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rc54\OneDrive\Documents\MLB Attax 2020\"/>
    </mc:Choice>
  </mc:AlternateContent>
  <xr:revisionPtr revIDLastSave="0" documentId="13_ncr:1_{74C4B6B3-0830-4F7A-98B6-BF326E80DF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lossary" sheetId="13" r:id="rId1"/>
    <sheet name="All Cards" sheetId="1" r:id="rId2"/>
    <sheet name="Batters" sheetId="2" r:id="rId3"/>
    <sheet name="Pitchers" sheetId="3" r:id="rId4"/>
    <sheet name="Odds" sheetId="4" r:id="rId5"/>
    <sheet name="Linear Weights" sheetId="5" r:id="rId6"/>
    <sheet name="Starter Deck Draft" sheetId="6" r:id="rId7"/>
    <sheet name="FangraphsOWAR600" sheetId="8" r:id="rId8"/>
    <sheet name="FangraphsPWAR900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3" l="1"/>
  <c r="O30" i="3"/>
  <c r="O26" i="3"/>
  <c r="E11" i="4"/>
  <c r="E10" i="4"/>
  <c r="E9" i="4"/>
  <c r="E8" i="4"/>
  <c r="E7" i="4"/>
  <c r="E6" i="4"/>
  <c r="E5" i="4"/>
  <c r="E4" i="4"/>
  <c r="E3" i="4"/>
  <c r="E2" i="4"/>
  <c r="B12" i="4"/>
  <c r="D10" i="4" s="1"/>
  <c r="AU72" i="2" s="1"/>
  <c r="O29" i="3"/>
  <c r="O28" i="3"/>
  <c r="O25" i="3"/>
  <c r="O24" i="3"/>
  <c r="O22" i="3"/>
  <c r="O23" i="3"/>
  <c r="O21" i="3"/>
  <c r="O19" i="3"/>
  <c r="O18" i="3"/>
  <c r="O20" i="3"/>
  <c r="O13" i="3"/>
  <c r="O15" i="3"/>
  <c r="O17" i="3"/>
  <c r="O12" i="3"/>
  <c r="O16" i="3"/>
  <c r="O14" i="3"/>
  <c r="O11" i="3"/>
  <c r="O10" i="3"/>
  <c r="O9" i="3"/>
  <c r="O8" i="3"/>
  <c r="O7" i="3"/>
  <c r="O6" i="3"/>
  <c r="O5" i="3"/>
  <c r="O4" i="3"/>
  <c r="O3" i="3"/>
  <c r="O2" i="3"/>
  <c r="O110" i="2"/>
  <c r="O105" i="2"/>
  <c r="O99" i="2"/>
  <c r="O94" i="2"/>
  <c r="O96" i="2"/>
  <c r="O92" i="2"/>
  <c r="O81" i="2"/>
  <c r="O79" i="2"/>
  <c r="O75" i="2"/>
  <c r="O65" i="2"/>
  <c r="O50" i="2"/>
  <c r="O44" i="2"/>
  <c r="O38" i="2"/>
  <c r="O30" i="2"/>
  <c r="O107" i="2"/>
  <c r="O97" i="2"/>
  <c r="O85" i="2"/>
  <c r="O77" i="2"/>
  <c r="O73" i="2"/>
  <c r="O76" i="2"/>
  <c r="O70" i="2"/>
  <c r="O72" i="2"/>
  <c r="O67" i="2"/>
  <c r="O66" i="2"/>
  <c r="O57" i="2"/>
  <c r="O59" i="2"/>
  <c r="O55" i="2"/>
  <c r="O58" i="2"/>
  <c r="O52" i="2"/>
  <c r="O47" i="2"/>
  <c r="O42" i="2"/>
  <c r="O45" i="2"/>
  <c r="O40" i="2"/>
  <c r="O39" i="2"/>
  <c r="O33" i="2"/>
  <c r="O27" i="2"/>
  <c r="O28" i="2"/>
  <c r="O26" i="2"/>
  <c r="O21" i="2"/>
  <c r="O18" i="2"/>
  <c r="O17" i="2"/>
  <c r="O15" i="2"/>
  <c r="O14" i="2"/>
  <c r="O16" i="2"/>
  <c r="O10" i="2"/>
  <c r="O9" i="2"/>
  <c r="O7" i="2"/>
  <c r="O5" i="2"/>
  <c r="O2" i="2"/>
  <c r="O111" i="2"/>
  <c r="O104" i="2"/>
  <c r="O106" i="2"/>
  <c r="O88" i="2"/>
  <c r="O82" i="2"/>
  <c r="O89" i="2"/>
  <c r="O80" i="2"/>
  <c r="O84" i="2"/>
  <c r="O74" i="2"/>
  <c r="O49" i="2"/>
  <c r="O62" i="2"/>
  <c r="O53" i="2"/>
  <c r="O48" i="2"/>
  <c r="O43" i="2"/>
  <c r="O37" i="2"/>
  <c r="O20" i="2"/>
  <c r="O103" i="2"/>
  <c r="O98" i="2"/>
  <c r="O95" i="2"/>
  <c r="O90" i="2"/>
  <c r="O87" i="2"/>
  <c r="O78" i="2"/>
  <c r="O69" i="2"/>
  <c r="O51" i="2"/>
  <c r="O41" i="2"/>
  <c r="O34" i="2"/>
  <c r="O32" i="2"/>
  <c r="O24" i="2"/>
  <c r="O25" i="2"/>
  <c r="O22" i="2"/>
  <c r="O3" i="2"/>
  <c r="O112" i="2"/>
  <c r="O108" i="2"/>
  <c r="O102" i="2"/>
  <c r="O101" i="2"/>
  <c r="O100" i="2"/>
  <c r="O93" i="2"/>
  <c r="O91" i="2"/>
  <c r="O86" i="2"/>
  <c r="O83" i="2"/>
  <c r="O68" i="2"/>
  <c r="O64" i="2"/>
  <c r="O31" i="2"/>
  <c r="O109" i="2"/>
  <c r="O71" i="2"/>
  <c r="O63" i="2"/>
  <c r="O61" i="2"/>
  <c r="O60" i="2"/>
  <c r="O56" i="2"/>
  <c r="O54" i="2"/>
  <c r="O36" i="2"/>
  <c r="O46" i="2"/>
  <c r="O35" i="2"/>
  <c r="O29" i="2"/>
  <c r="O23" i="2"/>
  <c r="O19" i="2"/>
  <c r="O13" i="2"/>
  <c r="O12" i="2"/>
  <c r="O8" i="2"/>
  <c r="O11" i="2"/>
  <c r="O6" i="2"/>
  <c r="O4" i="2"/>
  <c r="H10" i="4" l="1"/>
  <c r="I10" i="4" s="1"/>
  <c r="J10" i="4"/>
  <c r="K10" i="4" s="1"/>
  <c r="F10" i="4"/>
  <c r="G10" i="4" s="1"/>
  <c r="AK12" i="2"/>
  <c r="AU108" i="2"/>
  <c r="AU34" i="2"/>
  <c r="AK29" i="2"/>
  <c r="AK26" i="2"/>
  <c r="AU61" i="2"/>
  <c r="AU25" i="2"/>
  <c r="AK83" i="2"/>
  <c r="AU78" i="2"/>
  <c r="AK84" i="2"/>
  <c r="AK108" i="2"/>
  <c r="AU36" i="2"/>
  <c r="AU109" i="2"/>
  <c r="AK5" i="2"/>
  <c r="AK6" i="2"/>
  <c r="AU95" i="2"/>
  <c r="AU40" i="2"/>
  <c r="AU6" i="2"/>
  <c r="AK100" i="2"/>
  <c r="AK88" i="2"/>
  <c r="AU88" i="2"/>
  <c r="AU100" i="2"/>
  <c r="AU7" i="2"/>
  <c r="AU13" i="2"/>
  <c r="AU86" i="2"/>
  <c r="AK24" i="2"/>
  <c r="AK87" i="2"/>
  <c r="AU106" i="2"/>
  <c r="AU24" i="2"/>
  <c r="AK50" i="2"/>
  <c r="AJ14" i="3"/>
  <c r="AJ18" i="3"/>
  <c r="AK15" i="2"/>
  <c r="AK54" i="2"/>
  <c r="AU98" i="2"/>
  <c r="AU11" i="2"/>
  <c r="AU101" i="2"/>
  <c r="AU49" i="2"/>
  <c r="AK47" i="2"/>
  <c r="AK19" i="2"/>
  <c r="AK46" i="2"/>
  <c r="AU56" i="2"/>
  <c r="AU71" i="2"/>
  <c r="AK91" i="2"/>
  <c r="AU3" i="2"/>
  <c r="AK51" i="2"/>
  <c r="AK90" i="2"/>
  <c r="AU67" i="2"/>
  <c r="AU84" i="2"/>
  <c r="AK13" i="2"/>
  <c r="AJ4" i="3"/>
  <c r="AK11" i="2"/>
  <c r="AK63" i="2"/>
  <c r="AK112" i="2"/>
  <c r="AK41" i="2"/>
  <c r="AU80" i="2"/>
  <c r="AK17" i="2"/>
  <c r="AK56" i="2"/>
  <c r="AK64" i="2"/>
  <c r="AU33" i="2"/>
  <c r="AK4" i="2"/>
  <c r="AU8" i="2"/>
  <c r="AU46" i="2"/>
  <c r="AK68" i="2"/>
  <c r="AK102" i="2"/>
  <c r="AK32" i="2"/>
  <c r="AK37" i="2"/>
  <c r="AK74" i="2"/>
  <c r="AK82" i="2"/>
  <c r="AU21" i="2"/>
  <c r="AK39" i="2"/>
  <c r="AK52" i="2"/>
  <c r="AK70" i="2"/>
  <c r="AU31" i="2"/>
  <c r="AJ22" i="3"/>
  <c r="AU35" i="2"/>
  <c r="AU23" i="2"/>
  <c r="AK60" i="2"/>
  <c r="AK109" i="2"/>
  <c r="AU68" i="2"/>
  <c r="AU93" i="2"/>
  <c r="AK22" i="2"/>
  <c r="AU32" i="2"/>
  <c r="AK69" i="2"/>
  <c r="AK95" i="2"/>
  <c r="AU14" i="2"/>
  <c r="AJ29" i="3"/>
  <c r="AJ30" i="3"/>
  <c r="AJ13" i="3"/>
  <c r="AJ9" i="3"/>
  <c r="AJ2" i="3"/>
  <c r="AK92" i="2"/>
  <c r="AK79" i="2"/>
  <c r="AK77" i="2"/>
  <c r="AU70" i="2"/>
  <c r="AJ28" i="3"/>
  <c r="AJ21" i="3"/>
  <c r="AJ27" i="3"/>
  <c r="AJ12" i="3"/>
  <c r="AJ16" i="3"/>
  <c r="AJ26" i="3"/>
  <c r="AJ6" i="3"/>
  <c r="AK105" i="2"/>
  <c r="AK94" i="2"/>
  <c r="AK65" i="2"/>
  <c r="AK38" i="2"/>
  <c r="AK30" i="2"/>
  <c r="AU85" i="2"/>
  <c r="AK72" i="2"/>
  <c r="AJ15" i="3"/>
  <c r="AJ10" i="3"/>
  <c r="AJ7" i="3"/>
  <c r="AJ5" i="3"/>
  <c r="AU38" i="2"/>
  <c r="AJ24" i="3"/>
  <c r="AJ23" i="3"/>
  <c r="AJ19" i="3"/>
  <c r="AJ11" i="3"/>
  <c r="AU105" i="2"/>
  <c r="AU92" i="2"/>
  <c r="AU65" i="2"/>
  <c r="AK44" i="2"/>
  <c r="AK76" i="2"/>
  <c r="AK55" i="2"/>
  <c r="AU47" i="2"/>
  <c r="AK33" i="2"/>
  <c r="AU26" i="2"/>
  <c r="AK14" i="2"/>
  <c r="AU9" i="2"/>
  <c r="AK104" i="2"/>
  <c r="AU82" i="2"/>
  <c r="AK49" i="2"/>
  <c r="AU48" i="2"/>
  <c r="AK98" i="2"/>
  <c r="AU87" i="2"/>
  <c r="AK34" i="2"/>
  <c r="AJ8" i="3"/>
  <c r="AJ3" i="3"/>
  <c r="AK110" i="2"/>
  <c r="AU99" i="2"/>
  <c r="AK96" i="2"/>
  <c r="AU81" i="2"/>
  <c r="AK75" i="2"/>
  <c r="AU50" i="2"/>
  <c r="AU97" i="2"/>
  <c r="AJ25" i="3"/>
  <c r="AU94" i="2"/>
  <c r="AU79" i="2"/>
  <c r="AU30" i="2"/>
  <c r="AK107" i="2"/>
  <c r="AK73" i="2"/>
  <c r="AK66" i="2"/>
  <c r="AU57" i="2"/>
  <c r="AK57" i="2"/>
  <c r="AU58" i="2"/>
  <c r="AK40" i="2"/>
  <c r="AU27" i="2"/>
  <c r="AU110" i="2"/>
  <c r="AU96" i="2"/>
  <c r="AU75" i="2"/>
  <c r="AK85" i="2"/>
  <c r="AU77" i="2"/>
  <c r="AK67" i="2"/>
  <c r="AU59" i="2"/>
  <c r="AK42" i="2"/>
  <c r="AU39" i="2"/>
  <c r="AK21" i="2"/>
  <c r="AU15" i="2"/>
  <c r="AK7" i="2"/>
  <c r="AU111" i="2"/>
  <c r="AK89" i="2"/>
  <c r="AU74" i="2"/>
  <c r="AK43" i="2"/>
  <c r="AU103" i="2"/>
  <c r="AK78" i="2"/>
  <c r="AU41" i="2"/>
  <c r="AU107" i="2"/>
  <c r="AK97" i="2"/>
  <c r="AU73" i="2"/>
  <c r="AU66" i="2"/>
  <c r="AU45" i="2"/>
  <c r="AK18" i="2"/>
  <c r="AK10" i="2"/>
  <c r="AK111" i="2"/>
  <c r="AU104" i="2"/>
  <c r="AK80" i="2"/>
  <c r="AK53" i="2"/>
  <c r="AK103" i="2"/>
  <c r="AK99" i="2"/>
  <c r="AU76" i="2"/>
  <c r="AU55" i="2"/>
  <c r="AU52" i="2"/>
  <c r="AU42" i="2"/>
  <c r="AK28" i="2"/>
  <c r="AU16" i="2"/>
  <c r="AU2" i="2"/>
  <c r="AU62" i="2"/>
  <c r="AU20" i="2"/>
  <c r="AU4" i="2"/>
  <c r="AK8" i="2"/>
  <c r="AU29" i="2"/>
  <c r="AK36" i="2"/>
  <c r="AU63" i="2"/>
  <c r="AK31" i="2"/>
  <c r="AU91" i="2"/>
  <c r="AK101" i="2"/>
  <c r="AU22" i="2"/>
  <c r="AU69" i="2"/>
  <c r="AK20" i="2"/>
  <c r="AU37" i="2"/>
  <c r="AK62" i="2"/>
  <c r="AK106" i="2"/>
  <c r="AU17" i="2"/>
  <c r="AU28" i="2"/>
  <c r="AK58" i="2"/>
  <c r="AK59" i="2"/>
  <c r="AU44" i="2"/>
  <c r="AK81" i="2"/>
  <c r="AJ20" i="3"/>
  <c r="AU19" i="2"/>
  <c r="AK35" i="2"/>
  <c r="AU60" i="2"/>
  <c r="AK71" i="2"/>
  <c r="AU83" i="2"/>
  <c r="AK93" i="2"/>
  <c r="AU112" i="2"/>
  <c r="AK25" i="2"/>
  <c r="AU51" i="2"/>
  <c r="AK48" i="2"/>
  <c r="AU53" i="2"/>
  <c r="AK2" i="2"/>
  <c r="AU5" i="2"/>
  <c r="AK16" i="2"/>
  <c r="AU18" i="2"/>
  <c r="AJ17" i="3"/>
  <c r="AU12" i="2"/>
  <c r="AK23" i="2"/>
  <c r="AU54" i="2"/>
  <c r="AK61" i="2"/>
  <c r="AU64" i="2"/>
  <c r="AK86" i="2"/>
  <c r="AU102" i="2"/>
  <c r="AK3" i="2"/>
  <c r="AU90" i="2"/>
  <c r="AU43" i="2"/>
  <c r="AU89" i="2"/>
  <c r="AK9" i="2"/>
  <c r="AU10" i="2"/>
  <c r="AK27" i="2"/>
  <c r="AK45" i="2"/>
  <c r="D9" i="4"/>
  <c r="D7" i="4"/>
  <c r="D8" i="4"/>
  <c r="D3" i="4"/>
  <c r="D2" i="4"/>
  <c r="D11" i="4"/>
  <c r="D6" i="4"/>
  <c r="D4" i="4"/>
  <c r="D5" i="4"/>
  <c r="J7" i="4" l="1"/>
  <c r="K7" i="4" s="1"/>
  <c r="H7" i="4"/>
  <c r="I7" i="4" s="1"/>
  <c r="J9" i="4"/>
  <c r="K9" i="4" s="1"/>
  <c r="H9" i="4"/>
  <c r="I9" i="4" s="1"/>
  <c r="F5" i="4"/>
  <c r="G5" i="4" s="1"/>
  <c r="H5" i="4"/>
  <c r="I5" i="4" s="1"/>
  <c r="J5" i="4"/>
  <c r="K5" i="4" s="1"/>
  <c r="F6" i="4"/>
  <c r="G6" i="4" s="1"/>
  <c r="J6" i="4"/>
  <c r="K6" i="4" s="1"/>
  <c r="H6" i="4"/>
  <c r="I6" i="4" s="1"/>
  <c r="H11" i="4"/>
  <c r="I11" i="4" s="1"/>
  <c r="J11" i="4"/>
  <c r="K11" i="4" s="1"/>
  <c r="J2" i="4"/>
  <c r="H2" i="4"/>
  <c r="F2" i="4"/>
  <c r="G2" i="4" s="1"/>
  <c r="F8" i="4"/>
  <c r="G8" i="4" s="1"/>
  <c r="J8" i="4"/>
  <c r="K8" i="4" s="1"/>
  <c r="H8" i="4"/>
  <c r="I8" i="4" s="1"/>
  <c r="F4" i="4"/>
  <c r="G4" i="4" s="1"/>
  <c r="H4" i="4"/>
  <c r="I4" i="4" s="1"/>
  <c r="J4" i="4"/>
  <c r="K4" i="4" s="1"/>
  <c r="H3" i="4"/>
  <c r="I3" i="4" s="1"/>
  <c r="J3" i="4"/>
  <c r="K3" i="4" s="1"/>
  <c r="AG15" i="3"/>
  <c r="F7" i="4"/>
  <c r="G7" i="4" s="1"/>
  <c r="AT99" i="2"/>
  <c r="F9" i="4"/>
  <c r="G9" i="4" s="1"/>
  <c r="AC28" i="3"/>
  <c r="F3" i="4"/>
  <c r="AL92" i="2"/>
  <c r="F11" i="4"/>
  <c r="G11" i="4" s="1"/>
  <c r="AT105" i="2"/>
  <c r="AJ92" i="2"/>
  <c r="AT44" i="2"/>
  <c r="AI23" i="3"/>
  <c r="AI27" i="3"/>
  <c r="AT92" i="2"/>
  <c r="AI7" i="3"/>
  <c r="AJ96" i="2"/>
  <c r="AD99" i="2"/>
  <c r="AT94" i="2"/>
  <c r="AI21" i="3"/>
  <c r="AC7" i="3"/>
  <c r="AG4" i="3"/>
  <c r="AI9" i="3"/>
  <c r="AT50" i="2"/>
  <c r="AD50" i="2"/>
  <c r="AG17" i="3"/>
  <c r="AH44" i="2"/>
  <c r="AJ99" i="2"/>
  <c r="AI10" i="3"/>
  <c r="AD94" i="2"/>
  <c r="AI17" i="3"/>
  <c r="AI29" i="3"/>
  <c r="AC18" i="3"/>
  <c r="AC26" i="3"/>
  <c r="AK12" i="3"/>
  <c r="AC9" i="3"/>
  <c r="AN107" i="2"/>
  <c r="AV99" i="2"/>
  <c r="AD44" i="2"/>
  <c r="AK4" i="3"/>
  <c r="AD92" i="2"/>
  <c r="AJ81" i="2"/>
  <c r="AI14" i="3"/>
  <c r="AN75" i="2"/>
  <c r="AC5" i="3"/>
  <c r="AG6" i="3"/>
  <c r="AG18" i="3"/>
  <c r="AH94" i="2"/>
  <c r="AI5" i="3"/>
  <c r="AH30" i="2"/>
  <c r="AH75" i="2"/>
  <c r="AG22" i="3"/>
  <c r="AR107" i="2"/>
  <c r="AR81" i="2"/>
  <c r="AH110" i="2"/>
  <c r="AI19" i="3"/>
  <c r="AH92" i="2"/>
  <c r="AG3" i="3"/>
  <c r="AV38" i="2"/>
  <c r="AR65" i="2"/>
  <c r="AJ38" i="2"/>
  <c r="AR99" i="2"/>
  <c r="AG24" i="3"/>
  <c r="AL79" i="2"/>
  <c r="AR110" i="2"/>
  <c r="AG7" i="3"/>
  <c r="AG19" i="3"/>
  <c r="AH97" i="2"/>
  <c r="AK15" i="3"/>
  <c r="AK25" i="3"/>
  <c r="AC4" i="3"/>
  <c r="AC15" i="3"/>
  <c r="AD65" i="2"/>
  <c r="AG16" i="3"/>
  <c r="AG5" i="3"/>
  <c r="AR92" i="2"/>
  <c r="AR75" i="2"/>
  <c r="AK2" i="3"/>
  <c r="AK23" i="3"/>
  <c r="AK5" i="3"/>
  <c r="AK17" i="3"/>
  <c r="AL105" i="2"/>
  <c r="AC11" i="3"/>
  <c r="AC22" i="3"/>
  <c r="AN81" i="2"/>
  <c r="AG27" i="3"/>
  <c r="AG14" i="3"/>
  <c r="AR105" i="2"/>
  <c r="AH79" i="2"/>
  <c r="AK9" i="3"/>
  <c r="AL50" i="2"/>
  <c r="AV94" i="2"/>
  <c r="AN38" i="2"/>
  <c r="AN94" i="2"/>
  <c r="AR50" i="2"/>
  <c r="AG11" i="3"/>
  <c r="AG20" i="3"/>
  <c r="AG8" i="3"/>
  <c r="AV96" i="2"/>
  <c r="AK21" i="3"/>
  <c r="AL94" i="2"/>
  <c r="AL65" i="2"/>
  <c r="AC27" i="3"/>
  <c r="AC16" i="3"/>
  <c r="AC6" i="3"/>
  <c r="AN97" i="2"/>
  <c r="AD97" i="2"/>
  <c r="AN73" i="2"/>
  <c r="AD66" i="2"/>
  <c r="AN44" i="2"/>
  <c r="AD76" i="2"/>
  <c r="AN67" i="2"/>
  <c r="AC20" i="3"/>
  <c r="AN30" i="2"/>
  <c r="AD107" i="2"/>
  <c r="AN77" i="2"/>
  <c r="AD67" i="2"/>
  <c r="AN66" i="2"/>
  <c r="AD57" i="2"/>
  <c r="AN58" i="2"/>
  <c r="AD40" i="2"/>
  <c r="AN27" i="2"/>
  <c r="AD17" i="2"/>
  <c r="AN16" i="2"/>
  <c r="AD2" i="2"/>
  <c r="AN106" i="2"/>
  <c r="AD84" i="2"/>
  <c r="AN62" i="2"/>
  <c r="AD20" i="2"/>
  <c r="AN95" i="2"/>
  <c r="AD51" i="2"/>
  <c r="AN32" i="2"/>
  <c r="AC10" i="3"/>
  <c r="AN85" i="2"/>
  <c r="AN72" i="2"/>
  <c r="AN59" i="2"/>
  <c r="AD42" i="2"/>
  <c r="AN39" i="2"/>
  <c r="AD21" i="2"/>
  <c r="AC29" i="3"/>
  <c r="AC3" i="3"/>
  <c r="AD110" i="2"/>
  <c r="AD96" i="2"/>
  <c r="AD75" i="2"/>
  <c r="AN70" i="2"/>
  <c r="AD52" i="2"/>
  <c r="AN45" i="2"/>
  <c r="AD28" i="2"/>
  <c r="AN18" i="2"/>
  <c r="AD10" i="2"/>
  <c r="AN5" i="2"/>
  <c r="AD88" i="2"/>
  <c r="AN80" i="2"/>
  <c r="AD53" i="2"/>
  <c r="AN37" i="2"/>
  <c r="AD90" i="2"/>
  <c r="AN69" i="2"/>
  <c r="AD59" i="2"/>
  <c r="AN40" i="2"/>
  <c r="AN33" i="2"/>
  <c r="AN14" i="2"/>
  <c r="AD5" i="2"/>
  <c r="AN2" i="2"/>
  <c r="AN82" i="2"/>
  <c r="AN49" i="2"/>
  <c r="AD37" i="2"/>
  <c r="AN20" i="2"/>
  <c r="AD70" i="2"/>
  <c r="AN47" i="2"/>
  <c r="AD27" i="2"/>
  <c r="AD26" i="2"/>
  <c r="AD9" i="2"/>
  <c r="AD104" i="2"/>
  <c r="AD48" i="2"/>
  <c r="AD98" i="2"/>
  <c r="AD73" i="2"/>
  <c r="AD47" i="2"/>
  <c r="AD33" i="2"/>
  <c r="AD89" i="2"/>
  <c r="AN48" i="2"/>
  <c r="AD43" i="2"/>
  <c r="AD78" i="2"/>
  <c r="AD25" i="2"/>
  <c r="AN112" i="2"/>
  <c r="AD93" i="2"/>
  <c r="AN83" i="2"/>
  <c r="AD71" i="2"/>
  <c r="AN60" i="2"/>
  <c r="AD35" i="2"/>
  <c r="AN19" i="2"/>
  <c r="AD6" i="2"/>
  <c r="AN92" i="2"/>
  <c r="AD38" i="2"/>
  <c r="AC24" i="3"/>
  <c r="AD77" i="2"/>
  <c r="AD45" i="2"/>
  <c r="AN21" i="2"/>
  <c r="AN15" i="2"/>
  <c r="AD14" i="2"/>
  <c r="AD87" i="2"/>
  <c r="AD34" i="2"/>
  <c r="AD32" i="2"/>
  <c r="AN22" i="2"/>
  <c r="AD101" i="2"/>
  <c r="AN91" i="2"/>
  <c r="AD31" i="2"/>
  <c r="AN63" i="2"/>
  <c r="AD36" i="2"/>
  <c r="AN29" i="2"/>
  <c r="AD8" i="2"/>
  <c r="AN4" i="2"/>
  <c r="AN57" i="2"/>
  <c r="AN52" i="2"/>
  <c r="AN10" i="2"/>
  <c r="AN111" i="2"/>
  <c r="AN74" i="2"/>
  <c r="AD49" i="2"/>
  <c r="AD41" i="2"/>
  <c r="AN24" i="2"/>
  <c r="AD108" i="2"/>
  <c r="AN100" i="2"/>
  <c r="AD68" i="2"/>
  <c r="AN109" i="2"/>
  <c r="AD56" i="2"/>
  <c r="AN46" i="2"/>
  <c r="AD13" i="2"/>
  <c r="AN11" i="2"/>
  <c r="AN42" i="2"/>
  <c r="AN26" i="2"/>
  <c r="AD18" i="2"/>
  <c r="AN9" i="2"/>
  <c r="AN7" i="2"/>
  <c r="AD82" i="2"/>
  <c r="AN53" i="2"/>
  <c r="AD103" i="2"/>
  <c r="AN78" i="2"/>
  <c r="AN25" i="2"/>
  <c r="AN3" i="2"/>
  <c r="AD86" i="2"/>
  <c r="AD29" i="2"/>
  <c r="AD58" i="2"/>
  <c r="AD95" i="2"/>
  <c r="AD24" i="2"/>
  <c r="AN108" i="2"/>
  <c r="AN101" i="2"/>
  <c r="AN54" i="2"/>
  <c r="AD19" i="2"/>
  <c r="AD12" i="2"/>
  <c r="AD11" i="2"/>
  <c r="AD72" i="2"/>
  <c r="AN28" i="2"/>
  <c r="AD106" i="2"/>
  <c r="AD22" i="2"/>
  <c r="AN93" i="2"/>
  <c r="AN86" i="2"/>
  <c r="AD61" i="2"/>
  <c r="AN104" i="2"/>
  <c r="AD85" i="2"/>
  <c r="AN76" i="2"/>
  <c r="AN55" i="2"/>
  <c r="AD39" i="2"/>
  <c r="AD7" i="2"/>
  <c r="AD111" i="2"/>
  <c r="AN84" i="2"/>
  <c r="AD112" i="2"/>
  <c r="AD102" i="2"/>
  <c r="AD100" i="2"/>
  <c r="AN68" i="2"/>
  <c r="AN31" i="2"/>
  <c r="AN12" i="2"/>
  <c r="AD4" i="2"/>
  <c r="AN51" i="2"/>
  <c r="AD91" i="2"/>
  <c r="AN65" i="2"/>
  <c r="AD55" i="2"/>
  <c r="AN17" i="2"/>
  <c r="AD16" i="2"/>
  <c r="AN89" i="2"/>
  <c r="AD62" i="2"/>
  <c r="AN41" i="2"/>
  <c r="AN71" i="2"/>
  <c r="AN61" i="2"/>
  <c r="AD23" i="2"/>
  <c r="AD74" i="2"/>
  <c r="AN103" i="2"/>
  <c r="AN98" i="2"/>
  <c r="AN34" i="2"/>
  <c r="AN102" i="2"/>
  <c r="AD83" i="2"/>
  <c r="AD64" i="2"/>
  <c r="AD109" i="2"/>
  <c r="AN56" i="2"/>
  <c r="AN36" i="2"/>
  <c r="AN105" i="2"/>
  <c r="AD15" i="2"/>
  <c r="AN88" i="2"/>
  <c r="AN43" i="2"/>
  <c r="AN90" i="2"/>
  <c r="AD3" i="2"/>
  <c r="AD63" i="2"/>
  <c r="AN35" i="2"/>
  <c r="AN23" i="2"/>
  <c r="AD80" i="2"/>
  <c r="AN87" i="2"/>
  <c r="AD69" i="2"/>
  <c r="AN64" i="2"/>
  <c r="AD54" i="2"/>
  <c r="AN13" i="2"/>
  <c r="AD46" i="2"/>
  <c r="AD60" i="2"/>
  <c r="AN8" i="2"/>
  <c r="AN6" i="2"/>
  <c r="AT97" i="2"/>
  <c r="AI26" i="3"/>
  <c r="AJ65" i="2"/>
  <c r="AI28" i="3"/>
  <c r="AJ110" i="2"/>
  <c r="AC25" i="3"/>
  <c r="AD79" i="2"/>
  <c r="AC17" i="3"/>
  <c r="AC12" i="3"/>
  <c r="AN99" i="2"/>
  <c r="AG23" i="3"/>
  <c r="AH65" i="2"/>
  <c r="AG28" i="3"/>
  <c r="AH96" i="2"/>
  <c r="AR38" i="2"/>
  <c r="AK13" i="3"/>
  <c r="AV110" i="2"/>
  <c r="AV79" i="2"/>
  <c r="AL30" i="2"/>
  <c r="AK14" i="3"/>
  <c r="AI99" i="2"/>
  <c r="AI50" i="2"/>
  <c r="AS44" i="2"/>
  <c r="AI44" i="2"/>
  <c r="AI76" i="2"/>
  <c r="AS67" i="2"/>
  <c r="AH19" i="3"/>
  <c r="AH14" i="3"/>
  <c r="AH5" i="3"/>
  <c r="AI81" i="2"/>
  <c r="AS97" i="2"/>
  <c r="AS73" i="2"/>
  <c r="AI66" i="2"/>
  <c r="AH28" i="3"/>
  <c r="AH30" i="3"/>
  <c r="AH16" i="3"/>
  <c r="AS107" i="2"/>
  <c r="AH12" i="3"/>
  <c r="AI94" i="2"/>
  <c r="AI79" i="2"/>
  <c r="AS38" i="2"/>
  <c r="AI97" i="2"/>
  <c r="AI70" i="2"/>
  <c r="AI52" i="2"/>
  <c r="AS45" i="2"/>
  <c r="AI28" i="2"/>
  <c r="AS18" i="2"/>
  <c r="AI10" i="2"/>
  <c r="AS5" i="2"/>
  <c r="AI88" i="2"/>
  <c r="AS80" i="2"/>
  <c r="AI53" i="2"/>
  <c r="AS37" i="2"/>
  <c r="AI90" i="2"/>
  <c r="AS69" i="2"/>
  <c r="AH24" i="3"/>
  <c r="AH23" i="3"/>
  <c r="AH13" i="3"/>
  <c r="AH6" i="3"/>
  <c r="AS105" i="2"/>
  <c r="AS92" i="2"/>
  <c r="AS65" i="2"/>
  <c r="AI30" i="2"/>
  <c r="AH29" i="3"/>
  <c r="AH11" i="3"/>
  <c r="AH8" i="3"/>
  <c r="AH3" i="3"/>
  <c r="AI110" i="2"/>
  <c r="AS99" i="2"/>
  <c r="AI96" i="2"/>
  <c r="AS81" i="2"/>
  <c r="AI75" i="2"/>
  <c r="AS50" i="2"/>
  <c r="AI55" i="2"/>
  <c r="AS47" i="2"/>
  <c r="AI33" i="2"/>
  <c r="AS26" i="2"/>
  <c r="AH25" i="3"/>
  <c r="AH22" i="3"/>
  <c r="AH20" i="3"/>
  <c r="AH17" i="3"/>
  <c r="AH9" i="3"/>
  <c r="AI38" i="2"/>
  <c r="AI77" i="2"/>
  <c r="AS57" i="2"/>
  <c r="AI57" i="2"/>
  <c r="AS58" i="2"/>
  <c r="AI40" i="2"/>
  <c r="AS27" i="2"/>
  <c r="AI17" i="2"/>
  <c r="AS16" i="2"/>
  <c r="AI2" i="2"/>
  <c r="AS106" i="2"/>
  <c r="AI84" i="2"/>
  <c r="AS62" i="2"/>
  <c r="AI20" i="2"/>
  <c r="AS95" i="2"/>
  <c r="AI51" i="2"/>
  <c r="AS32" i="2"/>
  <c r="AI92" i="2"/>
  <c r="AS59" i="2"/>
  <c r="AI39" i="2"/>
  <c r="AI27" i="2"/>
  <c r="AI26" i="2"/>
  <c r="AI9" i="2"/>
  <c r="AI104" i="2"/>
  <c r="AI48" i="2"/>
  <c r="AI65" i="2"/>
  <c r="AI107" i="2"/>
  <c r="AI85" i="2"/>
  <c r="AI72" i="2"/>
  <c r="AS75" i="2"/>
  <c r="AS30" i="2"/>
  <c r="AS76" i="2"/>
  <c r="AI67" i="2"/>
  <c r="AI16" i="2"/>
  <c r="AS10" i="2"/>
  <c r="AS111" i="2"/>
  <c r="AS89" i="2"/>
  <c r="AI62" i="2"/>
  <c r="AS53" i="2"/>
  <c r="AS103" i="2"/>
  <c r="AH15" i="3"/>
  <c r="AS85" i="2"/>
  <c r="AS70" i="2"/>
  <c r="AS72" i="2"/>
  <c r="AS39" i="2"/>
  <c r="AS21" i="2"/>
  <c r="AS15" i="2"/>
  <c r="AI5" i="2"/>
  <c r="AS20" i="2"/>
  <c r="AS87" i="2"/>
  <c r="AS34" i="2"/>
  <c r="AS24" i="2"/>
  <c r="AI108" i="2"/>
  <c r="AS100" i="2"/>
  <c r="AI68" i="2"/>
  <c r="AS109" i="2"/>
  <c r="AI56" i="2"/>
  <c r="AS46" i="2"/>
  <c r="AI13" i="2"/>
  <c r="AS11" i="2"/>
  <c r="AS94" i="2"/>
  <c r="AS55" i="2"/>
  <c r="AH21" i="3"/>
  <c r="AH18" i="3"/>
  <c r="AH7" i="3"/>
  <c r="AH4" i="3"/>
  <c r="AS52" i="2"/>
  <c r="AS42" i="2"/>
  <c r="AS33" i="2"/>
  <c r="AS14" i="2"/>
  <c r="AI82" i="2"/>
  <c r="AS74" i="2"/>
  <c r="AI37" i="2"/>
  <c r="AI95" i="2"/>
  <c r="AS90" i="2"/>
  <c r="AS41" i="2"/>
  <c r="AI3" i="2"/>
  <c r="AS102" i="2"/>
  <c r="AI86" i="2"/>
  <c r="AS64" i="2"/>
  <c r="AI61" i="2"/>
  <c r="AS54" i="2"/>
  <c r="AI23" i="2"/>
  <c r="AS12" i="2"/>
  <c r="AH26" i="3"/>
  <c r="AI105" i="2"/>
  <c r="AS66" i="2"/>
  <c r="AI21" i="2"/>
  <c r="AS9" i="2"/>
  <c r="AI7" i="2"/>
  <c r="AS104" i="2"/>
  <c r="AS49" i="2"/>
  <c r="AI69" i="2"/>
  <c r="AS51" i="2"/>
  <c r="AI25" i="2"/>
  <c r="AS112" i="2"/>
  <c r="AI93" i="2"/>
  <c r="AS83" i="2"/>
  <c r="AI71" i="2"/>
  <c r="AS60" i="2"/>
  <c r="AI35" i="2"/>
  <c r="AS19" i="2"/>
  <c r="AI6" i="2"/>
  <c r="AH27" i="3"/>
  <c r="AH10" i="3"/>
  <c r="AH2" i="3"/>
  <c r="AS96" i="2"/>
  <c r="AI58" i="2"/>
  <c r="AI45" i="2"/>
  <c r="AS79" i="2"/>
  <c r="AI73" i="2"/>
  <c r="AI59" i="2"/>
  <c r="AI106" i="2"/>
  <c r="AI43" i="2"/>
  <c r="AI34" i="2"/>
  <c r="AI22" i="2"/>
  <c r="AI112" i="2"/>
  <c r="AI102" i="2"/>
  <c r="AS86" i="2"/>
  <c r="AS31" i="2"/>
  <c r="AI36" i="2"/>
  <c r="AS29" i="2"/>
  <c r="AI42" i="2"/>
  <c r="AS28" i="2"/>
  <c r="AI100" i="2"/>
  <c r="AS68" i="2"/>
  <c r="AS71" i="2"/>
  <c r="AI4" i="2"/>
  <c r="AS17" i="2"/>
  <c r="AI111" i="2"/>
  <c r="AS84" i="2"/>
  <c r="AI87" i="2"/>
  <c r="AI78" i="2"/>
  <c r="AI32" i="2"/>
  <c r="AS22" i="2"/>
  <c r="AI91" i="2"/>
  <c r="AI83" i="2"/>
  <c r="AI64" i="2"/>
  <c r="AS61" i="2"/>
  <c r="AS36" i="2"/>
  <c r="AI8" i="2"/>
  <c r="AI63" i="2"/>
  <c r="AS23" i="2"/>
  <c r="AS40" i="2"/>
  <c r="AS82" i="2"/>
  <c r="AI49" i="2"/>
  <c r="AI109" i="2"/>
  <c r="AS56" i="2"/>
  <c r="AS35" i="2"/>
  <c r="AS4" i="2"/>
  <c r="AS110" i="2"/>
  <c r="AI47" i="2"/>
  <c r="AI15" i="2"/>
  <c r="AI14" i="2"/>
  <c r="AI74" i="2"/>
  <c r="AS98" i="2"/>
  <c r="AI101" i="2"/>
  <c r="AS91" i="2"/>
  <c r="AI60" i="2"/>
  <c r="AI54" i="2"/>
  <c r="AS8" i="2"/>
  <c r="AS2" i="2"/>
  <c r="AS77" i="2"/>
  <c r="AS88" i="2"/>
  <c r="AS43" i="2"/>
  <c r="AS25" i="2"/>
  <c r="AI46" i="2"/>
  <c r="AS13" i="2"/>
  <c r="AS6" i="2"/>
  <c r="AI89" i="2"/>
  <c r="AI80" i="2"/>
  <c r="AS48" i="2"/>
  <c r="AS78" i="2"/>
  <c r="AS3" i="2"/>
  <c r="AS101" i="2"/>
  <c r="AI31" i="2"/>
  <c r="AS63" i="2"/>
  <c r="AI29" i="2"/>
  <c r="AI19" i="2"/>
  <c r="AI12" i="2"/>
  <c r="AI18" i="2"/>
  <c r="AS7" i="2"/>
  <c r="AI98" i="2"/>
  <c r="AS93" i="2"/>
  <c r="AI41" i="2"/>
  <c r="AS108" i="2"/>
  <c r="AI24" i="2"/>
  <c r="AI11" i="2"/>
  <c r="AI103" i="2"/>
  <c r="AV107" i="2"/>
  <c r="AI2" i="3"/>
  <c r="AJ107" i="2"/>
  <c r="AI12" i="3"/>
  <c r="AT81" i="2"/>
  <c r="AT30" i="2"/>
  <c r="AI3" i="3"/>
  <c r="AC2" i="3"/>
  <c r="AN96" i="2"/>
  <c r="AC23" i="3"/>
  <c r="AC21" i="3"/>
  <c r="AD105" i="2"/>
  <c r="AK30" i="3"/>
  <c r="AK8" i="3"/>
  <c r="AL81" i="2"/>
  <c r="AV50" i="2"/>
  <c r="AK19" i="3"/>
  <c r="AR94" i="2"/>
  <c r="AH85" i="2"/>
  <c r="AR76" i="2"/>
  <c r="AR79" i="2"/>
  <c r="AH107" i="2"/>
  <c r="AH70" i="2"/>
  <c r="AR66" i="2"/>
  <c r="AG21" i="3"/>
  <c r="AH99" i="2"/>
  <c r="AH81" i="2"/>
  <c r="AH50" i="2"/>
  <c r="AG2" i="3"/>
  <c r="AR85" i="2"/>
  <c r="AR72" i="2"/>
  <c r="AH59" i="2"/>
  <c r="AR52" i="2"/>
  <c r="AH39" i="2"/>
  <c r="AR28" i="2"/>
  <c r="AH15" i="2"/>
  <c r="AR10" i="2"/>
  <c r="AH111" i="2"/>
  <c r="AR88" i="2"/>
  <c r="AH74" i="2"/>
  <c r="AR53" i="2"/>
  <c r="AH103" i="2"/>
  <c r="AR90" i="2"/>
  <c r="AH41" i="2"/>
  <c r="AG12" i="3"/>
  <c r="AG13" i="3"/>
  <c r="AR97" i="2"/>
  <c r="AH76" i="2"/>
  <c r="AR70" i="2"/>
  <c r="AR55" i="2"/>
  <c r="AH45" i="2"/>
  <c r="AR33" i="2"/>
  <c r="AG26" i="3"/>
  <c r="AR44" i="2"/>
  <c r="AR30" i="2"/>
  <c r="AH73" i="2"/>
  <c r="AH66" i="2"/>
  <c r="AH47" i="2"/>
  <c r="AR40" i="2"/>
  <c r="AH26" i="2"/>
  <c r="AR17" i="2"/>
  <c r="AH9" i="2"/>
  <c r="AR2" i="2"/>
  <c r="AH82" i="2"/>
  <c r="AR84" i="2"/>
  <c r="AH48" i="2"/>
  <c r="AR20" i="2"/>
  <c r="AH87" i="2"/>
  <c r="AR51" i="2"/>
  <c r="AG9" i="3"/>
  <c r="AH38" i="2"/>
  <c r="AR77" i="2"/>
  <c r="AR67" i="2"/>
  <c r="AH17" i="2"/>
  <c r="AR15" i="2"/>
  <c r="AR7" i="2"/>
  <c r="AH106" i="2"/>
  <c r="AH84" i="2"/>
  <c r="AR74" i="2"/>
  <c r="AR43" i="2"/>
  <c r="AH55" i="2"/>
  <c r="AH72" i="2"/>
  <c r="AH52" i="2"/>
  <c r="AH42" i="2"/>
  <c r="AH40" i="2"/>
  <c r="AR39" i="2"/>
  <c r="AR27" i="2"/>
  <c r="AR26" i="2"/>
  <c r="AH89" i="2"/>
  <c r="AR80" i="2"/>
  <c r="AH77" i="2"/>
  <c r="AH67" i="2"/>
  <c r="AH18" i="2"/>
  <c r="AH14" i="2"/>
  <c r="AR106" i="2"/>
  <c r="AH88" i="2"/>
  <c r="AR62" i="2"/>
  <c r="AR98" i="2"/>
  <c r="AH34" i="2"/>
  <c r="AR32" i="2"/>
  <c r="AH22" i="2"/>
  <c r="AR108" i="2"/>
  <c r="AH91" i="2"/>
  <c r="AR68" i="2"/>
  <c r="AH63" i="2"/>
  <c r="AR56" i="2"/>
  <c r="AH29" i="2"/>
  <c r="AR13" i="2"/>
  <c r="AH4" i="2"/>
  <c r="AR57" i="2"/>
  <c r="AR58" i="2"/>
  <c r="AR47" i="2"/>
  <c r="AH28" i="2"/>
  <c r="AR111" i="2"/>
  <c r="AH104" i="2"/>
  <c r="AH80" i="2"/>
  <c r="AH49" i="2"/>
  <c r="AH24" i="2"/>
  <c r="AR3" i="2"/>
  <c r="AH100" i="2"/>
  <c r="AR86" i="2"/>
  <c r="AH109" i="2"/>
  <c r="AR61" i="2"/>
  <c r="AH46" i="2"/>
  <c r="AR23" i="2"/>
  <c r="AH11" i="2"/>
  <c r="AG30" i="3"/>
  <c r="AR73" i="2"/>
  <c r="AR5" i="2"/>
  <c r="AR103" i="2"/>
  <c r="AR25" i="2"/>
  <c r="AH102" i="2"/>
  <c r="AR93" i="2"/>
  <c r="AH64" i="2"/>
  <c r="AR71" i="2"/>
  <c r="AH54" i="2"/>
  <c r="AR35" i="2"/>
  <c r="AH12" i="2"/>
  <c r="AR6" i="2"/>
  <c r="AR45" i="2"/>
  <c r="AR59" i="2"/>
  <c r="AH21" i="2"/>
  <c r="AH58" i="2"/>
  <c r="AR16" i="2"/>
  <c r="AR49" i="2"/>
  <c r="AH98" i="2"/>
  <c r="AH95" i="2"/>
  <c r="AH61" i="2"/>
  <c r="AR46" i="2"/>
  <c r="AR14" i="2"/>
  <c r="AH43" i="2"/>
  <c r="AH37" i="2"/>
  <c r="AH90" i="2"/>
  <c r="AR69" i="2"/>
  <c r="AH112" i="2"/>
  <c r="AR31" i="2"/>
  <c r="AH56" i="2"/>
  <c r="AH36" i="2"/>
  <c r="AH35" i="2"/>
  <c r="AR29" i="2"/>
  <c r="AR19" i="2"/>
  <c r="AR12" i="2"/>
  <c r="AH7" i="2"/>
  <c r="AH2" i="2"/>
  <c r="AH62" i="2"/>
  <c r="AH53" i="2"/>
  <c r="AR24" i="2"/>
  <c r="AH23" i="2"/>
  <c r="AR11" i="2"/>
  <c r="AR4" i="2"/>
  <c r="AH16" i="2"/>
  <c r="AH10" i="2"/>
  <c r="AH5" i="2"/>
  <c r="AR89" i="2"/>
  <c r="AH78" i="2"/>
  <c r="AR41" i="2"/>
  <c r="AH32" i="2"/>
  <c r="AH25" i="2"/>
  <c r="AR22" i="2"/>
  <c r="AR112" i="2"/>
  <c r="AR102" i="2"/>
  <c r="AH83" i="2"/>
  <c r="AR36" i="2"/>
  <c r="AH13" i="2"/>
  <c r="AH8" i="2"/>
  <c r="AR100" i="2"/>
  <c r="AH57" i="2"/>
  <c r="AR18" i="2"/>
  <c r="AR82" i="2"/>
  <c r="AR95" i="2"/>
  <c r="AR34" i="2"/>
  <c r="AH3" i="2"/>
  <c r="AH6" i="2"/>
  <c r="AR21" i="2"/>
  <c r="AH69" i="2"/>
  <c r="AH108" i="2"/>
  <c r="AH101" i="2"/>
  <c r="AH93" i="2"/>
  <c r="AR91" i="2"/>
  <c r="AR83" i="2"/>
  <c r="AR64" i="2"/>
  <c r="AH60" i="2"/>
  <c r="AR8" i="2"/>
  <c r="AH27" i="2"/>
  <c r="AR104" i="2"/>
  <c r="AR37" i="2"/>
  <c r="AR87" i="2"/>
  <c r="AH51" i="2"/>
  <c r="AH86" i="2"/>
  <c r="AR109" i="2"/>
  <c r="AR42" i="2"/>
  <c r="AH33" i="2"/>
  <c r="AR9" i="2"/>
  <c r="AR101" i="2"/>
  <c r="AR78" i="2"/>
  <c r="AH31" i="2"/>
  <c r="AR63" i="2"/>
  <c r="AH71" i="2"/>
  <c r="AR60" i="2"/>
  <c r="AR48" i="2"/>
  <c r="AH68" i="2"/>
  <c r="AR54" i="2"/>
  <c r="AH19" i="2"/>
  <c r="AH20" i="2"/>
  <c r="AK28" i="3"/>
  <c r="AI13" i="3"/>
  <c r="AJ50" i="2"/>
  <c r="AN110" i="2"/>
  <c r="AL44" i="2"/>
  <c r="AD21" i="3"/>
  <c r="AD12" i="3"/>
  <c r="AD26" i="3"/>
  <c r="AE94" i="2"/>
  <c r="AE38" i="2"/>
  <c r="AE30" i="2"/>
  <c r="AE73" i="2"/>
  <c r="AO72" i="2"/>
  <c r="AD24" i="3"/>
  <c r="AD30" i="3"/>
  <c r="AD20" i="3"/>
  <c r="AD13" i="3"/>
  <c r="AD10" i="3"/>
  <c r="AD9" i="3"/>
  <c r="AD3" i="3"/>
  <c r="AD2" i="3"/>
  <c r="AE79" i="2"/>
  <c r="AO77" i="2"/>
  <c r="AE67" i="2"/>
  <c r="AD22" i="3"/>
  <c r="AD4" i="3"/>
  <c r="AO44" i="2"/>
  <c r="AD18" i="3"/>
  <c r="AD16" i="3"/>
  <c r="AD7" i="3"/>
  <c r="AD5" i="3"/>
  <c r="AE99" i="2"/>
  <c r="AE81" i="2"/>
  <c r="AE50" i="2"/>
  <c r="AO107" i="2"/>
  <c r="AE85" i="2"/>
  <c r="AE72" i="2"/>
  <c r="AE58" i="2"/>
  <c r="AO42" i="2"/>
  <c r="AE27" i="2"/>
  <c r="AO21" i="2"/>
  <c r="AE16" i="2"/>
  <c r="AO7" i="2"/>
  <c r="AE106" i="2"/>
  <c r="AO89" i="2"/>
  <c r="AE62" i="2"/>
  <c r="AO43" i="2"/>
  <c r="AE95" i="2"/>
  <c r="AO78" i="2"/>
  <c r="AD15" i="3"/>
  <c r="AO38" i="2"/>
  <c r="AD23" i="3"/>
  <c r="AD19" i="3"/>
  <c r="AO105" i="2"/>
  <c r="AO92" i="2"/>
  <c r="AO65" i="2"/>
  <c r="AE97" i="2"/>
  <c r="AE70" i="2"/>
  <c r="AE59" i="2"/>
  <c r="AO52" i="2"/>
  <c r="AE39" i="2"/>
  <c r="AO28" i="2"/>
  <c r="AD8" i="3"/>
  <c r="AO97" i="2"/>
  <c r="AE76" i="2"/>
  <c r="AO55" i="2"/>
  <c r="AE45" i="2"/>
  <c r="AO33" i="2"/>
  <c r="AE18" i="2"/>
  <c r="AO14" i="2"/>
  <c r="AE5" i="2"/>
  <c r="AO104" i="2"/>
  <c r="AE80" i="2"/>
  <c r="AO49" i="2"/>
  <c r="AE37" i="2"/>
  <c r="AO98" i="2"/>
  <c r="AE69" i="2"/>
  <c r="AO34" i="2"/>
  <c r="AD28" i="3"/>
  <c r="AO110" i="2"/>
  <c r="AO79" i="2"/>
  <c r="AE47" i="2"/>
  <c r="AE15" i="2"/>
  <c r="AE7" i="2"/>
  <c r="AE88" i="2"/>
  <c r="AE74" i="2"/>
  <c r="AE43" i="2"/>
  <c r="AD27" i="3"/>
  <c r="AD17" i="3"/>
  <c r="AD14" i="3"/>
  <c r="AD6" i="3"/>
  <c r="AO96" i="2"/>
  <c r="AO59" i="2"/>
  <c r="AD25" i="3"/>
  <c r="AE96" i="2"/>
  <c r="AO81" i="2"/>
  <c r="AE65" i="2"/>
  <c r="AE107" i="2"/>
  <c r="AO73" i="2"/>
  <c r="AO66" i="2"/>
  <c r="AE57" i="2"/>
  <c r="AE55" i="2"/>
  <c r="AO58" i="2"/>
  <c r="AO45" i="2"/>
  <c r="AO17" i="2"/>
  <c r="AO9" i="2"/>
  <c r="AO106" i="2"/>
  <c r="AO84" i="2"/>
  <c r="AO48" i="2"/>
  <c r="AO95" i="2"/>
  <c r="AE110" i="2"/>
  <c r="AO50" i="2"/>
  <c r="AE66" i="2"/>
  <c r="AE42" i="2"/>
  <c r="AO40" i="2"/>
  <c r="AO26" i="2"/>
  <c r="AO16" i="2"/>
  <c r="AE10" i="2"/>
  <c r="AO2" i="2"/>
  <c r="AE111" i="2"/>
  <c r="AO69" i="2"/>
  <c r="AE112" i="2"/>
  <c r="AO101" i="2"/>
  <c r="AE83" i="2"/>
  <c r="AO31" i="2"/>
  <c r="AE60" i="2"/>
  <c r="AO36" i="2"/>
  <c r="AE19" i="2"/>
  <c r="AO8" i="2"/>
  <c r="AO85" i="2"/>
  <c r="AE77" i="2"/>
  <c r="AO70" i="2"/>
  <c r="AO94" i="2"/>
  <c r="AE92" i="2"/>
  <c r="AO75" i="2"/>
  <c r="AO76" i="2"/>
  <c r="AO62" i="2"/>
  <c r="AE53" i="2"/>
  <c r="AO20" i="2"/>
  <c r="AE103" i="2"/>
  <c r="AO87" i="2"/>
  <c r="AO32" i="2"/>
  <c r="AE22" i="2"/>
  <c r="AO108" i="2"/>
  <c r="AE91" i="2"/>
  <c r="AO68" i="2"/>
  <c r="AE63" i="2"/>
  <c r="AO56" i="2"/>
  <c r="AE29" i="2"/>
  <c r="AO13" i="2"/>
  <c r="AE4" i="2"/>
  <c r="AD11" i="3"/>
  <c r="AE40" i="2"/>
  <c r="AO18" i="2"/>
  <c r="AE17" i="2"/>
  <c r="AO88" i="2"/>
  <c r="AE82" i="2"/>
  <c r="AO90" i="2"/>
  <c r="AO41" i="2"/>
  <c r="AE24" i="2"/>
  <c r="AO3" i="2"/>
  <c r="AE100" i="2"/>
  <c r="AO86" i="2"/>
  <c r="AE109" i="2"/>
  <c r="AO61" i="2"/>
  <c r="AE46" i="2"/>
  <c r="AO23" i="2"/>
  <c r="AE11" i="2"/>
  <c r="AE105" i="2"/>
  <c r="AE44" i="2"/>
  <c r="AO99" i="2"/>
  <c r="AE33" i="2"/>
  <c r="AE21" i="2"/>
  <c r="AO10" i="2"/>
  <c r="AO5" i="2"/>
  <c r="AE41" i="2"/>
  <c r="AE68" i="2"/>
  <c r="AE31" i="2"/>
  <c r="AO63" i="2"/>
  <c r="AO54" i="2"/>
  <c r="AE12" i="2"/>
  <c r="AO39" i="2"/>
  <c r="AO74" i="2"/>
  <c r="AE20" i="2"/>
  <c r="AE98" i="2"/>
  <c r="AE34" i="2"/>
  <c r="AO93" i="2"/>
  <c r="AE71" i="2"/>
  <c r="AE61" i="2"/>
  <c r="AO60" i="2"/>
  <c r="AO46" i="2"/>
  <c r="AE75" i="2"/>
  <c r="AO47" i="2"/>
  <c r="AE26" i="2"/>
  <c r="AO15" i="2"/>
  <c r="AE104" i="2"/>
  <c r="AE48" i="2"/>
  <c r="AE90" i="2"/>
  <c r="AE102" i="2"/>
  <c r="AE56" i="2"/>
  <c r="AE36" i="2"/>
  <c r="AO29" i="2"/>
  <c r="AO12" i="2"/>
  <c r="AO111" i="2"/>
  <c r="AE89" i="2"/>
  <c r="AO30" i="2"/>
  <c r="AO57" i="2"/>
  <c r="AE9" i="2"/>
  <c r="AE2" i="2"/>
  <c r="AE87" i="2"/>
  <c r="AO51" i="2"/>
  <c r="AO24" i="2"/>
  <c r="AO71" i="2"/>
  <c r="AE35" i="2"/>
  <c r="AE23" i="2"/>
  <c r="AO19" i="2"/>
  <c r="AO11" i="2"/>
  <c r="AE64" i="2"/>
  <c r="AE8" i="2"/>
  <c r="AD29" i="3"/>
  <c r="AO27" i="2"/>
  <c r="AE28" i="2"/>
  <c r="AO80" i="2"/>
  <c r="AE49" i="2"/>
  <c r="AO103" i="2"/>
  <c r="AE78" i="2"/>
  <c r="AE32" i="2"/>
  <c r="AO22" i="2"/>
  <c r="AO102" i="2"/>
  <c r="AE13" i="2"/>
  <c r="AE14" i="2"/>
  <c r="AO82" i="2"/>
  <c r="AE25" i="2"/>
  <c r="AE3" i="2"/>
  <c r="AO112" i="2"/>
  <c r="AO100" i="2"/>
  <c r="AO35" i="2"/>
  <c r="AO4" i="2"/>
  <c r="AO67" i="2"/>
  <c r="AE52" i="2"/>
  <c r="AE84" i="2"/>
  <c r="AE108" i="2"/>
  <c r="AE101" i="2"/>
  <c r="AO91" i="2"/>
  <c r="AO64" i="2"/>
  <c r="AE54" i="2"/>
  <c r="AE6" i="2"/>
  <c r="AO37" i="2"/>
  <c r="AE93" i="2"/>
  <c r="AO83" i="2"/>
  <c r="AE51" i="2"/>
  <c r="AO6" i="2"/>
  <c r="AO109" i="2"/>
  <c r="AO53" i="2"/>
  <c r="AE86" i="2"/>
  <c r="AO25" i="2"/>
  <c r="AI22" i="3"/>
  <c r="AI15" i="3"/>
  <c r="AI8" i="3"/>
  <c r="AT110" i="2"/>
  <c r="AT75" i="2"/>
  <c r="AT77" i="2"/>
  <c r="AJ67" i="2"/>
  <c r="AT96" i="2"/>
  <c r="AT107" i="2"/>
  <c r="AJ97" i="2"/>
  <c r="AJ73" i="2"/>
  <c r="AT72" i="2"/>
  <c r="AI18" i="3"/>
  <c r="AJ30" i="2"/>
  <c r="AT70" i="2"/>
  <c r="AT55" i="2"/>
  <c r="AJ45" i="2"/>
  <c r="AT33" i="2"/>
  <c r="AJ18" i="2"/>
  <c r="AT14" i="2"/>
  <c r="AJ5" i="2"/>
  <c r="AT104" i="2"/>
  <c r="AJ80" i="2"/>
  <c r="AT49" i="2"/>
  <c r="AJ37" i="2"/>
  <c r="AT98" i="2"/>
  <c r="AJ69" i="2"/>
  <c r="AT34" i="2"/>
  <c r="AI11" i="3"/>
  <c r="AJ44" i="2"/>
  <c r="AT76" i="2"/>
  <c r="AJ47" i="2"/>
  <c r="AT40" i="2"/>
  <c r="AJ26" i="2"/>
  <c r="AI4" i="3"/>
  <c r="AT73" i="2"/>
  <c r="AT66" i="2"/>
  <c r="AJ58" i="2"/>
  <c r="AT42" i="2"/>
  <c r="AJ27" i="2"/>
  <c r="AT21" i="2"/>
  <c r="AJ16" i="2"/>
  <c r="AT7" i="2"/>
  <c r="AJ106" i="2"/>
  <c r="AT89" i="2"/>
  <c r="AJ62" i="2"/>
  <c r="AT43" i="2"/>
  <c r="AJ95" i="2"/>
  <c r="AT78" i="2"/>
  <c r="AJ32" i="2"/>
  <c r="AJ70" i="2"/>
  <c r="AJ57" i="2"/>
  <c r="AT58" i="2"/>
  <c r="AT47" i="2"/>
  <c r="AT17" i="2"/>
  <c r="AT9" i="2"/>
  <c r="AT106" i="2"/>
  <c r="AT84" i="2"/>
  <c r="AT48" i="2"/>
  <c r="AI25" i="3"/>
  <c r="AJ52" i="2"/>
  <c r="AJ77" i="2"/>
  <c r="AT57" i="2"/>
  <c r="AJ33" i="2"/>
  <c r="AJ21" i="2"/>
  <c r="AT18" i="2"/>
  <c r="AJ14" i="2"/>
  <c r="AJ2" i="2"/>
  <c r="AJ82" i="2"/>
  <c r="AJ49" i="2"/>
  <c r="AJ20" i="2"/>
  <c r="AJ79" i="2"/>
  <c r="AJ53" i="2"/>
  <c r="AJ103" i="2"/>
  <c r="AJ90" i="2"/>
  <c r="AJ41" i="2"/>
  <c r="AJ24" i="2"/>
  <c r="AT3" i="2"/>
  <c r="AJ100" i="2"/>
  <c r="AT86" i="2"/>
  <c r="AJ109" i="2"/>
  <c r="AT61" i="2"/>
  <c r="AJ46" i="2"/>
  <c r="AT23" i="2"/>
  <c r="AJ11" i="2"/>
  <c r="AJ85" i="2"/>
  <c r="AJ72" i="2"/>
  <c r="AT59" i="2"/>
  <c r="AJ40" i="2"/>
  <c r="AJ17" i="2"/>
  <c r="AT88" i="2"/>
  <c r="AJ51" i="2"/>
  <c r="AT25" i="2"/>
  <c r="AJ102" i="2"/>
  <c r="AT93" i="2"/>
  <c r="AJ64" i="2"/>
  <c r="AT71" i="2"/>
  <c r="AJ54" i="2"/>
  <c r="AT35" i="2"/>
  <c r="AJ12" i="2"/>
  <c r="AT6" i="2"/>
  <c r="AT45" i="2"/>
  <c r="AJ39" i="2"/>
  <c r="AT27" i="2"/>
  <c r="AJ15" i="2"/>
  <c r="AT82" i="2"/>
  <c r="AT80" i="2"/>
  <c r="AJ84" i="2"/>
  <c r="AJ98" i="2"/>
  <c r="AT95" i="2"/>
  <c r="AJ78" i="2"/>
  <c r="AJ112" i="2"/>
  <c r="AT101" i="2"/>
  <c r="AJ83" i="2"/>
  <c r="AT31" i="2"/>
  <c r="AJ60" i="2"/>
  <c r="AT36" i="2"/>
  <c r="AJ19" i="2"/>
  <c r="AT8" i="2"/>
  <c r="AJ76" i="2"/>
  <c r="AJ59" i="2"/>
  <c r="AJ55" i="2"/>
  <c r="AT10" i="2"/>
  <c r="AT5" i="2"/>
  <c r="AJ66" i="2"/>
  <c r="AJ42" i="2"/>
  <c r="AT39" i="2"/>
  <c r="AT28" i="2"/>
  <c r="AJ88" i="2"/>
  <c r="AT74" i="2"/>
  <c r="AT69" i="2"/>
  <c r="AT68" i="2"/>
  <c r="AJ56" i="2"/>
  <c r="AJ35" i="2"/>
  <c r="AT19" i="2"/>
  <c r="AT12" i="2"/>
  <c r="AT38" i="2"/>
  <c r="AT15" i="2"/>
  <c r="AJ7" i="2"/>
  <c r="AJ111" i="2"/>
  <c r="AJ104" i="2"/>
  <c r="AJ48" i="2"/>
  <c r="AJ87" i="2"/>
  <c r="AT51" i="2"/>
  <c r="AT24" i="2"/>
  <c r="AT22" i="2"/>
  <c r="AJ91" i="2"/>
  <c r="AJ23" i="2"/>
  <c r="AJ8" i="2"/>
  <c r="AT11" i="2"/>
  <c r="AJ94" i="2"/>
  <c r="AT85" i="2"/>
  <c r="AJ10" i="2"/>
  <c r="AJ9" i="2"/>
  <c r="AT41" i="2"/>
  <c r="AJ25" i="2"/>
  <c r="AT112" i="2"/>
  <c r="AT102" i="2"/>
  <c r="AT56" i="2"/>
  <c r="AJ13" i="2"/>
  <c r="AT4" i="2"/>
  <c r="AT13" i="2"/>
  <c r="AT52" i="2"/>
  <c r="AJ28" i="2"/>
  <c r="AJ74" i="2"/>
  <c r="AT103" i="2"/>
  <c r="AJ3" i="2"/>
  <c r="AJ101" i="2"/>
  <c r="AT100" i="2"/>
  <c r="AT91" i="2"/>
  <c r="AJ63" i="2"/>
  <c r="AJ6" i="2"/>
  <c r="AJ93" i="2"/>
  <c r="AT83" i="2"/>
  <c r="AT20" i="2"/>
  <c r="AT90" i="2"/>
  <c r="AJ108" i="2"/>
  <c r="AT64" i="2"/>
  <c r="AT67" i="2"/>
  <c r="AJ89" i="2"/>
  <c r="AT37" i="2"/>
  <c r="AT87" i="2"/>
  <c r="AJ86" i="2"/>
  <c r="AJ31" i="2"/>
  <c r="AT109" i="2"/>
  <c r="AT63" i="2"/>
  <c r="AJ29" i="2"/>
  <c r="AT2" i="2"/>
  <c r="AT111" i="2"/>
  <c r="AT53" i="2"/>
  <c r="AT32" i="2"/>
  <c r="AT108" i="2"/>
  <c r="AJ68" i="2"/>
  <c r="AJ71" i="2"/>
  <c r="AT60" i="2"/>
  <c r="AT54" i="2"/>
  <c r="AT26" i="2"/>
  <c r="AT16" i="2"/>
  <c r="AT62" i="2"/>
  <c r="AJ22" i="2"/>
  <c r="AJ4" i="2"/>
  <c r="AJ34" i="2"/>
  <c r="AJ61" i="2"/>
  <c r="AT29" i="2"/>
  <c r="AJ43" i="2"/>
  <c r="AT46" i="2"/>
  <c r="AJ36" i="2"/>
  <c r="AI6" i="3"/>
  <c r="AT65" i="2"/>
  <c r="AI20" i="3"/>
  <c r="AC13" i="3"/>
  <c r="AN79" i="2"/>
  <c r="AD30" i="2"/>
  <c r="AC14" i="3"/>
  <c r="AK11" i="3"/>
  <c r="AK22" i="3"/>
  <c r="AL99" i="2"/>
  <c r="AV81" i="2"/>
  <c r="AI30" i="3"/>
  <c r="AT79" i="2"/>
  <c r="AI16" i="3"/>
  <c r="AJ105" i="2"/>
  <c r="AJ75" i="2"/>
  <c r="AI24" i="3"/>
  <c r="AC30" i="3"/>
  <c r="AC8" i="3"/>
  <c r="AD81" i="2"/>
  <c r="AN50" i="2"/>
  <c r="AC19" i="3"/>
  <c r="AG29" i="3"/>
  <c r="AH105" i="2"/>
  <c r="AG25" i="3"/>
  <c r="AG10" i="3"/>
  <c r="AR96" i="2"/>
  <c r="AK18" i="3"/>
  <c r="AV75" i="2"/>
  <c r="AK7" i="3"/>
  <c r="AK26" i="3"/>
  <c r="AF28" i="3"/>
  <c r="AF29" i="3"/>
  <c r="AF23" i="3"/>
  <c r="AF17" i="3"/>
  <c r="AF7" i="3"/>
  <c r="AG110" i="2"/>
  <c r="AQ105" i="2"/>
  <c r="AQ81" i="2"/>
  <c r="AG75" i="2"/>
  <c r="AQ65" i="2"/>
  <c r="AQ38" i="2"/>
  <c r="AQ30" i="2"/>
  <c r="AQ85" i="2"/>
  <c r="AG72" i="2"/>
  <c r="AQ57" i="2"/>
  <c r="AF25" i="3"/>
  <c r="AF18" i="3"/>
  <c r="AF11" i="3"/>
  <c r="AF4" i="3"/>
  <c r="AQ99" i="2"/>
  <c r="AG96" i="2"/>
  <c r="AQ92" i="2"/>
  <c r="AQ50" i="2"/>
  <c r="AG77" i="2"/>
  <c r="AQ70" i="2"/>
  <c r="AF9" i="3"/>
  <c r="AQ110" i="2"/>
  <c r="AG105" i="2"/>
  <c r="AQ96" i="2"/>
  <c r="AG92" i="2"/>
  <c r="AQ75" i="2"/>
  <c r="AG65" i="2"/>
  <c r="AG38" i="2"/>
  <c r="AF30" i="3"/>
  <c r="AF15" i="3"/>
  <c r="AF10" i="3"/>
  <c r="AQ67" i="2"/>
  <c r="AQ59" i="2"/>
  <c r="AG42" i="2"/>
  <c r="AQ39" i="2"/>
  <c r="AG21" i="2"/>
  <c r="AQ15" i="2"/>
  <c r="AG7" i="2"/>
  <c r="AQ111" i="2"/>
  <c r="AG89" i="2"/>
  <c r="AQ74" i="2"/>
  <c r="AG43" i="2"/>
  <c r="AQ103" i="2"/>
  <c r="AG78" i="2"/>
  <c r="AQ41" i="2"/>
  <c r="AF19" i="3"/>
  <c r="AF2" i="3"/>
  <c r="AG94" i="2"/>
  <c r="AG79" i="2"/>
  <c r="AF24" i="3"/>
  <c r="AF12" i="3"/>
  <c r="AF6" i="3"/>
  <c r="AG44" i="2"/>
  <c r="AG30" i="2"/>
  <c r="AG52" i="2"/>
  <c r="AQ45" i="2"/>
  <c r="AG28" i="2"/>
  <c r="AQ18" i="2"/>
  <c r="AF27" i="3"/>
  <c r="AF14" i="3"/>
  <c r="AQ94" i="2"/>
  <c r="AQ79" i="2"/>
  <c r="AG107" i="2"/>
  <c r="AQ76" i="2"/>
  <c r="AG55" i="2"/>
  <c r="AQ47" i="2"/>
  <c r="AG33" i="2"/>
  <c r="AQ26" i="2"/>
  <c r="AG14" i="2"/>
  <c r="AQ9" i="2"/>
  <c r="AG104" i="2"/>
  <c r="AQ82" i="2"/>
  <c r="AG49" i="2"/>
  <c r="AQ48" i="2"/>
  <c r="AG98" i="2"/>
  <c r="AQ87" i="2"/>
  <c r="AG34" i="2"/>
  <c r="AF26" i="3"/>
  <c r="AG76" i="2"/>
  <c r="AG58" i="2"/>
  <c r="AG45" i="2"/>
  <c r="AQ28" i="2"/>
  <c r="AQ21" i="2"/>
  <c r="AQ5" i="2"/>
  <c r="AQ88" i="2"/>
  <c r="AQ37" i="2"/>
  <c r="AF22" i="3"/>
  <c r="AF20" i="3"/>
  <c r="AF3" i="3"/>
  <c r="AQ44" i="2"/>
  <c r="AQ73" i="2"/>
  <c r="AQ66" i="2"/>
  <c r="AG57" i="2"/>
  <c r="AQ58" i="2"/>
  <c r="AF8" i="3"/>
  <c r="AG99" i="2"/>
  <c r="AG85" i="2"/>
  <c r="AG18" i="2"/>
  <c r="AG10" i="2"/>
  <c r="AG111" i="2"/>
  <c r="AQ104" i="2"/>
  <c r="AG80" i="2"/>
  <c r="AG53" i="2"/>
  <c r="AG103" i="2"/>
  <c r="AQ98" i="2"/>
  <c r="AQ7" i="2"/>
  <c r="AQ84" i="2"/>
  <c r="AG74" i="2"/>
  <c r="AG87" i="2"/>
  <c r="AQ78" i="2"/>
  <c r="AG32" i="2"/>
  <c r="AQ22" i="2"/>
  <c r="AG101" i="2"/>
  <c r="AQ91" i="2"/>
  <c r="AG31" i="2"/>
  <c r="AQ63" i="2"/>
  <c r="AG36" i="2"/>
  <c r="AQ29" i="2"/>
  <c r="AG8" i="2"/>
  <c r="AQ4" i="2"/>
  <c r="AQ97" i="2"/>
  <c r="AQ72" i="2"/>
  <c r="AG67" i="2"/>
  <c r="AG50" i="2"/>
  <c r="AQ55" i="2"/>
  <c r="AG27" i="2"/>
  <c r="AQ10" i="2"/>
  <c r="AG9" i="2"/>
  <c r="AG5" i="2"/>
  <c r="AQ89" i="2"/>
  <c r="AQ43" i="2"/>
  <c r="AG90" i="2"/>
  <c r="AG41" i="2"/>
  <c r="AQ34" i="2"/>
  <c r="AQ24" i="2"/>
  <c r="AG108" i="2"/>
  <c r="AQ100" i="2"/>
  <c r="AG68" i="2"/>
  <c r="AQ109" i="2"/>
  <c r="AG56" i="2"/>
  <c r="AQ46" i="2"/>
  <c r="AG13" i="2"/>
  <c r="AQ11" i="2"/>
  <c r="AF21" i="3"/>
  <c r="AG97" i="2"/>
  <c r="AG70" i="2"/>
  <c r="AQ42" i="2"/>
  <c r="AG26" i="2"/>
  <c r="AQ14" i="2"/>
  <c r="AG16" i="2"/>
  <c r="AG2" i="2"/>
  <c r="AQ53" i="2"/>
  <c r="AG48" i="2"/>
  <c r="AG37" i="2"/>
  <c r="AG95" i="2"/>
  <c r="AG51" i="2"/>
  <c r="AG3" i="2"/>
  <c r="AQ102" i="2"/>
  <c r="AG86" i="2"/>
  <c r="AQ64" i="2"/>
  <c r="AG61" i="2"/>
  <c r="AQ54" i="2"/>
  <c r="AG23" i="2"/>
  <c r="AQ12" i="2"/>
  <c r="AG81" i="2"/>
  <c r="AG39" i="2"/>
  <c r="AQ27" i="2"/>
  <c r="AQ2" i="2"/>
  <c r="AQ62" i="2"/>
  <c r="AG20" i="2"/>
  <c r="AG24" i="2"/>
  <c r="AQ108" i="2"/>
  <c r="AQ101" i="2"/>
  <c r="AQ93" i="2"/>
  <c r="AG71" i="2"/>
  <c r="AQ60" i="2"/>
  <c r="AG19" i="2"/>
  <c r="AG73" i="2"/>
  <c r="AG66" i="2"/>
  <c r="AG59" i="2"/>
  <c r="AQ16" i="2"/>
  <c r="AG106" i="2"/>
  <c r="AG88" i="2"/>
  <c r="AQ49" i="2"/>
  <c r="AG22" i="2"/>
  <c r="AG102" i="2"/>
  <c r="AQ86" i="2"/>
  <c r="AF16" i="3"/>
  <c r="AQ69" i="2"/>
  <c r="AQ51" i="2"/>
  <c r="AG112" i="2"/>
  <c r="AG100" i="2"/>
  <c r="AQ68" i="2"/>
  <c r="AQ31" i="2"/>
  <c r="AQ71" i="2"/>
  <c r="AQ19" i="2"/>
  <c r="AQ36" i="2"/>
  <c r="AG35" i="2"/>
  <c r="AG4" i="2"/>
  <c r="AQ35" i="2"/>
  <c r="AQ17" i="2"/>
  <c r="AQ80" i="2"/>
  <c r="AG62" i="2"/>
  <c r="AG91" i="2"/>
  <c r="AG64" i="2"/>
  <c r="AQ61" i="2"/>
  <c r="AF13" i="3"/>
  <c r="AQ52" i="2"/>
  <c r="AQ40" i="2"/>
  <c r="AG25" i="2"/>
  <c r="AQ112" i="2"/>
  <c r="AG83" i="2"/>
  <c r="AG109" i="2"/>
  <c r="AQ56" i="2"/>
  <c r="AQ107" i="2"/>
  <c r="AG47" i="2"/>
  <c r="AG15" i="2"/>
  <c r="AG84" i="2"/>
  <c r="AQ20" i="2"/>
  <c r="AQ95" i="2"/>
  <c r="AQ90" i="2"/>
  <c r="AG63" i="2"/>
  <c r="AG54" i="2"/>
  <c r="AQ23" i="2"/>
  <c r="AG6" i="2"/>
  <c r="AF5" i="3"/>
  <c r="AQ77" i="2"/>
  <c r="AG40" i="2"/>
  <c r="AQ33" i="2"/>
  <c r="AG17" i="2"/>
  <c r="AQ106" i="2"/>
  <c r="AG69" i="2"/>
  <c r="AQ25" i="2"/>
  <c r="AG93" i="2"/>
  <c r="AQ83" i="2"/>
  <c r="AG60" i="2"/>
  <c r="AG46" i="2"/>
  <c r="AQ13" i="2"/>
  <c r="AQ8" i="2"/>
  <c r="AQ6" i="2"/>
  <c r="AG82" i="2"/>
  <c r="AQ3" i="2"/>
  <c r="AG29" i="2"/>
  <c r="AG11" i="2"/>
  <c r="AG12" i="2"/>
  <c r="AQ32" i="2"/>
  <c r="AK24" i="3"/>
  <c r="AK20" i="3"/>
  <c r="AK10" i="3"/>
  <c r="AK3" i="3"/>
  <c r="AL70" i="2"/>
  <c r="AV66" i="2"/>
  <c r="AV30" i="2"/>
  <c r="AL85" i="2"/>
  <c r="AV76" i="2"/>
  <c r="AK6" i="3"/>
  <c r="AL110" i="2"/>
  <c r="AL96" i="2"/>
  <c r="AL75" i="2"/>
  <c r="AV97" i="2"/>
  <c r="AL47" i="2"/>
  <c r="AV40" i="2"/>
  <c r="AL26" i="2"/>
  <c r="AV17" i="2"/>
  <c r="AL9" i="2"/>
  <c r="AV2" i="2"/>
  <c r="AL82" i="2"/>
  <c r="AV84" i="2"/>
  <c r="AL48" i="2"/>
  <c r="AV20" i="2"/>
  <c r="AL87" i="2"/>
  <c r="AV51" i="2"/>
  <c r="AK29" i="3"/>
  <c r="AL107" i="2"/>
  <c r="AK27" i="3"/>
  <c r="AV44" i="2"/>
  <c r="AL77" i="2"/>
  <c r="AV73" i="2"/>
  <c r="AL58" i="2"/>
  <c r="AV42" i="2"/>
  <c r="AL27" i="2"/>
  <c r="AV21" i="2"/>
  <c r="AL72" i="2"/>
  <c r="AV67" i="2"/>
  <c r="AL59" i="2"/>
  <c r="AV52" i="2"/>
  <c r="AL39" i="2"/>
  <c r="AV28" i="2"/>
  <c r="AL15" i="2"/>
  <c r="AV10" i="2"/>
  <c r="AL111" i="2"/>
  <c r="AV88" i="2"/>
  <c r="AL74" i="2"/>
  <c r="AV53" i="2"/>
  <c r="AL103" i="2"/>
  <c r="AV90" i="2"/>
  <c r="AL41" i="2"/>
  <c r="AV65" i="2"/>
  <c r="AL55" i="2"/>
  <c r="AL52" i="2"/>
  <c r="AL42" i="2"/>
  <c r="AV39" i="2"/>
  <c r="AL89" i="2"/>
  <c r="AV80" i="2"/>
  <c r="AL67" i="2"/>
  <c r="AV57" i="2"/>
  <c r="AV55" i="2"/>
  <c r="AV70" i="2"/>
  <c r="AV14" i="2"/>
  <c r="AL5" i="2"/>
  <c r="AL88" i="2"/>
  <c r="AV82" i="2"/>
  <c r="AV49" i="2"/>
  <c r="AL37" i="2"/>
  <c r="AV92" i="2"/>
  <c r="AL38" i="2"/>
  <c r="AV33" i="2"/>
  <c r="AL28" i="2"/>
  <c r="AL17" i="2"/>
  <c r="AV111" i="2"/>
  <c r="AL104" i="2"/>
  <c r="AL80" i="2"/>
  <c r="AV74" i="2"/>
  <c r="AL49" i="2"/>
  <c r="AL95" i="2"/>
  <c r="AL51" i="2"/>
  <c r="AV41" i="2"/>
  <c r="AV25" i="2"/>
  <c r="AL102" i="2"/>
  <c r="AV93" i="2"/>
  <c r="AL64" i="2"/>
  <c r="AV71" i="2"/>
  <c r="AL54" i="2"/>
  <c r="AV35" i="2"/>
  <c r="AL12" i="2"/>
  <c r="AV6" i="2"/>
  <c r="AV59" i="2"/>
  <c r="AV58" i="2"/>
  <c r="AV105" i="2"/>
  <c r="AL7" i="2"/>
  <c r="AL84" i="2"/>
  <c r="AV103" i="2"/>
  <c r="AV95" i="2"/>
  <c r="AL69" i="2"/>
  <c r="AL112" i="2"/>
  <c r="AV101" i="2"/>
  <c r="AL83" i="2"/>
  <c r="AV31" i="2"/>
  <c r="AL60" i="2"/>
  <c r="AV36" i="2"/>
  <c r="AL19" i="2"/>
  <c r="AV8" i="2"/>
  <c r="AL76" i="2"/>
  <c r="AV16" i="2"/>
  <c r="AL43" i="2"/>
  <c r="AV78" i="2"/>
  <c r="AL32" i="2"/>
  <c r="AL22" i="2"/>
  <c r="AV108" i="2"/>
  <c r="AL91" i="2"/>
  <c r="AV68" i="2"/>
  <c r="AL63" i="2"/>
  <c r="AV56" i="2"/>
  <c r="AL29" i="2"/>
  <c r="AV13" i="2"/>
  <c r="AL4" i="2"/>
  <c r="AV77" i="2"/>
  <c r="AL73" i="2"/>
  <c r="AL66" i="2"/>
  <c r="AL57" i="2"/>
  <c r="AL33" i="2"/>
  <c r="AL97" i="2"/>
  <c r="AV72" i="2"/>
  <c r="AV15" i="2"/>
  <c r="AV22" i="2"/>
  <c r="AV61" i="2"/>
  <c r="AL23" i="2"/>
  <c r="AL13" i="2"/>
  <c r="AL8" i="2"/>
  <c r="AK16" i="3"/>
  <c r="AV85" i="2"/>
  <c r="AV47" i="2"/>
  <c r="AL10" i="2"/>
  <c r="AL2" i="2"/>
  <c r="AL62" i="2"/>
  <c r="AL53" i="2"/>
  <c r="AL78" i="2"/>
  <c r="AL25" i="2"/>
  <c r="AV112" i="2"/>
  <c r="AV102" i="2"/>
  <c r="AV100" i="2"/>
  <c r="AL109" i="2"/>
  <c r="AL6" i="2"/>
  <c r="AV4" i="2"/>
  <c r="AL16" i="2"/>
  <c r="AV89" i="2"/>
  <c r="AV98" i="2"/>
  <c r="AV34" i="2"/>
  <c r="AL3" i="2"/>
  <c r="AL101" i="2"/>
  <c r="AV91" i="2"/>
  <c r="AV23" i="2"/>
  <c r="AL108" i="2"/>
  <c r="AV27" i="2"/>
  <c r="AV18" i="2"/>
  <c r="AL14" i="2"/>
  <c r="AL93" i="2"/>
  <c r="AV83" i="2"/>
  <c r="AV64" i="2"/>
  <c r="AV109" i="2"/>
  <c r="AL46" i="2"/>
  <c r="AV32" i="2"/>
  <c r="AL68" i="2"/>
  <c r="AV45" i="2"/>
  <c r="AV106" i="2"/>
  <c r="AV43" i="2"/>
  <c r="AV37" i="2"/>
  <c r="AV87" i="2"/>
  <c r="AV3" i="2"/>
  <c r="AL86" i="2"/>
  <c r="AL31" i="2"/>
  <c r="AV63" i="2"/>
  <c r="AL40" i="2"/>
  <c r="AV7" i="2"/>
  <c r="AV104" i="2"/>
  <c r="AV48" i="2"/>
  <c r="AL24" i="2"/>
  <c r="AL71" i="2"/>
  <c r="AV60" i="2"/>
  <c r="AV54" i="2"/>
  <c r="AV46" i="2"/>
  <c r="AL11" i="2"/>
  <c r="AL45" i="2"/>
  <c r="AV26" i="2"/>
  <c r="AL21" i="2"/>
  <c r="AL18" i="2"/>
  <c r="AV9" i="2"/>
  <c r="AV5" i="2"/>
  <c r="AV62" i="2"/>
  <c r="AL20" i="2"/>
  <c r="AL98" i="2"/>
  <c r="AL34" i="2"/>
  <c r="AV86" i="2"/>
  <c r="AL61" i="2"/>
  <c r="AL56" i="2"/>
  <c r="AL36" i="2"/>
  <c r="AV29" i="2"/>
  <c r="AL106" i="2"/>
  <c r="AV19" i="2"/>
  <c r="AV12" i="2"/>
  <c r="AV24" i="2"/>
  <c r="AL35" i="2"/>
  <c r="AL100" i="2"/>
  <c r="AV69" i="2"/>
  <c r="AL90" i="2"/>
  <c r="AV11" i="2"/>
  <c r="AB29" i="3"/>
  <c r="AC105" i="2"/>
  <c r="AM96" i="2"/>
  <c r="AC81" i="2"/>
  <c r="AC65" i="2"/>
  <c r="AM107" i="2"/>
  <c r="AC107" i="2"/>
  <c r="AC70" i="2"/>
  <c r="AM66" i="2"/>
  <c r="AB22" i="3"/>
  <c r="AB15" i="3"/>
  <c r="AB8" i="3"/>
  <c r="AM110" i="2"/>
  <c r="AC99" i="2"/>
  <c r="AC92" i="2"/>
  <c r="AM75" i="2"/>
  <c r="AC50" i="2"/>
  <c r="AC85" i="2"/>
  <c r="AM76" i="2"/>
  <c r="AB25" i="3"/>
  <c r="AB27" i="3"/>
  <c r="AB17" i="3"/>
  <c r="AB14" i="3"/>
  <c r="AB26" i="3"/>
  <c r="AM94" i="2"/>
  <c r="AM79" i="2"/>
  <c r="AB28" i="3"/>
  <c r="AB21" i="3"/>
  <c r="AC38" i="2"/>
  <c r="AC77" i="2"/>
  <c r="AM73" i="2"/>
  <c r="AM57" i="2"/>
  <c r="AC47" i="2"/>
  <c r="AM40" i="2"/>
  <c r="AC26" i="2"/>
  <c r="AM17" i="2"/>
  <c r="AC9" i="2"/>
  <c r="AM2" i="2"/>
  <c r="AC82" i="2"/>
  <c r="AM84" i="2"/>
  <c r="AC48" i="2"/>
  <c r="AM20" i="2"/>
  <c r="AC87" i="2"/>
  <c r="AM51" i="2"/>
  <c r="AB30" i="3"/>
  <c r="AB18" i="3"/>
  <c r="AB16" i="3"/>
  <c r="AB7" i="3"/>
  <c r="AB5" i="3"/>
  <c r="AB10" i="3"/>
  <c r="AB2" i="3"/>
  <c r="AC94" i="2"/>
  <c r="AC79" i="2"/>
  <c r="AM38" i="2"/>
  <c r="AC72" i="2"/>
  <c r="AM67" i="2"/>
  <c r="AC58" i="2"/>
  <c r="AM42" i="2"/>
  <c r="AC27" i="2"/>
  <c r="AM21" i="2"/>
  <c r="AB24" i="3"/>
  <c r="AB13" i="3"/>
  <c r="AB11" i="3"/>
  <c r="AB6" i="3"/>
  <c r="AM105" i="2"/>
  <c r="AM99" i="2"/>
  <c r="AM92" i="2"/>
  <c r="AM81" i="2"/>
  <c r="AM65" i="2"/>
  <c r="AM50" i="2"/>
  <c r="AC44" i="2"/>
  <c r="AC59" i="2"/>
  <c r="AM52" i="2"/>
  <c r="AC39" i="2"/>
  <c r="AM28" i="2"/>
  <c r="AC15" i="2"/>
  <c r="AM10" i="2"/>
  <c r="AC111" i="2"/>
  <c r="AM88" i="2"/>
  <c r="AC74" i="2"/>
  <c r="AM53" i="2"/>
  <c r="AC103" i="2"/>
  <c r="AM90" i="2"/>
  <c r="AC41" i="2"/>
  <c r="AB4" i="3"/>
  <c r="AM85" i="2"/>
  <c r="AC73" i="2"/>
  <c r="AM72" i="2"/>
  <c r="AC66" i="2"/>
  <c r="AC14" i="2"/>
  <c r="AM16" i="2"/>
  <c r="AC49" i="2"/>
  <c r="AM62" i="2"/>
  <c r="AC110" i="2"/>
  <c r="AC97" i="2"/>
  <c r="AM77" i="2"/>
  <c r="AB20" i="3"/>
  <c r="AB3" i="3"/>
  <c r="AM44" i="2"/>
  <c r="AM59" i="2"/>
  <c r="AC17" i="2"/>
  <c r="AM15" i="2"/>
  <c r="AM7" i="2"/>
  <c r="AC106" i="2"/>
  <c r="AC84" i="2"/>
  <c r="AM74" i="2"/>
  <c r="AM43" i="2"/>
  <c r="AB23" i="3"/>
  <c r="AM82" i="2"/>
  <c r="AC62" i="2"/>
  <c r="AM37" i="2"/>
  <c r="AC20" i="2"/>
  <c r="AC98" i="2"/>
  <c r="AC69" i="2"/>
  <c r="AM25" i="2"/>
  <c r="AC102" i="2"/>
  <c r="AM93" i="2"/>
  <c r="AC64" i="2"/>
  <c r="AM71" i="2"/>
  <c r="AC54" i="2"/>
  <c r="AM35" i="2"/>
  <c r="AC12" i="2"/>
  <c r="AM6" i="2"/>
  <c r="AM97" i="2"/>
  <c r="AM70" i="2"/>
  <c r="AC67" i="2"/>
  <c r="AM39" i="2"/>
  <c r="AM26" i="2"/>
  <c r="AC18" i="2"/>
  <c r="AM106" i="2"/>
  <c r="AC88" i="2"/>
  <c r="AM98" i="2"/>
  <c r="AM78" i="2"/>
  <c r="AC112" i="2"/>
  <c r="AM101" i="2"/>
  <c r="AC83" i="2"/>
  <c r="AM31" i="2"/>
  <c r="AC60" i="2"/>
  <c r="AM36" i="2"/>
  <c r="AC19" i="2"/>
  <c r="AM8" i="2"/>
  <c r="AB12" i="3"/>
  <c r="AC75" i="2"/>
  <c r="AM30" i="2"/>
  <c r="AM55" i="2"/>
  <c r="AM47" i="2"/>
  <c r="AM33" i="2"/>
  <c r="AC28" i="2"/>
  <c r="AC104" i="2"/>
  <c r="AM89" i="2"/>
  <c r="AC80" i="2"/>
  <c r="AC90" i="2"/>
  <c r="AM87" i="2"/>
  <c r="AM34" i="2"/>
  <c r="AC22" i="2"/>
  <c r="AM108" i="2"/>
  <c r="AC91" i="2"/>
  <c r="AM68" i="2"/>
  <c r="AC63" i="2"/>
  <c r="AM56" i="2"/>
  <c r="AC29" i="2"/>
  <c r="AM13" i="2"/>
  <c r="AC4" i="2"/>
  <c r="AC30" i="2"/>
  <c r="AC40" i="2"/>
  <c r="AB19" i="3"/>
  <c r="AC52" i="2"/>
  <c r="AB9" i="3"/>
  <c r="AC45" i="2"/>
  <c r="AM111" i="2"/>
  <c r="AM104" i="2"/>
  <c r="AC89" i="2"/>
  <c r="AM48" i="2"/>
  <c r="AC51" i="2"/>
  <c r="AM32" i="2"/>
  <c r="AC93" i="2"/>
  <c r="AM83" i="2"/>
  <c r="AM64" i="2"/>
  <c r="AM109" i="2"/>
  <c r="AC46" i="2"/>
  <c r="AC33" i="2"/>
  <c r="AC21" i="2"/>
  <c r="AM9" i="2"/>
  <c r="AM5" i="2"/>
  <c r="AM3" i="2"/>
  <c r="AC86" i="2"/>
  <c r="AC68" i="2"/>
  <c r="AC31" i="2"/>
  <c r="AM63" i="2"/>
  <c r="AC42" i="2"/>
  <c r="AM14" i="2"/>
  <c r="AM49" i="2"/>
  <c r="AC43" i="2"/>
  <c r="AC37" i="2"/>
  <c r="AC95" i="2"/>
  <c r="AC34" i="2"/>
  <c r="AC24" i="2"/>
  <c r="AC71" i="2"/>
  <c r="AM60" i="2"/>
  <c r="AM54" i="2"/>
  <c r="AM46" i="2"/>
  <c r="AC11" i="2"/>
  <c r="AC35" i="2"/>
  <c r="AM19" i="2"/>
  <c r="AM12" i="2"/>
  <c r="AM11" i="2"/>
  <c r="AC53" i="2"/>
  <c r="AM69" i="2"/>
  <c r="AM86" i="2"/>
  <c r="AC61" i="2"/>
  <c r="AC56" i="2"/>
  <c r="AC36" i="2"/>
  <c r="AM29" i="2"/>
  <c r="AC96" i="2"/>
  <c r="AC76" i="2"/>
  <c r="AC10" i="2"/>
  <c r="AC7" i="2"/>
  <c r="AC5" i="2"/>
  <c r="AC2" i="2"/>
  <c r="AM24" i="2"/>
  <c r="AC100" i="2"/>
  <c r="AC57" i="2"/>
  <c r="AC55" i="2"/>
  <c r="AM45" i="2"/>
  <c r="AM27" i="2"/>
  <c r="AM18" i="2"/>
  <c r="AC16" i="2"/>
  <c r="AM80" i="2"/>
  <c r="AC78" i="2"/>
  <c r="AM41" i="2"/>
  <c r="AC32" i="2"/>
  <c r="AM22" i="2"/>
  <c r="AM61" i="2"/>
  <c r="AC23" i="2"/>
  <c r="AC13" i="2"/>
  <c r="AC8" i="2"/>
  <c r="AM103" i="2"/>
  <c r="AM95" i="2"/>
  <c r="AC25" i="2"/>
  <c r="AM112" i="2"/>
  <c r="AM102" i="2"/>
  <c r="AM100" i="2"/>
  <c r="AC109" i="2"/>
  <c r="AM4" i="2"/>
  <c r="AM58" i="2"/>
  <c r="AC6" i="2"/>
  <c r="AC108" i="2"/>
  <c r="AM91" i="2"/>
  <c r="AC3" i="2"/>
  <c r="AC101" i="2"/>
  <c r="AM23" i="2"/>
  <c r="AE21" i="3"/>
  <c r="AE12" i="3"/>
  <c r="AE26" i="3"/>
  <c r="AF99" i="2"/>
  <c r="AP94" i="2"/>
  <c r="AF81" i="2"/>
  <c r="AP79" i="2"/>
  <c r="AF50" i="2"/>
  <c r="AP44" i="2"/>
  <c r="AF107" i="2"/>
  <c r="AP97" i="2"/>
  <c r="AE22" i="3"/>
  <c r="AE15" i="3"/>
  <c r="AE8" i="3"/>
  <c r="AP110" i="2"/>
  <c r="AF94" i="2"/>
  <c r="AP96" i="2"/>
  <c r="AF79" i="2"/>
  <c r="AP75" i="2"/>
  <c r="AE30" i="3"/>
  <c r="AE13" i="3"/>
  <c r="AE9" i="3"/>
  <c r="AE2" i="3"/>
  <c r="AE24" i="3"/>
  <c r="AE20" i="3"/>
  <c r="AE10" i="3"/>
  <c r="AE3" i="3"/>
  <c r="AF110" i="2"/>
  <c r="AP105" i="2"/>
  <c r="AF96" i="2"/>
  <c r="AP92" i="2"/>
  <c r="AF75" i="2"/>
  <c r="AP65" i="2"/>
  <c r="AF38" i="2"/>
  <c r="AP30" i="2"/>
  <c r="AE25" i="3"/>
  <c r="AE18" i="3"/>
  <c r="AE11" i="3"/>
  <c r="AE4" i="3"/>
  <c r="AE29" i="3"/>
  <c r="AE27" i="3"/>
  <c r="AE16" i="3"/>
  <c r="AE6" i="3"/>
  <c r="AE19" i="3"/>
  <c r="AE17" i="3"/>
  <c r="AF85" i="2"/>
  <c r="AP77" i="2"/>
  <c r="AF70" i="2"/>
  <c r="AP72" i="2"/>
  <c r="AF57" i="2"/>
  <c r="AP59" i="2"/>
  <c r="AF52" i="2"/>
  <c r="AP47" i="2"/>
  <c r="AF40" i="2"/>
  <c r="AP39" i="2"/>
  <c r="AF28" i="2"/>
  <c r="AP26" i="2"/>
  <c r="AF17" i="2"/>
  <c r="AP15" i="2"/>
  <c r="AF10" i="2"/>
  <c r="AP9" i="2"/>
  <c r="AF2" i="2"/>
  <c r="AP111" i="2"/>
  <c r="AF88" i="2"/>
  <c r="AP82" i="2"/>
  <c r="AF84" i="2"/>
  <c r="AP74" i="2"/>
  <c r="AF53" i="2"/>
  <c r="AP48" i="2"/>
  <c r="AF20" i="2"/>
  <c r="AP103" i="2"/>
  <c r="AF90" i="2"/>
  <c r="AP87" i="2"/>
  <c r="AF51" i="2"/>
  <c r="AP41" i="2"/>
  <c r="AF105" i="2"/>
  <c r="AP99" i="2"/>
  <c r="AE14" i="3"/>
  <c r="AE7" i="3"/>
  <c r="AP107" i="2"/>
  <c r="AF77" i="2"/>
  <c r="AP73" i="2"/>
  <c r="AF72" i="2"/>
  <c r="AP67" i="2"/>
  <c r="AF59" i="2"/>
  <c r="AP55" i="2"/>
  <c r="AF47" i="2"/>
  <c r="AP42" i="2"/>
  <c r="AF39" i="2"/>
  <c r="AP33" i="2"/>
  <c r="AF26" i="2"/>
  <c r="AP21" i="2"/>
  <c r="AF15" i="2"/>
  <c r="AP14" i="2"/>
  <c r="AF9" i="2"/>
  <c r="AP7" i="2"/>
  <c r="AF111" i="2"/>
  <c r="AP104" i="2"/>
  <c r="AF82" i="2"/>
  <c r="AP89" i="2"/>
  <c r="AF74" i="2"/>
  <c r="AP49" i="2"/>
  <c r="AF48" i="2"/>
  <c r="AP43" i="2"/>
  <c r="AF103" i="2"/>
  <c r="AP98" i="2"/>
  <c r="AF87" i="2"/>
  <c r="AP78" i="2"/>
  <c r="AP38" i="2"/>
  <c r="AE5" i="3"/>
  <c r="AF92" i="2"/>
  <c r="AF65" i="2"/>
  <c r="AF73" i="2"/>
  <c r="AP76" i="2"/>
  <c r="AF67" i="2"/>
  <c r="AP66" i="2"/>
  <c r="AF55" i="2"/>
  <c r="AP58" i="2"/>
  <c r="AF42" i="2"/>
  <c r="AP45" i="2"/>
  <c r="AF33" i="2"/>
  <c r="AP27" i="2"/>
  <c r="AF21" i="2"/>
  <c r="AP18" i="2"/>
  <c r="AF14" i="2"/>
  <c r="AP16" i="2"/>
  <c r="AF7" i="2"/>
  <c r="AP5" i="2"/>
  <c r="AF104" i="2"/>
  <c r="AP106" i="2"/>
  <c r="AF89" i="2"/>
  <c r="AP80" i="2"/>
  <c r="AF49" i="2"/>
  <c r="AP62" i="2"/>
  <c r="AF43" i="2"/>
  <c r="AP37" i="2"/>
  <c r="AF98" i="2"/>
  <c r="AP95" i="2"/>
  <c r="AF78" i="2"/>
  <c r="AP69" i="2"/>
  <c r="AP81" i="2"/>
  <c r="AE28" i="3"/>
  <c r="AE23" i="3"/>
  <c r="AP50" i="2"/>
  <c r="AF30" i="2"/>
  <c r="AF97" i="2"/>
  <c r="AP85" i="2"/>
  <c r="AF76" i="2"/>
  <c r="AP70" i="2"/>
  <c r="AF66" i="2"/>
  <c r="AP57" i="2"/>
  <c r="AF58" i="2"/>
  <c r="AP52" i="2"/>
  <c r="AF45" i="2"/>
  <c r="AP40" i="2"/>
  <c r="AF27" i="2"/>
  <c r="AP28" i="2"/>
  <c r="AF18" i="2"/>
  <c r="AP17" i="2"/>
  <c r="AF16" i="2"/>
  <c r="AP10" i="2"/>
  <c r="AF5" i="2"/>
  <c r="AP2" i="2"/>
  <c r="AF106" i="2"/>
  <c r="AP88" i="2"/>
  <c r="AF80" i="2"/>
  <c r="AP84" i="2"/>
  <c r="AF62" i="2"/>
  <c r="AP53" i="2"/>
  <c r="AF37" i="2"/>
  <c r="AP20" i="2"/>
  <c r="AF95" i="2"/>
  <c r="AP90" i="2"/>
  <c r="AF24" i="2"/>
  <c r="AP25" i="2"/>
  <c r="AF112" i="2"/>
  <c r="AP108" i="2"/>
  <c r="AF100" i="2"/>
  <c r="AP93" i="2"/>
  <c r="AF83" i="2"/>
  <c r="AP68" i="2"/>
  <c r="AF109" i="2"/>
  <c r="AP71" i="2"/>
  <c r="AF60" i="2"/>
  <c r="AP56" i="2"/>
  <c r="AF46" i="2"/>
  <c r="AP35" i="2"/>
  <c r="AF19" i="2"/>
  <c r="AP13" i="2"/>
  <c r="AF11" i="2"/>
  <c r="AP6" i="2"/>
  <c r="AF44" i="2"/>
  <c r="AP51" i="2"/>
  <c r="AP34" i="2"/>
  <c r="AF34" i="2"/>
  <c r="AF32" i="2"/>
  <c r="AP24" i="2"/>
  <c r="AF3" i="2"/>
  <c r="AP112" i="2"/>
  <c r="AF101" i="2"/>
  <c r="AP100" i="2"/>
  <c r="AF86" i="2"/>
  <c r="AP83" i="2"/>
  <c r="AF31" i="2"/>
  <c r="AP109" i="2"/>
  <c r="AF61" i="2"/>
  <c r="AP60" i="2"/>
  <c r="AF36" i="2"/>
  <c r="AP46" i="2"/>
  <c r="AF23" i="2"/>
  <c r="AP19" i="2"/>
  <c r="AF8" i="2"/>
  <c r="AP11" i="2"/>
  <c r="AP101" i="2"/>
  <c r="AP36" i="2"/>
  <c r="AP102" i="2"/>
  <c r="AF91" i="2"/>
  <c r="AF68" i="2"/>
  <c r="AP54" i="2"/>
  <c r="AF29" i="2"/>
  <c r="AF13" i="2"/>
  <c r="AF63" i="2"/>
  <c r="AP12" i="2"/>
  <c r="AF41" i="2"/>
  <c r="AP3" i="2"/>
  <c r="AP61" i="2"/>
  <c r="AP22" i="2"/>
  <c r="AF102" i="2"/>
  <c r="AF93" i="2"/>
  <c r="AP63" i="2"/>
  <c r="AF54" i="2"/>
  <c r="AF35" i="2"/>
  <c r="AP4" i="2"/>
  <c r="AF4" i="2"/>
  <c r="AP32" i="2"/>
  <c r="AP31" i="2"/>
  <c r="AP8" i="2"/>
  <c r="AF22" i="2"/>
  <c r="AF108" i="2"/>
  <c r="AP64" i="2"/>
  <c r="AF56" i="2"/>
  <c r="AP86" i="2"/>
  <c r="AP23" i="2"/>
  <c r="AF69" i="2"/>
  <c r="AF25" i="2"/>
  <c r="AP91" i="2"/>
  <c r="AF64" i="2"/>
  <c r="AF71" i="2"/>
  <c r="AP29" i="2"/>
  <c r="AF12" i="2"/>
  <c r="AF6" i="2"/>
  <c r="I2" i="4" l="1"/>
  <c r="I12" i="4" s="1"/>
  <c r="H12" i="4"/>
  <c r="F12" i="4"/>
  <c r="G3" i="4"/>
  <c r="G12" i="4" s="1"/>
  <c r="J12" i="4"/>
  <c r="K2" i="4"/>
  <c r="K12" i="4" s="1"/>
  <c r="R22" i="2"/>
  <c r="I17" i="3"/>
  <c r="I6" i="2"/>
  <c r="L6" i="2" s="1"/>
  <c r="I62" i="2"/>
  <c r="J62" i="2" s="1"/>
  <c r="I44" i="2"/>
  <c r="J44" i="2" s="1"/>
  <c r="I65" i="2"/>
  <c r="J65" i="2" s="1"/>
  <c r="I29" i="3"/>
  <c r="R41" i="2"/>
  <c r="R15" i="2"/>
  <c r="R102" i="2"/>
  <c r="R50" i="2"/>
  <c r="R37" i="2"/>
  <c r="I24" i="3"/>
  <c r="R19" i="2"/>
  <c r="R93" i="2"/>
  <c r="R2" i="2"/>
  <c r="R40" i="2"/>
  <c r="I89" i="2"/>
  <c r="J89" i="2" s="1"/>
  <c r="I6" i="3"/>
  <c r="R97" i="2"/>
  <c r="I64" i="2"/>
  <c r="J64" i="2" s="1"/>
  <c r="R103" i="2"/>
  <c r="R94" i="2"/>
  <c r="I7" i="3"/>
  <c r="I34" i="2"/>
  <c r="L34" i="2" s="1"/>
  <c r="R20" i="2"/>
  <c r="R85" i="2"/>
  <c r="I78" i="2"/>
  <c r="J78" i="2" s="1"/>
  <c r="I21" i="2"/>
  <c r="J21" i="2" s="1"/>
  <c r="I67" i="2"/>
  <c r="J67" i="2" s="1"/>
  <c r="I87" i="2"/>
  <c r="L87" i="2" s="1"/>
  <c r="I82" i="2"/>
  <c r="J82" i="2" s="1"/>
  <c r="I26" i="2"/>
  <c r="L26" i="2" s="1"/>
  <c r="N26" i="2" s="1"/>
  <c r="I72" i="2"/>
  <c r="J72" i="2" s="1"/>
  <c r="R74" i="2"/>
  <c r="R59" i="2"/>
  <c r="R30" i="2"/>
  <c r="I3" i="3"/>
  <c r="I26" i="3"/>
  <c r="R23" i="2"/>
  <c r="R32" i="2"/>
  <c r="R54" i="2"/>
  <c r="R83" i="2"/>
  <c r="R35" i="2"/>
  <c r="I50" i="2"/>
  <c r="J50" i="2" s="1"/>
  <c r="I79" i="2"/>
  <c r="J79" i="2" s="1"/>
  <c r="R110" i="2"/>
  <c r="I19" i="3"/>
  <c r="R75" i="2"/>
  <c r="R10" i="2"/>
  <c r="I77" i="2"/>
  <c r="J77" i="2" s="1"/>
  <c r="I27" i="3"/>
  <c r="R64" i="2"/>
  <c r="I101" i="2"/>
  <c r="J101" i="2" s="1"/>
  <c r="I112" i="2"/>
  <c r="J112" i="2" s="1"/>
  <c r="I16" i="2"/>
  <c r="L16" i="2" s="1"/>
  <c r="N16" i="2" s="1"/>
  <c r="I58" i="2"/>
  <c r="L58" i="2" s="1"/>
  <c r="N58" i="2" s="1"/>
  <c r="R45" i="2"/>
  <c r="R43" i="2"/>
  <c r="R7" i="2"/>
  <c r="R42" i="2"/>
  <c r="R107" i="2"/>
  <c r="I88" i="2"/>
  <c r="L88" i="2" s="1"/>
  <c r="I70" i="2"/>
  <c r="J70" i="2" s="1"/>
  <c r="I4" i="3"/>
  <c r="I2" i="3"/>
  <c r="I81" i="2"/>
  <c r="L81" i="2" s="1"/>
  <c r="N81" i="2" s="1"/>
  <c r="I14" i="3"/>
  <c r="I12" i="2"/>
  <c r="L12" i="2" s="1"/>
  <c r="R86" i="2"/>
  <c r="I4" i="2"/>
  <c r="J4" i="2" s="1"/>
  <c r="R61" i="2"/>
  <c r="I68" i="2"/>
  <c r="J68" i="2" s="1"/>
  <c r="I23" i="2"/>
  <c r="J23" i="2" s="1"/>
  <c r="I86" i="2"/>
  <c r="L86" i="2" s="1"/>
  <c r="R34" i="2"/>
  <c r="I46" i="2"/>
  <c r="L46" i="2" s="1"/>
  <c r="I100" i="2"/>
  <c r="L100" i="2" s="1"/>
  <c r="I37" i="2"/>
  <c r="L37" i="2" s="1"/>
  <c r="N37" i="2" s="1"/>
  <c r="I5" i="2"/>
  <c r="J5" i="2" s="1"/>
  <c r="I45" i="2"/>
  <c r="L45" i="2" s="1"/>
  <c r="N45" i="2" s="1"/>
  <c r="I97" i="2"/>
  <c r="L97" i="2" s="1"/>
  <c r="N97" i="2" s="1"/>
  <c r="R95" i="2"/>
  <c r="R106" i="2"/>
  <c r="R27" i="2"/>
  <c r="R76" i="2"/>
  <c r="R98" i="2"/>
  <c r="R104" i="2"/>
  <c r="R33" i="2"/>
  <c r="R73" i="2"/>
  <c r="I51" i="2"/>
  <c r="J51" i="2" s="1"/>
  <c r="I84" i="2"/>
  <c r="L84" i="2" s="1"/>
  <c r="I17" i="2"/>
  <c r="L17" i="2" s="1"/>
  <c r="N17" i="2" s="1"/>
  <c r="I57" i="2"/>
  <c r="J57" i="2" s="1"/>
  <c r="I16" i="3"/>
  <c r="I38" i="2"/>
  <c r="J38" i="2" s="1"/>
  <c r="I10" i="3"/>
  <c r="I107" i="2"/>
  <c r="J107" i="2" s="1"/>
  <c r="I12" i="3"/>
  <c r="R29" i="2"/>
  <c r="I56" i="2"/>
  <c r="L56" i="2" s="1"/>
  <c r="N56" i="2" s="1"/>
  <c r="R4" i="2"/>
  <c r="R3" i="2"/>
  <c r="I91" i="2"/>
  <c r="L91" i="2" s="1"/>
  <c r="N91" i="2" s="1"/>
  <c r="R46" i="2"/>
  <c r="R100" i="2"/>
  <c r="R51" i="2"/>
  <c r="R56" i="2"/>
  <c r="R108" i="2"/>
  <c r="R53" i="2"/>
  <c r="R52" i="2"/>
  <c r="I30" i="2"/>
  <c r="J30" i="2" s="1"/>
  <c r="I98" i="2"/>
  <c r="L98" i="2" s="1"/>
  <c r="N98" i="2" s="1"/>
  <c r="I104" i="2"/>
  <c r="J104" i="2" s="1"/>
  <c r="I33" i="2"/>
  <c r="J33" i="2" s="1"/>
  <c r="I73" i="2"/>
  <c r="L73" i="2" s="1"/>
  <c r="I103" i="2"/>
  <c r="L103" i="2" s="1"/>
  <c r="N103" i="2" s="1"/>
  <c r="I111" i="2"/>
  <c r="L111" i="2" s="1"/>
  <c r="N111" i="2" s="1"/>
  <c r="I39" i="2"/>
  <c r="L39" i="2" s="1"/>
  <c r="N39" i="2" s="1"/>
  <c r="R87" i="2"/>
  <c r="R82" i="2"/>
  <c r="R26" i="2"/>
  <c r="R72" i="2"/>
  <c r="R65" i="2"/>
  <c r="I20" i="3"/>
  <c r="R96" i="2"/>
  <c r="R44" i="2"/>
  <c r="I21" i="3"/>
  <c r="I35" i="2"/>
  <c r="J35" i="2" s="1"/>
  <c r="I41" i="2"/>
  <c r="L41" i="2" s="1"/>
  <c r="I90" i="2"/>
  <c r="J90" i="2" s="1"/>
  <c r="I94" i="2"/>
  <c r="J94" i="2" s="1"/>
  <c r="I60" i="2"/>
  <c r="L60" i="2" s="1"/>
  <c r="I75" i="2"/>
  <c r="L75" i="2" s="1"/>
  <c r="N75" i="2" s="1"/>
  <c r="I54" i="2"/>
  <c r="L54" i="2" s="1"/>
  <c r="N54" i="2" s="1"/>
  <c r="R60" i="2"/>
  <c r="R71" i="2"/>
  <c r="R17" i="2"/>
  <c r="I43" i="2"/>
  <c r="L43" i="2" s="1"/>
  <c r="N43" i="2" s="1"/>
  <c r="I92" i="2"/>
  <c r="I47" i="2"/>
  <c r="J47" i="2" s="1"/>
  <c r="R39" i="2"/>
  <c r="R92" i="2"/>
  <c r="R79" i="2"/>
  <c r="R91" i="2"/>
  <c r="I22" i="2"/>
  <c r="L22" i="2" s="1"/>
  <c r="N22" i="2" s="1"/>
  <c r="R63" i="2"/>
  <c r="I63" i="2"/>
  <c r="L63" i="2" s="1"/>
  <c r="R101" i="2"/>
  <c r="I61" i="2"/>
  <c r="J61" i="2" s="1"/>
  <c r="I3" i="2"/>
  <c r="L3" i="2" s="1"/>
  <c r="I11" i="2"/>
  <c r="J11" i="2" s="1"/>
  <c r="I109" i="2"/>
  <c r="L109" i="2" s="1"/>
  <c r="I24" i="2"/>
  <c r="L24" i="2" s="1"/>
  <c r="I80" i="2"/>
  <c r="L80" i="2" s="1"/>
  <c r="N80" i="2" s="1"/>
  <c r="I18" i="2"/>
  <c r="J18" i="2" s="1"/>
  <c r="I66" i="2"/>
  <c r="L66" i="2" s="1"/>
  <c r="N66" i="2" s="1"/>
  <c r="I28" i="3"/>
  <c r="R62" i="2"/>
  <c r="R16" i="2"/>
  <c r="R58" i="2"/>
  <c r="I5" i="3"/>
  <c r="R49" i="2"/>
  <c r="R14" i="2"/>
  <c r="R55" i="2"/>
  <c r="I20" i="2"/>
  <c r="J20" i="2" s="1"/>
  <c r="I2" i="2"/>
  <c r="J2" i="2" s="1"/>
  <c r="I40" i="2"/>
  <c r="J40" i="2" s="1"/>
  <c r="I85" i="2"/>
  <c r="I11" i="3"/>
  <c r="I96" i="2"/>
  <c r="I9" i="3"/>
  <c r="I8" i="3"/>
  <c r="R5" i="2"/>
  <c r="R12" i="2"/>
  <c r="R112" i="2"/>
  <c r="R25" i="2"/>
  <c r="R57" i="2"/>
  <c r="I7" i="2"/>
  <c r="L7" i="2" s="1"/>
  <c r="I48" i="2"/>
  <c r="L48" i="2" s="1"/>
  <c r="N48" i="2" s="1"/>
  <c r="R111" i="2"/>
  <c r="I25" i="2"/>
  <c r="J25" i="2" s="1"/>
  <c r="I93" i="2"/>
  <c r="I13" i="2"/>
  <c r="L13" i="2" s="1"/>
  <c r="N13" i="2" s="1"/>
  <c r="R11" i="2"/>
  <c r="R109" i="2"/>
  <c r="R24" i="2"/>
  <c r="R13" i="2"/>
  <c r="R68" i="2"/>
  <c r="R90" i="2"/>
  <c r="R88" i="2"/>
  <c r="R28" i="2"/>
  <c r="R70" i="2"/>
  <c r="R81" i="2"/>
  <c r="I49" i="2"/>
  <c r="J49" i="2" s="1"/>
  <c r="I14" i="2"/>
  <c r="L14" i="2" s="1"/>
  <c r="I55" i="2"/>
  <c r="J55" i="2" s="1"/>
  <c r="R38" i="2"/>
  <c r="I74" i="2"/>
  <c r="L74" i="2" s="1"/>
  <c r="N74" i="2" s="1"/>
  <c r="I15" i="2"/>
  <c r="L15" i="2" s="1"/>
  <c r="I59" i="2"/>
  <c r="L59" i="2" s="1"/>
  <c r="N59" i="2" s="1"/>
  <c r="R99" i="2"/>
  <c r="R48" i="2"/>
  <c r="R9" i="2"/>
  <c r="R47" i="2"/>
  <c r="I18" i="3"/>
  <c r="R105" i="2"/>
  <c r="I13" i="3"/>
  <c r="I15" i="3"/>
  <c r="I71" i="2"/>
  <c r="L71" i="2" s="1"/>
  <c r="N71" i="2" s="1"/>
  <c r="I36" i="2"/>
  <c r="L36" i="2" s="1"/>
  <c r="N36" i="2" s="1"/>
  <c r="I28" i="2"/>
  <c r="I108" i="2"/>
  <c r="L108" i="2" s="1"/>
  <c r="R36" i="2"/>
  <c r="R6" i="2"/>
  <c r="R84" i="2"/>
  <c r="I23" i="3"/>
  <c r="I42" i="2"/>
  <c r="I9" i="2"/>
  <c r="L9" i="2" s="1"/>
  <c r="N9" i="2" s="1"/>
  <c r="R77" i="2"/>
  <c r="R8" i="2"/>
  <c r="I69" i="2"/>
  <c r="L69" i="2" s="1"/>
  <c r="N69" i="2" s="1"/>
  <c r="R31" i="2"/>
  <c r="I102" i="2"/>
  <c r="J102" i="2" s="1"/>
  <c r="I29" i="2"/>
  <c r="L29" i="2" s="1"/>
  <c r="N29" i="2" s="1"/>
  <c r="I8" i="2"/>
  <c r="L8" i="2" s="1"/>
  <c r="I31" i="2"/>
  <c r="J31" i="2" s="1"/>
  <c r="I32" i="2"/>
  <c r="J32" i="2" s="1"/>
  <c r="I19" i="2"/>
  <c r="L19" i="2" s="1"/>
  <c r="I83" i="2"/>
  <c r="L83" i="2" s="1"/>
  <c r="N83" i="2" s="1"/>
  <c r="I95" i="2"/>
  <c r="L95" i="2" s="1"/>
  <c r="I106" i="2"/>
  <c r="L106" i="2" s="1"/>
  <c r="I27" i="2"/>
  <c r="L27" i="2" s="1"/>
  <c r="N27" i="2" s="1"/>
  <c r="I76" i="2"/>
  <c r="L76" i="2" s="1"/>
  <c r="N76" i="2" s="1"/>
  <c r="R69" i="2"/>
  <c r="R80" i="2"/>
  <c r="R18" i="2"/>
  <c r="R66" i="2"/>
  <c r="R78" i="2"/>
  <c r="R89" i="2"/>
  <c r="R21" i="2"/>
  <c r="R67" i="2"/>
  <c r="I105" i="2"/>
  <c r="L105" i="2" s="1"/>
  <c r="I53" i="2"/>
  <c r="L53" i="2" s="1"/>
  <c r="I10" i="2"/>
  <c r="J10" i="2" s="1"/>
  <c r="I52" i="2"/>
  <c r="J52" i="2" s="1"/>
  <c r="I25" i="3"/>
  <c r="I110" i="2"/>
  <c r="J110" i="2" s="1"/>
  <c r="I30" i="3"/>
  <c r="I22" i="3"/>
  <c r="I99" i="2"/>
  <c r="J99" i="2" s="1"/>
  <c r="J12" i="3" l="1"/>
  <c r="L12" i="3" s="1"/>
  <c r="N12" i="3" s="1"/>
  <c r="J22" i="3"/>
  <c r="L22" i="3" s="1"/>
  <c r="N22" i="3" s="1"/>
  <c r="J11" i="3"/>
  <c r="L11" i="3" s="1"/>
  <c r="N11" i="3" s="1"/>
  <c r="J5" i="3"/>
  <c r="L5" i="3"/>
  <c r="N5" i="3" s="1"/>
  <c r="J2" i="3"/>
  <c r="L2" i="3" s="1"/>
  <c r="N2" i="3" s="1"/>
  <c r="J17" i="3"/>
  <c r="L17" i="3" s="1"/>
  <c r="N17" i="3" s="1"/>
  <c r="J30" i="3"/>
  <c r="L30" i="3" s="1"/>
  <c r="J23" i="3"/>
  <c r="L23" i="3" s="1"/>
  <c r="N23" i="3" s="1"/>
  <c r="J10" i="3"/>
  <c r="L10" i="3" s="1"/>
  <c r="J4" i="3"/>
  <c r="L4" i="3"/>
  <c r="N4" i="3" s="1"/>
  <c r="J13" i="3"/>
  <c r="L13" i="3" s="1"/>
  <c r="N13" i="3" s="1"/>
  <c r="J26" i="3"/>
  <c r="J29" i="3"/>
  <c r="L29" i="3" s="1"/>
  <c r="N29" i="3" s="1"/>
  <c r="J21" i="3"/>
  <c r="L21" i="3" s="1"/>
  <c r="J19" i="3"/>
  <c r="L19" i="3" s="1"/>
  <c r="N19" i="3" s="1"/>
  <c r="J7" i="3"/>
  <c r="L7" i="3" s="1"/>
  <c r="N7" i="3" s="1"/>
  <c r="J25" i="3"/>
  <c r="L25" i="3" s="1"/>
  <c r="N25" i="3" s="1"/>
  <c r="J16" i="3"/>
  <c r="L16" i="3" s="1"/>
  <c r="N16" i="3" s="1"/>
  <c r="J18" i="3"/>
  <c r="L18" i="3" s="1"/>
  <c r="N18" i="3" s="1"/>
  <c r="J28" i="3"/>
  <c r="L28" i="3" s="1"/>
  <c r="N28" i="3" s="1"/>
  <c r="J3" i="3"/>
  <c r="L3" i="3" s="1"/>
  <c r="N3" i="3" s="1"/>
  <c r="J8" i="3"/>
  <c r="L8" i="3"/>
  <c r="N8" i="3" s="1"/>
  <c r="J20" i="3"/>
  <c r="L20" i="3" s="1"/>
  <c r="N20" i="3" s="1"/>
  <c r="J24" i="3"/>
  <c r="L24" i="3" s="1"/>
  <c r="N24" i="3" s="1"/>
  <c r="J9" i="3"/>
  <c r="L9" i="3" s="1"/>
  <c r="N9" i="3" s="1"/>
  <c r="J14" i="3"/>
  <c r="L14" i="3" s="1"/>
  <c r="N14" i="3" s="1"/>
  <c r="J27" i="3"/>
  <c r="L27" i="3" s="1"/>
  <c r="N27" i="3" s="1"/>
  <c r="J6" i="3"/>
  <c r="L6" i="3" s="1"/>
  <c r="N6" i="3" s="1"/>
  <c r="I78" i="1"/>
  <c r="K78" i="1" s="1"/>
  <c r="N109" i="2"/>
  <c r="I13" i="1"/>
  <c r="K13" i="1" s="1"/>
  <c r="N34" i="2"/>
  <c r="I71" i="1"/>
  <c r="K71" i="1" s="1"/>
  <c r="N53" i="2"/>
  <c r="I84" i="1"/>
  <c r="K84" i="1" s="1"/>
  <c r="N41" i="2"/>
  <c r="I67" i="1"/>
  <c r="K67" i="1" s="1"/>
  <c r="N95" i="2"/>
  <c r="I107" i="1"/>
  <c r="K107" i="1" s="1"/>
  <c r="N3" i="2"/>
  <c r="I62" i="1"/>
  <c r="K62" i="1" s="1"/>
  <c r="N88" i="2"/>
  <c r="I127" i="1"/>
  <c r="K127" i="1" s="1"/>
  <c r="N87" i="2"/>
  <c r="I10" i="1"/>
  <c r="K10" i="1" s="1"/>
  <c r="N15" i="2"/>
  <c r="I28" i="1"/>
  <c r="K28" i="1" s="1"/>
  <c r="N100" i="2"/>
  <c r="I125" i="1"/>
  <c r="K125" i="1" s="1"/>
  <c r="N63" i="2"/>
  <c r="I100" i="1"/>
  <c r="K100" i="1" s="1"/>
  <c r="N8" i="2"/>
  <c r="I83" i="1"/>
  <c r="K83" i="1" s="1"/>
  <c r="N24" i="2"/>
  <c r="I105" i="1"/>
  <c r="K105" i="1" s="1"/>
  <c r="N106" i="2"/>
  <c r="I46" i="1"/>
  <c r="K46" i="1" s="1"/>
  <c r="N19" i="2"/>
  <c r="I77" i="1"/>
  <c r="K77" i="1" s="1"/>
  <c r="N108" i="2"/>
  <c r="I36" i="1"/>
  <c r="K36" i="1" s="1"/>
  <c r="N60" i="2"/>
  <c r="I137" i="1"/>
  <c r="K137" i="1" s="1"/>
  <c r="N46" i="2"/>
  <c r="I59" i="1"/>
  <c r="K59" i="1" s="1"/>
  <c r="N12" i="2"/>
  <c r="I75" i="1"/>
  <c r="K75" i="1" s="1"/>
  <c r="N84" i="2"/>
  <c r="I131" i="1"/>
  <c r="K131" i="1" s="1"/>
  <c r="N14" i="2"/>
  <c r="I34" i="1"/>
  <c r="K34" i="1" s="1"/>
  <c r="N73" i="2"/>
  <c r="I6" i="1"/>
  <c r="K6" i="1" s="1"/>
  <c r="N105" i="2"/>
  <c r="I51" i="1"/>
  <c r="K51" i="1" s="1"/>
  <c r="N7" i="2"/>
  <c r="I118" i="1"/>
  <c r="K118" i="1" s="1"/>
  <c r="N86" i="2"/>
  <c r="I81" i="1"/>
  <c r="K81" i="1" s="1"/>
  <c r="N6" i="2"/>
  <c r="L62" i="2"/>
  <c r="L64" i="2"/>
  <c r="J6" i="2"/>
  <c r="K6" i="2" s="1"/>
  <c r="L51" i="2"/>
  <c r="J24" i="2"/>
  <c r="K24" i="2" s="1"/>
  <c r="J81" i="2"/>
  <c r="K81" i="2" s="1"/>
  <c r="L104" i="2"/>
  <c r="J41" i="2"/>
  <c r="K41" i="2" s="1"/>
  <c r="L50" i="2"/>
  <c r="J45" i="2"/>
  <c r="K45" i="2" s="1"/>
  <c r="L93" i="2"/>
  <c r="J87" i="2"/>
  <c r="K87" i="2" s="1"/>
  <c r="L21" i="2"/>
  <c r="J12" i="2"/>
  <c r="K12" i="2" s="1"/>
  <c r="L65" i="2"/>
  <c r="L89" i="2"/>
  <c r="L67" i="2"/>
  <c r="L101" i="2"/>
  <c r="J76" i="2"/>
  <c r="K76" i="2" s="1"/>
  <c r="J100" i="2"/>
  <c r="K100" i="2" s="1"/>
  <c r="L61" i="2"/>
  <c r="J88" i="2"/>
  <c r="K88" i="2" s="1"/>
  <c r="L112" i="2"/>
  <c r="L25" i="2"/>
  <c r="J13" i="2"/>
  <c r="K13" i="2" s="1"/>
  <c r="J16" i="2"/>
  <c r="K16" i="2" s="1"/>
  <c r="J39" i="2"/>
  <c r="K39" i="2" s="1"/>
  <c r="J106" i="2"/>
  <c r="K106" i="2" s="1"/>
  <c r="L70" i="2"/>
  <c r="J95" i="2"/>
  <c r="K95" i="2" s="1"/>
  <c r="J17" i="2"/>
  <c r="K17" i="2" s="1"/>
  <c r="J15" i="2"/>
  <c r="K15" i="2" s="1"/>
  <c r="L5" i="2"/>
  <c r="J46" i="2"/>
  <c r="K46" i="2" s="1"/>
  <c r="J34" i="2"/>
  <c r="K34" i="2" s="1"/>
  <c r="L30" i="2"/>
  <c r="J26" i="2"/>
  <c r="K26" i="2" s="1"/>
  <c r="L28" i="2"/>
  <c r="L82" i="2"/>
  <c r="L110" i="2"/>
  <c r="J98" i="2"/>
  <c r="K98" i="2" s="1"/>
  <c r="J58" i="2"/>
  <c r="K58" i="2" s="1"/>
  <c r="J103" i="2"/>
  <c r="K103" i="2" s="1"/>
  <c r="L44" i="2"/>
  <c r="J108" i="2"/>
  <c r="K108" i="2" s="1"/>
  <c r="J109" i="2"/>
  <c r="K109" i="2" s="1"/>
  <c r="J56" i="2"/>
  <c r="K56" i="2" s="1"/>
  <c r="J86" i="2"/>
  <c r="K86" i="2" s="1"/>
  <c r="J60" i="2"/>
  <c r="K60" i="2" s="1"/>
  <c r="L77" i="2"/>
  <c r="J19" i="2"/>
  <c r="K19" i="2" s="1"/>
  <c r="L68" i="2"/>
  <c r="L42" i="2"/>
  <c r="J74" i="2"/>
  <c r="K74" i="2" s="1"/>
  <c r="L72" i="2"/>
  <c r="L2" i="2"/>
  <c r="L4" i="2"/>
  <c r="J3" i="2"/>
  <c r="K3" i="2" s="1"/>
  <c r="L85" i="2"/>
  <c r="L33" i="2"/>
  <c r="L52" i="2"/>
  <c r="J93" i="2"/>
  <c r="J37" i="2"/>
  <c r="K37" i="2" s="1"/>
  <c r="J54" i="2"/>
  <c r="K54" i="2" s="1"/>
  <c r="L92" i="2"/>
  <c r="L78" i="2"/>
  <c r="J28" i="2"/>
  <c r="J8" i="2"/>
  <c r="K8" i="2" s="1"/>
  <c r="L102" i="2"/>
  <c r="L23" i="2"/>
  <c r="J71" i="2"/>
  <c r="K71" i="2" s="1"/>
  <c r="L18" i="2"/>
  <c r="J42" i="2"/>
  <c r="J97" i="2"/>
  <c r="K97" i="2" s="1"/>
  <c r="J22" i="2"/>
  <c r="K22" i="2" s="1"/>
  <c r="J53" i="2"/>
  <c r="K53" i="2" s="1"/>
  <c r="L40" i="2"/>
  <c r="J85" i="2"/>
  <c r="L94" i="2"/>
  <c r="L35" i="2"/>
  <c r="J83" i="2"/>
  <c r="K83" i="2" s="1"/>
  <c r="L10" i="2"/>
  <c r="J91" i="2"/>
  <c r="K91" i="2" s="1"/>
  <c r="L55" i="2"/>
  <c r="L20" i="2"/>
  <c r="L47" i="2"/>
  <c r="J75" i="2"/>
  <c r="K75" i="2" s="1"/>
  <c r="J69" i="2"/>
  <c r="K69" i="2" s="1"/>
  <c r="L96" i="2"/>
  <c r="J14" i="2"/>
  <c r="K14" i="2" s="1"/>
  <c r="L11" i="2"/>
  <c r="J48" i="2"/>
  <c r="K48" i="2" s="1"/>
  <c r="L38" i="2"/>
  <c r="J66" i="2"/>
  <c r="K66" i="2" s="1"/>
  <c r="L32" i="2"/>
  <c r="L79" i="2"/>
  <c r="J111" i="2"/>
  <c r="K111" i="2" s="1"/>
  <c r="L57" i="2"/>
  <c r="J63" i="2"/>
  <c r="K63" i="2" s="1"/>
  <c r="J92" i="2"/>
  <c r="L107" i="2"/>
  <c r="J29" i="2"/>
  <c r="K29" i="2" s="1"/>
  <c r="J27" i="2"/>
  <c r="K27" i="2" s="1"/>
  <c r="J84" i="2"/>
  <c r="K84" i="2" s="1"/>
  <c r="J59" i="2"/>
  <c r="K59" i="2" s="1"/>
  <c r="I103" i="1"/>
  <c r="I119" i="1"/>
  <c r="I45" i="1"/>
  <c r="I11" i="1"/>
  <c r="I109" i="1"/>
  <c r="I98" i="1"/>
  <c r="K33" i="2"/>
  <c r="I79" i="1"/>
  <c r="I121" i="1"/>
  <c r="I18" i="1"/>
  <c r="I133" i="1"/>
  <c r="J7" i="2"/>
  <c r="K7" i="2" s="1"/>
  <c r="I141" i="1"/>
  <c r="I132" i="1"/>
  <c r="J105" i="2"/>
  <c r="K105" i="2" s="1"/>
  <c r="I72" i="1"/>
  <c r="I8" i="1"/>
  <c r="I4" i="1"/>
  <c r="I74" i="1"/>
  <c r="J36" i="2"/>
  <c r="K36" i="2" s="1"/>
  <c r="L49" i="2"/>
  <c r="J80" i="2"/>
  <c r="K80" i="2" s="1"/>
  <c r="J9" i="2"/>
  <c r="K9" i="2" s="1"/>
  <c r="J43" i="2"/>
  <c r="K43" i="2" s="1"/>
  <c r="L31" i="2"/>
  <c r="I138" i="1"/>
  <c r="I5" i="1"/>
  <c r="I21" i="1"/>
  <c r="I3" i="1"/>
  <c r="I97" i="1"/>
  <c r="J73" i="2"/>
  <c r="K73" i="2" s="1"/>
  <c r="L99" i="2"/>
  <c r="K8" i="3"/>
  <c r="I87" i="1"/>
  <c r="I24" i="1"/>
  <c r="I80" i="1"/>
  <c r="I15" i="1"/>
  <c r="I86" i="1"/>
  <c r="J96" i="2"/>
  <c r="I52" i="1"/>
  <c r="I90" i="1"/>
  <c r="L90" i="2"/>
  <c r="N90" i="2" s="1"/>
  <c r="I44" i="1"/>
  <c r="J15" i="3"/>
  <c r="L15" i="3" s="1"/>
  <c r="N15" i="3" s="1"/>
  <c r="K4" i="3"/>
  <c r="I120" i="1"/>
  <c r="I117" i="1"/>
  <c r="I30" i="1"/>
  <c r="I17" i="1"/>
  <c r="F3" i="6"/>
  <c r="F8" i="6"/>
  <c r="F5" i="6"/>
  <c r="D7" i="6"/>
  <c r="F9" i="6"/>
  <c r="F10" i="6"/>
  <c r="D3" i="6"/>
  <c r="N10" i="3" l="1"/>
  <c r="K10" i="3"/>
  <c r="I95" i="1"/>
  <c r="N30" i="3"/>
  <c r="K30" i="3"/>
  <c r="I25" i="1"/>
  <c r="N21" i="3"/>
  <c r="K21" i="3"/>
  <c r="K20" i="3"/>
  <c r="I135" i="1"/>
  <c r="K135" i="1" s="1"/>
  <c r="I27" i="1"/>
  <c r="K25" i="3"/>
  <c r="I69" i="1"/>
  <c r="K69" i="1" s="1"/>
  <c r="K29" i="3"/>
  <c r="I22" i="1"/>
  <c r="K22" i="1" s="1"/>
  <c r="K27" i="3"/>
  <c r="I12" i="1"/>
  <c r="K12" i="1" s="1"/>
  <c r="K11" i="3"/>
  <c r="I40" i="1"/>
  <c r="K40" i="1" s="1"/>
  <c r="K16" i="3"/>
  <c r="K14" i="3"/>
  <c r="I113" i="1"/>
  <c r="K9" i="3"/>
  <c r="I58" i="1"/>
  <c r="K58" i="1" s="1"/>
  <c r="I33" i="1"/>
  <c r="K33" i="1" s="1"/>
  <c r="K7" i="3"/>
  <c r="I128" i="1"/>
  <c r="K128" i="1" s="1"/>
  <c r="I126" i="1"/>
  <c r="K126" i="1" s="1"/>
  <c r="K17" i="3"/>
  <c r="K19" i="3"/>
  <c r="I110" i="1"/>
  <c r="K110" i="1" s="1"/>
  <c r="K2" i="3"/>
  <c r="I41" i="1"/>
  <c r="K41" i="1" s="1"/>
  <c r="K12" i="3"/>
  <c r="I70" i="1"/>
  <c r="K70" i="1" s="1"/>
  <c r="K18" i="3"/>
  <c r="I68" i="1"/>
  <c r="K68" i="1" s="1"/>
  <c r="K22" i="3"/>
  <c r="I104" i="1"/>
  <c r="K104" i="1" s="1"/>
  <c r="K13" i="3"/>
  <c r="I134" i="1"/>
  <c r="K134" i="1" s="1"/>
  <c r="I114" i="1"/>
  <c r="K114" i="1" s="1"/>
  <c r="K28" i="3"/>
  <c r="K24" i="3"/>
  <c r="I50" i="1"/>
  <c r="K50" i="1" s="1"/>
  <c r="K6" i="3"/>
  <c r="I61" i="1"/>
  <c r="K61" i="1" s="1"/>
  <c r="K23" i="3"/>
  <c r="I76" i="1"/>
  <c r="K76" i="1" s="1"/>
  <c r="K3" i="3"/>
  <c r="I60" i="1"/>
  <c r="K60" i="1" s="1"/>
  <c r="K5" i="3"/>
  <c r="L26" i="3"/>
  <c r="N26" i="3" s="1"/>
  <c r="I139" i="1"/>
  <c r="K139" i="1" s="1"/>
  <c r="N5" i="2"/>
  <c r="I136" i="1"/>
  <c r="K136" i="1" s="1"/>
  <c r="N49" i="2"/>
  <c r="K79" i="2"/>
  <c r="N79" i="2"/>
  <c r="I48" i="1"/>
  <c r="K48" i="1" s="1"/>
  <c r="N35" i="2"/>
  <c r="I108" i="1"/>
  <c r="K108" i="1" s="1"/>
  <c r="N18" i="2"/>
  <c r="I111" i="1"/>
  <c r="K111" i="1" s="1"/>
  <c r="N2" i="2"/>
  <c r="I43" i="1"/>
  <c r="K43" i="1" s="1"/>
  <c r="N110" i="2"/>
  <c r="I2" i="1"/>
  <c r="K2" i="1" s="1"/>
  <c r="N25" i="2"/>
  <c r="I38" i="1"/>
  <c r="K38" i="1" s="1"/>
  <c r="N89" i="2"/>
  <c r="I85" i="1"/>
  <c r="K85" i="1" s="1"/>
  <c r="N32" i="2"/>
  <c r="K94" i="2"/>
  <c r="N94" i="2"/>
  <c r="I140" i="1"/>
  <c r="K140" i="1" s="1"/>
  <c r="N72" i="2"/>
  <c r="I20" i="1"/>
  <c r="K20" i="1" s="1"/>
  <c r="N82" i="2"/>
  <c r="I93" i="1"/>
  <c r="K93" i="1" s="1"/>
  <c r="N112" i="2"/>
  <c r="I23" i="1"/>
  <c r="K23" i="1" s="1"/>
  <c r="N65" i="2"/>
  <c r="I39" i="1"/>
  <c r="K39" i="1" s="1"/>
  <c r="N104" i="2"/>
  <c r="I16" i="1"/>
  <c r="K16" i="1" s="1"/>
  <c r="N50" i="2"/>
  <c r="I116" i="1"/>
  <c r="K116" i="1" s="1"/>
  <c r="N31" i="2"/>
  <c r="I26" i="1"/>
  <c r="K26" i="1" s="1"/>
  <c r="N107" i="2"/>
  <c r="I9" i="1"/>
  <c r="K9" i="1" s="1"/>
  <c r="N47" i="2"/>
  <c r="I99" i="1"/>
  <c r="K99" i="1" s="1"/>
  <c r="N23" i="2"/>
  <c r="I42" i="1"/>
  <c r="K42" i="1" s="1"/>
  <c r="N28" i="2"/>
  <c r="I65" i="1"/>
  <c r="K65" i="1" s="1"/>
  <c r="N96" i="2"/>
  <c r="I91" i="1"/>
  <c r="K91" i="1" s="1"/>
  <c r="N4" i="2"/>
  <c r="I53" i="1"/>
  <c r="K53" i="1" s="1"/>
  <c r="N62" i="2"/>
  <c r="I7" i="1"/>
  <c r="K7" i="1" s="1"/>
  <c r="N38" i="2"/>
  <c r="I106" i="1"/>
  <c r="K106" i="1" s="1"/>
  <c r="N20" i="2"/>
  <c r="K40" i="2"/>
  <c r="N40" i="2"/>
  <c r="I129" i="1"/>
  <c r="K129" i="1" s="1"/>
  <c r="N102" i="2"/>
  <c r="K52" i="2"/>
  <c r="N52" i="2"/>
  <c r="I66" i="1"/>
  <c r="K66" i="1" s="1"/>
  <c r="N42" i="2"/>
  <c r="I112" i="1"/>
  <c r="K112" i="1" s="1"/>
  <c r="N70" i="2"/>
  <c r="K61" i="2"/>
  <c r="N61" i="2"/>
  <c r="K21" i="2"/>
  <c r="N21" i="2"/>
  <c r="I55" i="1"/>
  <c r="K55" i="1" s="1"/>
  <c r="N92" i="2"/>
  <c r="K67" i="2"/>
  <c r="N67" i="2"/>
  <c r="K55" i="2"/>
  <c r="N55" i="2"/>
  <c r="I122" i="1"/>
  <c r="K122" i="1" s="1"/>
  <c r="N33" i="2"/>
  <c r="K68" i="2"/>
  <c r="N68" i="2"/>
  <c r="I31" i="1"/>
  <c r="K31" i="1" s="1"/>
  <c r="N44" i="2"/>
  <c r="K30" i="2"/>
  <c r="N30" i="2"/>
  <c r="I49" i="1"/>
  <c r="K49" i="1" s="1"/>
  <c r="N51" i="2"/>
  <c r="K11" i="2"/>
  <c r="N11" i="2"/>
  <c r="I47" i="1"/>
  <c r="K47" i="1" s="1"/>
  <c r="N85" i="2"/>
  <c r="I130" i="1"/>
  <c r="K130" i="1" s="1"/>
  <c r="N93" i="2"/>
  <c r="I89" i="1"/>
  <c r="K89" i="1" s="1"/>
  <c r="N99" i="2"/>
  <c r="I19" i="1"/>
  <c r="K19" i="1" s="1"/>
  <c r="N57" i="2"/>
  <c r="I94" i="1"/>
  <c r="K94" i="1" s="1"/>
  <c r="N10" i="2"/>
  <c r="K78" i="2"/>
  <c r="N78" i="2"/>
  <c r="K77" i="2"/>
  <c r="N77" i="2"/>
  <c r="I63" i="1"/>
  <c r="K63" i="1" s="1"/>
  <c r="N101" i="2"/>
  <c r="I29" i="1"/>
  <c r="K29" i="1" s="1"/>
  <c r="N64" i="2"/>
  <c r="K109" i="1"/>
  <c r="K11" i="1"/>
  <c r="K52" i="1"/>
  <c r="K5" i="1"/>
  <c r="K95" i="1"/>
  <c r="K133" i="1"/>
  <c r="K45" i="1"/>
  <c r="K103" i="1"/>
  <c r="K30" i="1"/>
  <c r="K117" i="1"/>
  <c r="K86" i="1"/>
  <c r="K138" i="1"/>
  <c r="K44" i="1"/>
  <c r="K15" i="1"/>
  <c r="K18" i="1"/>
  <c r="K80" i="1"/>
  <c r="K8" i="1"/>
  <c r="K121" i="1"/>
  <c r="K27" i="1"/>
  <c r="K79" i="1"/>
  <c r="K17" i="1"/>
  <c r="K120" i="1"/>
  <c r="K132" i="1"/>
  <c r="K87" i="1"/>
  <c r="K21" i="1"/>
  <c r="K24" i="1"/>
  <c r="K72" i="1"/>
  <c r="K25" i="1"/>
  <c r="K119" i="1"/>
  <c r="K97" i="1"/>
  <c r="K74" i="1"/>
  <c r="K141" i="1"/>
  <c r="K90" i="1"/>
  <c r="K3" i="1"/>
  <c r="K4" i="1"/>
  <c r="K113" i="1"/>
  <c r="K98" i="1"/>
  <c r="K62" i="2"/>
  <c r="K64" i="2"/>
  <c r="K51" i="2"/>
  <c r="K104" i="2"/>
  <c r="F6" i="6"/>
  <c r="K50" i="2"/>
  <c r="I96" i="1"/>
  <c r="K44" i="2"/>
  <c r="I92" i="1"/>
  <c r="D6" i="6"/>
  <c r="I35" i="1"/>
  <c r="K89" i="2"/>
  <c r="D10" i="6"/>
  <c r="K110" i="2"/>
  <c r="K2" i="2"/>
  <c r="K65" i="2"/>
  <c r="K112" i="2"/>
  <c r="F7" i="6"/>
  <c r="K32" i="2"/>
  <c r="K101" i="2"/>
  <c r="D9" i="6"/>
  <c r="K25" i="2"/>
  <c r="F4" i="6"/>
  <c r="K93" i="2"/>
  <c r="I101" i="1"/>
  <c r="I37" i="1"/>
  <c r="K23" i="2"/>
  <c r="K5" i="2"/>
  <c r="I123" i="1"/>
  <c r="I54" i="1"/>
  <c r="K85" i="2"/>
  <c r="K70" i="2"/>
  <c r="K47" i="2"/>
  <c r="K102" i="2"/>
  <c r="K82" i="2"/>
  <c r="I73" i="1"/>
  <c r="K72" i="2"/>
  <c r="D2" i="6"/>
  <c r="K18" i="2"/>
  <c r="I82" i="1"/>
  <c r="K35" i="2"/>
  <c r="D4" i="6"/>
  <c r="K42" i="2"/>
  <c r="K49" i="2"/>
  <c r="I56" i="1"/>
  <c r="I88" i="1"/>
  <c r="F11" i="6"/>
  <c r="K28" i="2"/>
  <c r="K20" i="2"/>
  <c r="K99" i="2"/>
  <c r="K38" i="2"/>
  <c r="D8" i="6"/>
  <c r="I64" i="1"/>
  <c r="D5" i="6"/>
  <c r="K57" i="2"/>
  <c r="K10" i="2"/>
  <c r="K107" i="2"/>
  <c r="I102" i="1"/>
  <c r="K4" i="2"/>
  <c r="K92" i="2"/>
  <c r="I115" i="1"/>
  <c r="I14" i="1"/>
  <c r="K96" i="2"/>
  <c r="K31" i="2"/>
  <c r="K15" i="3"/>
  <c r="I57" i="1"/>
  <c r="K90" i="2"/>
  <c r="I32" i="1"/>
  <c r="K26" i="3" l="1"/>
  <c r="I124" i="1"/>
  <c r="K124" i="1" s="1"/>
  <c r="K37" i="1"/>
  <c r="K101" i="1"/>
  <c r="K92" i="1"/>
  <c r="K82" i="1"/>
  <c r="K96" i="1"/>
  <c r="K57" i="1"/>
  <c r="K88" i="1"/>
  <c r="K64" i="1"/>
  <c r="K56" i="1"/>
  <c r="K123" i="1"/>
  <c r="K102" i="1"/>
  <c r="K14" i="1"/>
  <c r="K54" i="1"/>
  <c r="K115" i="1"/>
  <c r="K32" i="1"/>
  <c r="K73" i="1"/>
  <c r="K35" i="1"/>
  <c r="F12" i="6"/>
  <c r="D12" i="6"/>
</calcChain>
</file>

<file path=xl/sharedStrings.xml><?xml version="1.0" encoding="utf-8"?>
<sst xmlns="http://schemas.openxmlformats.org/spreadsheetml/2006/main" count="7411" uniqueCount="1432">
  <si>
    <t>Card #</t>
  </si>
  <si>
    <t>Player</t>
  </si>
  <si>
    <t>Team</t>
  </si>
  <si>
    <t>Starter</t>
  </si>
  <si>
    <t>Pos</t>
  </si>
  <si>
    <t>Rat</t>
  </si>
  <si>
    <t>Spd</t>
  </si>
  <si>
    <t>Def</t>
  </si>
  <si>
    <t>R/AB</t>
  </si>
  <si>
    <t>RSpecial</t>
  </si>
  <si>
    <t>Special</t>
  </si>
  <si>
    <t>Success%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</si>
  <si>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</si>
  <si>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</si>
  <si>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</si>
  <si>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</si>
  <si>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</si>
  <si>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</si>
  <si>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</si>
  <si>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</si>
  <si>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</si>
  <si>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</si>
  <si>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</si>
  <si>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</si>
  <si>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</si>
  <si>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</si>
  <si>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</si>
  <si>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</si>
  <si>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</si>
  <si>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</si>
  <si>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</si>
  <si>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</si>
  <si>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Darin Erstad</t>
  </si>
  <si>
    <t>Anaheim Angels</t>
  </si>
  <si>
    <t>y</t>
  </si>
  <si>
    <t>1B</t>
  </si>
  <si>
    <t>*</t>
  </si>
  <si>
    <t>Steal</t>
  </si>
  <si>
    <t>GO</t>
  </si>
  <si>
    <t>2B</t>
  </si>
  <si>
    <t>BB</t>
  </si>
  <si>
    <t>K</t>
  </si>
  <si>
    <t>HR</t>
  </si>
  <si>
    <t>J.T. Snow</t>
  </si>
  <si>
    <t>San Francisco Giants</t>
  </si>
  <si>
    <t>Make Contact</t>
  </si>
  <si>
    <t>FO</t>
  </si>
  <si>
    <t>Hee Sop Choi</t>
  </si>
  <si>
    <t>Los Angeles Dodgers</t>
  </si>
  <si>
    <t>Look for a Walk</t>
  </si>
  <si>
    <t>Miguel Cairo</t>
  </si>
  <si>
    <t>New York Yankees</t>
  </si>
  <si>
    <t>3B</t>
  </si>
  <si>
    <t>Pokey Reese</t>
  </si>
  <si>
    <t>Boston Red Sox</t>
  </si>
  <si>
    <t>Sean Burroughs</t>
  </si>
  <si>
    <t>San Diego Padres</t>
  </si>
  <si>
    <t>Mike Lowell</t>
  </si>
  <si>
    <t>Florida Marlins</t>
  </si>
  <si>
    <t>Mike Lieberthal</t>
  </si>
  <si>
    <t>Philadelphia Phillies</t>
  </si>
  <si>
    <t>C</t>
  </si>
  <si>
    <t>Brad Ausmus</t>
  </si>
  <si>
    <t>Houston Astros</t>
  </si>
  <si>
    <t>Juan Pierre</t>
  </si>
  <si>
    <t>OF</t>
  </si>
  <si>
    <t>Jacque Jones</t>
  </si>
  <si>
    <t>Minnesota Twins</t>
  </si>
  <si>
    <t>Jermaine Dye</t>
  </si>
  <si>
    <t>Oakland Athletics</t>
  </si>
  <si>
    <t>Moises Alou</t>
  </si>
  <si>
    <t>Chicago Cubs</t>
  </si>
  <si>
    <t>Power Surge</t>
  </si>
  <si>
    <t>Lance Berkman</t>
  </si>
  <si>
    <t>Ken Griffey Jr.</t>
  </si>
  <si>
    <t>Cincinnati Reds</t>
  </si>
  <si>
    <t>Coco Crisp</t>
  </si>
  <si>
    <t>Cleveland Indians</t>
  </si>
  <si>
    <t>Kerry Wood</t>
  </si>
  <si>
    <t>P</t>
  </si>
  <si>
    <t>High Heat</t>
  </si>
  <si>
    <t>Dontrelle Willis</t>
  </si>
  <si>
    <t xml:space="preserve">P </t>
  </si>
  <si>
    <t>Pick Off</t>
  </si>
  <si>
    <t>Orlando Cabrera</t>
  </si>
  <si>
    <t>SS</t>
  </si>
  <si>
    <t>David Eckstein</t>
  </si>
  <si>
    <t>Alex Rodriguez</t>
  </si>
  <si>
    <t>Ronnie Belliard</t>
  </si>
  <si>
    <t>Miguel Cabrera</t>
  </si>
  <si>
    <t>Morgan Ensberg</t>
  </si>
  <si>
    <t>Kazuo Matsui</t>
  </si>
  <si>
    <t>New York Mets</t>
  </si>
  <si>
    <t>Juan Uribe</t>
  </si>
  <si>
    <t>Chicago White Sox</t>
  </si>
  <si>
    <t>Eric Munson</t>
  </si>
  <si>
    <t>Detroit Tigers</t>
  </si>
  <si>
    <t>Matt Holliday</t>
  </si>
  <si>
    <t>Colorado Rockies</t>
  </si>
  <si>
    <t>Vladimir Guerrero</t>
  </si>
  <si>
    <t>Manny Ramirez</t>
  </si>
  <si>
    <t>Livan Hernandez</t>
  </si>
  <si>
    <t>Washington Nationals</t>
  </si>
  <si>
    <t>Double Play</t>
  </si>
  <si>
    <t>Danny Bautista</t>
  </si>
  <si>
    <t>Arizona Diamondbacks</t>
  </si>
  <si>
    <t>Aaron Miles</t>
  </si>
  <si>
    <t>Michael Young</t>
  </si>
  <si>
    <t>Texas Rangers</t>
  </si>
  <si>
    <t>Tino Martinez</t>
  </si>
  <si>
    <t>Corey Koskie</t>
  </si>
  <si>
    <t>Toronto Blue Jays</t>
  </si>
  <si>
    <t>Benito Santiago</t>
  </si>
  <si>
    <t>Pittsburgh Pirates</t>
  </si>
  <si>
    <t>Carlos Beltran</t>
  </si>
  <si>
    <t>Brad Wilkerson</t>
  </si>
  <si>
    <t>Eric Milton</t>
  </si>
  <si>
    <t>Jorge Julio</t>
  </si>
  <si>
    <t>Baltimore Orioles</t>
  </si>
  <si>
    <t>High Heat (BB)</t>
  </si>
  <si>
    <t>Roberto Alomar</t>
  </si>
  <si>
    <t>Alfonso Soriano</t>
  </si>
  <si>
    <t>Johnny Estrada</t>
  </si>
  <si>
    <t>Atlanta Braves</t>
  </si>
  <si>
    <t>Derek Jeter</t>
  </si>
  <si>
    <t>Rob Mackowiak</t>
  </si>
  <si>
    <t>Keith Foulke</t>
  </si>
  <si>
    <t>Jeromy Burnitz</t>
  </si>
  <si>
    <t>Jeff Bagwell</t>
  </si>
  <si>
    <t>Keith Ginter</t>
  </si>
  <si>
    <t>A.J. Pierzynski</t>
  </si>
  <si>
    <t>Toby Hall</t>
  </si>
  <si>
    <t>Tampa Bay Devil Rays</t>
  </si>
  <si>
    <t>Pedro Martinez</t>
  </si>
  <si>
    <t>Eric Gagne</t>
  </si>
  <si>
    <t>Ichiro</t>
  </si>
  <si>
    <t>Seattle Mariners</t>
  </si>
  <si>
    <t>Alex Gonzalez</t>
  </si>
  <si>
    <t>Javy Lopez</t>
  </si>
  <si>
    <t>Lyle Overbay</t>
  </si>
  <si>
    <t>Milwaukee Brewers</t>
  </si>
  <si>
    <t>David Ortiz</t>
  </si>
  <si>
    <t>Rocco Baldelli</t>
  </si>
  <si>
    <t>Orlando Hernandez</t>
  </si>
  <si>
    <t>Sammy Sosa</t>
  </si>
  <si>
    <t>J.D. Drew</t>
  </si>
  <si>
    <t>Michael Barrett</t>
  </si>
  <si>
    <t>Albert Pujols</t>
  </si>
  <si>
    <t>St. Louis Cardinals</t>
  </si>
  <si>
    <t>Shawn Green</t>
  </si>
  <si>
    <t>Matt Morris</t>
  </si>
  <si>
    <t>Carlos Zambrano</t>
  </si>
  <si>
    <t>Justin Morneau</t>
  </si>
  <si>
    <t>Francisco Rodriguez</t>
  </si>
  <si>
    <t>Joe Nathan</t>
  </si>
  <si>
    <t>David Bell</t>
  </si>
  <si>
    <t>Julio Lugo</t>
  </si>
  <si>
    <t>Johnny Damon</t>
  </si>
  <si>
    <t>Eric Hinske</t>
  </si>
  <si>
    <t>Eddie Guardado</t>
  </si>
  <si>
    <t>Carl Pavano</t>
  </si>
  <si>
    <t>Ivan Rodriguez</t>
  </si>
  <si>
    <t>Larry Walker</t>
  </si>
  <si>
    <t>Deivi Cruz</t>
  </si>
  <si>
    <t>Shea Hillenbrand</t>
  </si>
  <si>
    <t>Gregg Zaun</t>
  </si>
  <si>
    <t>Randy Johnson</t>
  </si>
  <si>
    <t>Luis Castillo</t>
  </si>
  <si>
    <t>Jason Phillips</t>
  </si>
  <si>
    <t>Garret Anderson</t>
  </si>
  <si>
    <t>David Dellucci</t>
  </si>
  <si>
    <t>Todd Helton</t>
  </si>
  <si>
    <t>Odalis Perez</t>
  </si>
  <si>
    <t>Vinny Castilla</t>
  </si>
  <si>
    <t>Tony Batista</t>
  </si>
  <si>
    <t>Ray Durham</t>
  </si>
  <si>
    <t>Mike Piazza</t>
  </si>
  <si>
    <t>Braden Looper</t>
  </si>
  <si>
    <t>Eric Byrnes</t>
  </si>
  <si>
    <t>Angel Berroa</t>
  </si>
  <si>
    <t>Kansas City Royals</t>
  </si>
  <si>
    <t>Jack Wilson</t>
  </si>
  <si>
    <t>Jim Thome</t>
  </si>
  <si>
    <t>Rafael Palmeiro</t>
  </si>
  <si>
    <t>Bobby Abreu</t>
  </si>
  <si>
    <t>Ben Sheets</t>
  </si>
  <si>
    <t>Andruw Jones</t>
  </si>
  <si>
    <t>Royce Clayton</t>
  </si>
  <si>
    <t>Charles Johnson</t>
  </si>
  <si>
    <t>Mark Teixeria</t>
  </si>
  <si>
    <t>Miguel Tejada</t>
  </si>
  <si>
    <t>Torii Hunter</t>
  </si>
  <si>
    <t>Geoff Jenkins</t>
  </si>
  <si>
    <t>Rich Harden</t>
  </si>
  <si>
    <t>Joe Mauer</t>
  </si>
  <si>
    <t>Adrian Beltre</t>
  </si>
  <si>
    <t>Aubrey Huff</t>
  </si>
  <si>
    <t>Tim Wakefield</t>
  </si>
  <si>
    <t>Matt Stairs</t>
  </si>
  <si>
    <t>Jerome Williams</t>
  </si>
  <si>
    <t>Troy Percival</t>
  </si>
  <si>
    <t>Khalil Greene</t>
  </si>
  <si>
    <t>Jeff Kent</t>
  </si>
  <si>
    <t>Paul Konerko</t>
  </si>
  <si>
    <t>Alex Cora</t>
  </si>
  <si>
    <t>Jason Kendall</t>
  </si>
  <si>
    <t>Pat Burrell</t>
  </si>
  <si>
    <t>Chipper Jones</t>
  </si>
  <si>
    <t>Lew Ford</t>
  </si>
  <si>
    <t>Josh Beckett</t>
  </si>
  <si>
    <t>David Wells</t>
  </si>
  <si>
    <t>Curt Schilling</t>
  </si>
  <si>
    <t>Edgardo Alfonzo</t>
  </si>
  <si>
    <t>Roger Clemens</t>
  </si>
  <si>
    <t>Adam Kennedy</t>
  </si>
  <si>
    <t>Brian Roberts</t>
  </si>
  <si>
    <t>Mike Matheny</t>
  </si>
  <si>
    <t>Carlos Pena</t>
  </si>
  <si>
    <t>Jake Westbrook</t>
  </si>
  <si>
    <t>Freddy Garcia</t>
  </si>
  <si>
    <t>Jorge Posada</t>
  </si>
  <si>
    <t>Derrek Lee</t>
  </si>
  <si>
    <t>Joe Crede</t>
  </si>
  <si>
    <t>Adam Dunn</t>
  </si>
  <si>
    <t>Magglio Ordonez</t>
  </si>
  <si>
    <t>BWAR</t>
  </si>
  <si>
    <t>SWar</t>
  </si>
  <si>
    <t>WAR</t>
  </si>
  <si>
    <t>OBP</t>
  </si>
  <si>
    <t>SWAR</t>
  </si>
  <si>
    <t>High Heat (HR)</t>
  </si>
  <si>
    <t>#</t>
  </si>
  <si>
    <t>Hits</t>
  </si>
  <si>
    <t>Percentage</t>
  </si>
  <si>
    <t>Total</t>
  </si>
  <si>
    <t>Outcome</t>
  </si>
  <si>
    <t>Run Value</t>
  </si>
  <si>
    <t>OBP Value</t>
  </si>
  <si>
    <t>GIDP</t>
  </si>
  <si>
    <t>SB</t>
  </si>
  <si>
    <t>CS</t>
  </si>
  <si>
    <t>Draft Order</t>
  </si>
  <si>
    <t xml:space="preserve">Team 1 </t>
  </si>
  <si>
    <t>Team 2</t>
  </si>
  <si>
    <t>Est Odds/256</t>
  </si>
  <si>
    <t>Est Odds/128</t>
  </si>
  <si>
    <t>Est%128</t>
  </si>
  <si>
    <t>Est%256</t>
  </si>
  <si>
    <t>Est Odds/64</t>
  </si>
  <si>
    <t>Std</t>
  </si>
  <si>
    <t>Std%</t>
  </si>
  <si>
    <t>Name</t>
  </si>
  <si>
    <t>OWAR600</t>
  </si>
  <si>
    <t>Barry Bonds</t>
  </si>
  <si>
    <t>SFG</t>
  </si>
  <si>
    <t>STL</t>
  </si>
  <si>
    <t>COL</t>
  </si>
  <si>
    <t>ATL</t>
  </si>
  <si>
    <t>Jim Edmonds</t>
  </si>
  <si>
    <t>PHI</t>
  </si>
  <si>
    <t>HOU</t>
  </si>
  <si>
    <t>LAD</t>
  </si>
  <si>
    <t>Scott Rolen</t>
  </si>
  <si>
    <t>Melvin Mora</t>
  </si>
  <si>
    <t>BAL</t>
  </si>
  <si>
    <t>ANA</t>
  </si>
  <si>
    <t>Travis Hafner</t>
  </si>
  <si>
    <t>CLE</t>
  </si>
  <si>
    <t>CIN</t>
  </si>
  <si>
    <t>- - -</t>
  </si>
  <si>
    <t>BOS</t>
  </si>
  <si>
    <t>Hideki Matsui</t>
  </si>
  <si>
    <t>NYY</t>
  </si>
  <si>
    <t>Gary Sheffield</t>
  </si>
  <si>
    <t>Mark Loretta</t>
  </si>
  <si>
    <t>SDP</t>
  </si>
  <si>
    <t>SEA</t>
  </si>
  <si>
    <t>Carlos Guillen</t>
  </si>
  <si>
    <t>DET</t>
  </si>
  <si>
    <t>Brian Giles</t>
  </si>
  <si>
    <t>Erubiel Durazo</t>
  </si>
  <si>
    <t>OAK</t>
  </si>
  <si>
    <t>Aaron Rowand</t>
  </si>
  <si>
    <t>CHW</t>
  </si>
  <si>
    <t>Carlos Lee</t>
  </si>
  <si>
    <t>CHC</t>
  </si>
  <si>
    <t>Eric Chavez</t>
  </si>
  <si>
    <t>FLA</t>
  </si>
  <si>
    <t>MON</t>
  </si>
  <si>
    <t>TEX</t>
  </si>
  <si>
    <t>Ryan Klesko</t>
  </si>
  <si>
    <t>Sean Casey</t>
  </si>
  <si>
    <t>Aramis Ramirez</t>
  </si>
  <si>
    <t>Frank Thomas</t>
  </si>
  <si>
    <t>Phil Nevin</t>
  </si>
  <si>
    <t>TBD</t>
  </si>
  <si>
    <t>MIL</t>
  </si>
  <si>
    <t>Ben Broussard</t>
  </si>
  <si>
    <t>MIN</t>
  </si>
  <si>
    <t>David Newhan</t>
  </si>
  <si>
    <t>Craig Wilson</t>
  </si>
  <si>
    <t>PIT</t>
  </si>
  <si>
    <t>Jason Bay</t>
  </si>
  <si>
    <t>Jason Varitek</t>
  </si>
  <si>
    <t>Mark Bellhorn</t>
  </si>
  <si>
    <t>Casey Blake</t>
  </si>
  <si>
    <t>Kevin Millar</t>
  </si>
  <si>
    <t>Jose Guillen</t>
  </si>
  <si>
    <t>Carlos Delgado</t>
  </si>
  <si>
    <t>TOR</t>
  </si>
  <si>
    <t>Jimmy Rollins</t>
  </si>
  <si>
    <t>Mark Kotsay</t>
  </si>
  <si>
    <t>Marcus Giles</t>
  </si>
  <si>
    <t>Troy Glaus</t>
  </si>
  <si>
    <t>Kevin Mench</t>
  </si>
  <si>
    <t>Raul Ibanez</t>
  </si>
  <si>
    <t>Eli Marrero</t>
  </si>
  <si>
    <t>Carl Crawford</t>
  </si>
  <si>
    <t>Hank Blalock</t>
  </si>
  <si>
    <t>Jayson Werth</t>
  </si>
  <si>
    <t>Mike Cameron</t>
  </si>
  <si>
    <t>NYM</t>
  </si>
  <si>
    <t>Craig Monroe</t>
  </si>
  <si>
    <t>José Hernández</t>
  </si>
  <si>
    <t>Robb Quinlan</t>
  </si>
  <si>
    <t>Shannon Stewart</t>
  </si>
  <si>
    <t>Vernon Wells</t>
  </si>
  <si>
    <t>Luis Gonzalez</t>
  </si>
  <si>
    <t>ARI</t>
  </si>
  <si>
    <t>David Wright</t>
  </si>
  <si>
    <t>Chone Figgins</t>
  </si>
  <si>
    <t>Dustan Mohr</t>
  </si>
  <si>
    <t>Jeff DaVanon</t>
  </si>
  <si>
    <t>Todd Hollandsworth</t>
  </si>
  <si>
    <t>Milton Bradley</t>
  </si>
  <si>
    <t>Victor Martinez</t>
  </si>
  <si>
    <t>Mike Lamb</t>
  </si>
  <si>
    <t>Ramon Hernandez</t>
  </si>
  <si>
    <t>Craig Biggio</t>
  </si>
  <si>
    <t>Steve Finley</t>
  </si>
  <si>
    <t>Nomar Garciaparra</t>
  </si>
  <si>
    <t>Rafael Furcal</t>
  </si>
  <si>
    <t>Scott Hatteberg</t>
  </si>
  <si>
    <t>Cliff Floyd</t>
  </si>
  <si>
    <t>Wily Mo Peña</t>
  </si>
  <si>
    <t>Randy Winn</t>
  </si>
  <si>
    <t>Matt Lawton</t>
  </si>
  <si>
    <t>Frank Menechino</t>
  </si>
  <si>
    <t>Trot Nixon</t>
  </si>
  <si>
    <t>Larry Bigbie</t>
  </si>
  <si>
    <t>Mike Sweeney</t>
  </si>
  <si>
    <t>KCR</t>
  </si>
  <si>
    <t>Charles Thomas</t>
  </si>
  <si>
    <t>Reggie Sanders</t>
  </si>
  <si>
    <t>Omar Vizquel</t>
  </si>
  <si>
    <t>John Mabry</t>
  </si>
  <si>
    <t>Bernie Williams</t>
  </si>
  <si>
    <t>Jerry Hairston</t>
  </si>
  <si>
    <t>Rondell White</t>
  </si>
  <si>
    <t>Brandon Inge</t>
  </si>
  <si>
    <t>Jeremy Reed</t>
  </si>
  <si>
    <t>Marcus Thames</t>
  </si>
  <si>
    <t>Augie Ojeda</t>
  </si>
  <si>
    <t>Ryan Freel</t>
  </si>
  <si>
    <t>Mark Sweeney</t>
  </si>
  <si>
    <t>Jose Vidro</t>
  </si>
  <si>
    <t>Julio Franco</t>
  </si>
  <si>
    <t>Richie Sexson</t>
  </si>
  <si>
    <t>Tony Womack</t>
  </si>
  <si>
    <t>Michael Tucker</t>
  </si>
  <si>
    <t>Dmitri Young</t>
  </si>
  <si>
    <t>Bucky Jacobsen</t>
  </si>
  <si>
    <t>Jorge Cantu</t>
  </si>
  <si>
    <t>Doug Mirabelli</t>
  </si>
  <si>
    <t>Adam LaRoche</t>
  </si>
  <si>
    <t>Damion Easley</t>
  </si>
  <si>
    <t>Josh Bard</t>
  </si>
  <si>
    <t>Juan Rivera</t>
  </si>
  <si>
    <t>Olmedo Saenz</t>
  </si>
  <si>
    <t>B.J. Surhoff</t>
  </si>
  <si>
    <t>Brady Clark</t>
  </si>
  <si>
    <t>Todd Walker</t>
  </si>
  <si>
    <t>Michael Cuddyer</t>
  </si>
  <si>
    <t>Russell Branyan</t>
  </si>
  <si>
    <t>Eric Valent</t>
  </si>
  <si>
    <t>Tony Torcato</t>
  </si>
  <si>
    <t>Eric Bruntlett</t>
  </si>
  <si>
    <t>Dave Roberts</t>
  </si>
  <si>
    <t>Kelly Stinnett</t>
  </si>
  <si>
    <t>Garrett Atkins</t>
  </si>
  <si>
    <t>Midre Cummings</t>
  </si>
  <si>
    <t>Jason Ellison</t>
  </si>
  <si>
    <t>Jason Lane</t>
  </si>
  <si>
    <t>Gary Matthews</t>
  </si>
  <si>
    <t>Shane Spencer</t>
  </si>
  <si>
    <t>Jamie Burke</t>
  </si>
  <si>
    <t>Wes Obermueller</t>
  </si>
  <si>
    <t>Orlando Hudson</t>
  </si>
  <si>
    <t>Terry Tiffee</t>
  </si>
  <si>
    <t>Corey Patterson</t>
  </si>
  <si>
    <t>Jeff Conine</t>
  </si>
  <si>
    <t>Danny Garcia</t>
  </si>
  <si>
    <t>Adam Hyzdu</t>
  </si>
  <si>
    <t>Jason Kubel</t>
  </si>
  <si>
    <t>Ryan Howard</t>
  </si>
  <si>
    <t>Stephen Randolph</t>
  </si>
  <si>
    <t>Russ Adams</t>
  </si>
  <si>
    <t>Anderson Machado</t>
  </si>
  <si>
    <t>David Segui</t>
  </si>
  <si>
    <t>Victor Diaz</t>
  </si>
  <si>
    <t>Matt Diaz</t>
  </si>
  <si>
    <t>Junior Spivey</t>
  </si>
  <si>
    <t>Terrmel Sledge</t>
  </si>
  <si>
    <t>Brandon Backe</t>
  </si>
  <si>
    <t>Joey Eischen</t>
  </si>
  <si>
    <t>Nick Swisher</t>
  </si>
  <si>
    <t>Andrés Blanco</t>
  </si>
  <si>
    <t>So Taguchi</t>
  </si>
  <si>
    <t>Charles Gipson</t>
  </si>
  <si>
    <t>Michael Gonzalez</t>
  </si>
  <si>
    <t>Neal Cotts</t>
  </si>
  <si>
    <t>Ernie Young</t>
  </si>
  <si>
    <t>Ryan Drese</t>
  </si>
  <si>
    <t>Jamey Carroll</t>
  </si>
  <si>
    <t>Kevin Correia</t>
  </si>
  <si>
    <t>Jim Brower</t>
  </si>
  <si>
    <t>Salomon Torres</t>
  </si>
  <si>
    <t>Scott Schoeneweis</t>
  </si>
  <si>
    <t>Al Reyes</t>
  </si>
  <si>
    <t>Justin Leone</t>
  </si>
  <si>
    <t>Chase Utley</t>
  </si>
  <si>
    <t>B.J. Upton</t>
  </si>
  <si>
    <t>Jose Offerman</t>
  </si>
  <si>
    <t>Todd Jones</t>
  </si>
  <si>
    <t>Elizardo Ramirez</t>
  </si>
  <si>
    <t>Damon Hollins</t>
  </si>
  <si>
    <t>Gary Knotts</t>
  </si>
  <si>
    <t>Lou Collier</t>
  </si>
  <si>
    <t>Omar Infante</t>
  </si>
  <si>
    <t>Jason Davis</t>
  </si>
  <si>
    <t>Kerry Robinson</t>
  </si>
  <si>
    <t>Mickey Lopez</t>
  </si>
  <si>
    <t>Andres Torres</t>
  </si>
  <si>
    <t>Jamie Moyer</t>
  </si>
  <si>
    <t>Brad Halsey</t>
  </si>
  <si>
    <t>Mike Stanton</t>
  </si>
  <si>
    <t>Jason Simontacchi</t>
  </si>
  <si>
    <t>Dan Miceli</t>
  </si>
  <si>
    <t>Chad Bentz</t>
  </si>
  <si>
    <t>Jarrod Washburn</t>
  </si>
  <si>
    <t>Steve Reed</t>
  </si>
  <si>
    <t>Andres Galarraga</t>
  </si>
  <si>
    <t>Calvin Murray</t>
  </si>
  <si>
    <t>Dioner Navarro</t>
  </si>
  <si>
    <t>Nick Johnson</t>
  </si>
  <si>
    <t>Chris Aguila</t>
  </si>
  <si>
    <t>Scott Dohmann</t>
  </si>
  <si>
    <t>Rick Ankiel</t>
  </si>
  <si>
    <t>Jeremy Griffiths</t>
  </si>
  <si>
    <t>Ray Olmedo</t>
  </si>
  <si>
    <t>Kevin Appier</t>
  </si>
  <si>
    <t>Mickey Callaway</t>
  </si>
  <si>
    <t>Al Levine</t>
  </si>
  <si>
    <t>Lou Pote</t>
  </si>
  <si>
    <t>Ben Weber</t>
  </si>
  <si>
    <t>Byung-Hyun Kim</t>
  </si>
  <si>
    <t>Mike Koplove</t>
  </si>
  <si>
    <t>Matt Mantei</t>
  </si>
  <si>
    <t>Mike Myers</t>
  </si>
  <si>
    <t>Eddie Oropesa</t>
  </si>
  <si>
    <t>Jose Parra</t>
  </si>
  <si>
    <t>John Ennis</t>
  </si>
  <si>
    <t>Kevin Gryboski</t>
  </si>
  <si>
    <t>Chris Hammond</t>
  </si>
  <si>
    <t>Kerry Ligtenberg</t>
  </si>
  <si>
    <t>Damian Moss</t>
  </si>
  <si>
    <t>Joe Nelson</t>
  </si>
  <si>
    <t>Rick Bauer</t>
  </si>
  <si>
    <t>Sean Douglass</t>
  </si>
  <si>
    <t>Buddy Groom</t>
  </si>
  <si>
    <t>Rodrigo Lopez</t>
  </si>
  <si>
    <t>B.J. Ryan</t>
  </si>
  <si>
    <t>Rafael Betancourt</t>
  </si>
  <si>
    <t>Frank Castillo</t>
  </si>
  <si>
    <t>Ugueth Urbina</t>
  </si>
  <si>
    <t>Bob Howry</t>
  </si>
  <si>
    <t>Damaso Marte</t>
  </si>
  <si>
    <t>Antonio Osuna</t>
  </si>
  <si>
    <t>Todd Ritchie</t>
  </si>
  <si>
    <t>Dan Wright</t>
  </si>
  <si>
    <t>Kelly Wunsch</t>
  </si>
  <si>
    <t>Joe Borowski</t>
  </si>
  <si>
    <t>Will Cunnane</t>
  </si>
  <si>
    <t>Leo Estrella</t>
  </si>
  <si>
    <t>Donovan Osborne</t>
  </si>
  <si>
    <t>Carlos Almanzar</t>
  </si>
  <si>
    <t>Craig Dingman</t>
  </si>
  <si>
    <t>Jared Fernandez</t>
  </si>
  <si>
    <t>Danny Graves</t>
  </si>
  <si>
    <t>Brian Reith</t>
  </si>
  <si>
    <t>Chris Reitsma</t>
  </si>
  <si>
    <t>Scott Sullivan</t>
  </si>
  <si>
    <t>Gabe White</t>
  </si>
  <si>
    <t>Scott Williamson</t>
  </si>
  <si>
    <t>Danys Baez</t>
  </si>
  <si>
    <t>Jamie Brown</t>
  </si>
  <si>
    <t>Dave Maurer</t>
  </si>
  <si>
    <t>Ricardo Rincon</t>
  </si>
  <si>
    <t>David Riske</t>
  </si>
  <si>
    <t>Bob Wickman</t>
  </si>
  <si>
    <t>Shawn Chacon</t>
  </si>
  <si>
    <t>Brian Fuentes</t>
  </si>
  <si>
    <t>Jose Jimenez</t>
  </si>
  <si>
    <t>Rick White</t>
  </si>
  <si>
    <t>Nate Cornejo</t>
  </si>
  <si>
    <t>Seth Greisinger</t>
  </si>
  <si>
    <t>Danny Patterson</t>
  </si>
  <si>
    <t>Jamie Walker</t>
  </si>
  <si>
    <t>Toby Borland</t>
  </si>
  <si>
    <t>Vic Darensbourg</t>
  </si>
  <si>
    <t>Jason Grilli</t>
  </si>
  <si>
    <t>Vladimir Nunez</t>
  </si>
  <si>
    <t>Julian Tavarez</t>
  </si>
  <si>
    <t>Michael Tejera</t>
  </si>
  <si>
    <t>Doug Brocail</t>
  </si>
  <si>
    <t>Octavio Dotel</t>
  </si>
  <si>
    <t>C.J. Nitkowski</t>
  </si>
  <si>
    <t>Brandon Puffer</t>
  </si>
  <si>
    <t>Shane Reynolds</t>
  </si>
  <si>
    <t>Jeremy Affeldt</t>
  </si>
  <si>
    <t>Nate Field</t>
  </si>
  <si>
    <t>Jason Grimsley</t>
  </si>
  <si>
    <t>Roberto Hernandez</t>
  </si>
  <si>
    <t>Mike MacDougal</t>
  </si>
  <si>
    <t>Brian Shouse</t>
  </si>
  <si>
    <t>Andy Ashby</t>
  </si>
  <si>
    <t>Kevin Brown</t>
  </si>
  <si>
    <t>Valerio De Los Santos</t>
  </si>
  <si>
    <t>Chad Fox</t>
  </si>
  <si>
    <t>Ryan Glynn</t>
  </si>
  <si>
    <t>Curt Leskanic</t>
  </si>
  <si>
    <t>Luis Vizcaino</t>
  </si>
  <si>
    <t>Grant Balfour</t>
  </si>
  <si>
    <t>Jack Cressend</t>
  </si>
  <si>
    <t>LaTroy Hawkins</t>
  </si>
  <si>
    <t>Michael Jackson</t>
  </si>
  <si>
    <t>J.C. Romero</t>
  </si>
  <si>
    <t>Brad Thomas</t>
  </si>
  <si>
    <t>Bruce Chen</t>
  </si>
  <si>
    <t>Darwin Cubillan</t>
  </si>
  <si>
    <t>Dicky Gonzalez</t>
  </si>
  <si>
    <t>Matt Herges</t>
  </si>
  <si>
    <t>Scott Stewart</t>
  </si>
  <si>
    <t>Todd Williams</t>
  </si>
  <si>
    <t>Steve Karsay</t>
  </si>
  <si>
    <t>Ramiro Mendoza</t>
  </si>
  <si>
    <t>Mariano Rivera</t>
  </si>
  <si>
    <t>Pedro Astacio</t>
  </si>
  <si>
    <t>Mike Bacsik</t>
  </si>
  <si>
    <t>Jeff D'Amico</t>
  </si>
  <si>
    <t>John Franco</t>
  </si>
  <si>
    <t>Grant Roberts</t>
  </si>
  <si>
    <t>Chad Bradford</t>
  </si>
  <si>
    <t>Justin Duchscherer</t>
  </si>
  <si>
    <t>Billy Koch</t>
  </si>
  <si>
    <t>Jim Mecir</t>
  </si>
  <si>
    <t>Mike Venafro</t>
  </si>
  <si>
    <t>Terry Adams</t>
  </si>
  <si>
    <t>Jose Mesa</t>
  </si>
  <si>
    <t>Cliff Politte</t>
  </si>
  <si>
    <t>Joe Roa</t>
  </si>
  <si>
    <t>Joe Beimel</t>
  </si>
  <si>
    <t>Mike Fetters</t>
  </si>
  <si>
    <t>Ron Villone</t>
  </si>
  <si>
    <t>Jason Boyd</t>
  </si>
  <si>
    <t>Mike Bynum</t>
  </si>
  <si>
    <t>Alan Embree</t>
  </si>
  <si>
    <t>Jeremy Fikac</t>
  </si>
  <si>
    <t>Trevor Hoffman</t>
  </si>
  <si>
    <t>Kevin Jarvis</t>
  </si>
  <si>
    <t>Kevin Walker</t>
  </si>
  <si>
    <t>Shigetoshi Hasegawa</t>
  </si>
  <si>
    <t>Julio Mateo</t>
  </si>
  <si>
    <t>Gil Meche</t>
  </si>
  <si>
    <t>Jeff Nelson</t>
  </si>
  <si>
    <t>Arthur Rhodes</t>
  </si>
  <si>
    <t>Rafael Soriano</t>
  </si>
  <si>
    <t>Jason Christiansen</t>
  </si>
  <si>
    <t>Aaron Fultz</t>
  </si>
  <si>
    <t>Tim Worrell</t>
  </si>
  <si>
    <t>Mike Matthews</t>
  </si>
  <si>
    <t>Josh Pearce</t>
  </si>
  <si>
    <t>Mike Timlin</t>
  </si>
  <si>
    <t>Travis Harper</t>
  </si>
  <si>
    <t>Tom Martin</t>
  </si>
  <si>
    <t>Bobby Seay</t>
  </si>
  <si>
    <t>Jorge Sosa</t>
  </si>
  <si>
    <t>Jason Standridge</t>
  </si>
  <si>
    <t>Esteban Yan</t>
  </si>
  <si>
    <t>Francisco Cordero</t>
  </si>
  <si>
    <t>R.A. Dickey</t>
  </si>
  <si>
    <t>Dan Kolb</t>
  </si>
  <si>
    <t>Colby Lewis</t>
  </si>
  <si>
    <t>Aaron Myette</t>
  </si>
  <si>
    <t>Chan Ho Park</t>
  </si>
  <si>
    <t>Jay Powell</t>
  </si>
  <si>
    <t>Rudy Seanez</t>
  </si>
  <si>
    <t>Felix Heredia</t>
  </si>
  <si>
    <t>Justin Miller</t>
  </si>
  <si>
    <t>Matt Perisho</t>
  </si>
  <si>
    <t>Kurt Ainsworth</t>
  </si>
  <si>
    <t>Brendan Donnelly</t>
  </si>
  <si>
    <t>Bobby Jones</t>
  </si>
  <si>
    <t>Mike Lincoln</t>
  </si>
  <si>
    <t>Blaine Neal</t>
  </si>
  <si>
    <t>Bret Prinz</t>
  </si>
  <si>
    <t>Rodney Myers</t>
  </si>
  <si>
    <t>Kirk Saarloos</t>
  </si>
  <si>
    <t>Ryan Bukvich</t>
  </si>
  <si>
    <t>Jaime Cerda</t>
  </si>
  <si>
    <t>Kevin Frederick</t>
  </si>
  <si>
    <t>Jason Kershner</t>
  </si>
  <si>
    <t>Shane Nance</t>
  </si>
  <si>
    <t>Lance Carter</t>
  </si>
  <si>
    <t>Pedro Feliciano</t>
  </si>
  <si>
    <t>Jeriome Robertson</t>
  </si>
  <si>
    <t>Esix Snead</t>
  </si>
  <si>
    <t>Aaron Taylor</t>
  </si>
  <si>
    <t>Joe Dawley</t>
  </si>
  <si>
    <t>Andy Pratt</t>
  </si>
  <si>
    <t>Francisco Rodríguez</t>
  </si>
  <si>
    <t>Russ Springer</t>
  </si>
  <si>
    <t>Oscar Villarreal</t>
  </si>
  <si>
    <t>Jason Anderson</t>
  </si>
  <si>
    <t>D.J. Carrasco</t>
  </si>
  <si>
    <t>Wilfredo Ledezma</t>
  </si>
  <si>
    <t>Aquilino Lopez</t>
  </si>
  <si>
    <t>Trever Miller</t>
  </si>
  <si>
    <t>Steve Colyer</t>
  </si>
  <si>
    <t>Josh Stewart</t>
  </si>
  <si>
    <t>Mike Neu</t>
  </si>
  <si>
    <t>Jesse Foppert</t>
  </si>
  <si>
    <t>Rosman Garcia</t>
  </si>
  <si>
    <t>Erasmo Ramirez</t>
  </si>
  <si>
    <t>Todd Wellemeyer</t>
  </si>
  <si>
    <t>Geremi Gonzalez</t>
  </si>
  <si>
    <t>Phil Norton</t>
  </si>
  <si>
    <t>Jose Valverde</t>
  </si>
  <si>
    <t>Rod Beck</t>
  </si>
  <si>
    <t>Micheal Nakamura</t>
  </si>
  <si>
    <t>Matt Miller</t>
  </si>
  <si>
    <t>Jason Stanford</t>
  </si>
  <si>
    <t>Mark Malaska</t>
  </si>
  <si>
    <t>Ryan Wagner</t>
  </si>
  <si>
    <t>Chin-hui Tsao</t>
  </si>
  <si>
    <t>Roy Corcoran</t>
  </si>
  <si>
    <t>Kevin Gregg</t>
  </si>
  <si>
    <t>J.J. Putz</t>
  </si>
  <si>
    <t>Juan Dominguez</t>
  </si>
  <si>
    <t>Jon Adkins</t>
  </si>
  <si>
    <t>Masao Kida</t>
  </si>
  <si>
    <t>Doug Waechter</t>
  </si>
  <si>
    <t>Carlos Pulido</t>
  </si>
  <si>
    <t>Jorge De Paula</t>
  </si>
  <si>
    <t>Vinnie Chulk</t>
  </si>
  <si>
    <t>David Lee</t>
  </si>
  <si>
    <t>Shawn Camp</t>
  </si>
  <si>
    <t>Ben Ford</t>
  </si>
  <si>
    <t>Lino Urdaneta</t>
  </si>
  <si>
    <t>Mike Johnston</t>
  </si>
  <si>
    <t>Cliff Bartosh</t>
  </si>
  <si>
    <t>Lenny DiNardo</t>
  </si>
  <si>
    <t>Shingo Takatsu</t>
  </si>
  <si>
    <t>David Aardsma</t>
  </si>
  <si>
    <t>Phil Seibel</t>
  </si>
  <si>
    <t>Jason Frasor</t>
  </si>
  <si>
    <t>Alex Graman</t>
  </si>
  <si>
    <t>Scott Proctor</t>
  </si>
  <si>
    <t>Ryan Snare</t>
  </si>
  <si>
    <t>Justin Huisman</t>
  </si>
  <si>
    <t>Rigo Beltran</t>
  </si>
  <si>
    <t>Matt Thornton</t>
  </si>
  <si>
    <t>Franklyn Gracesqui</t>
  </si>
  <si>
    <t>Eduardo Villacis</t>
  </si>
  <si>
    <t>Jim Crowell</t>
  </si>
  <si>
    <t>Brian Bruney</t>
  </si>
  <si>
    <t>Frank Francisco</t>
  </si>
  <si>
    <t>Mike Adams</t>
  </si>
  <si>
    <t>Anastacio Martinez</t>
  </si>
  <si>
    <t>Denny Bautista</t>
  </si>
  <si>
    <t>Marc Kroon</t>
  </si>
  <si>
    <t>Chris Tremie</t>
  </si>
  <si>
    <t>Dave Borkowski</t>
  </si>
  <si>
    <t>Marty McLeary</t>
  </si>
  <si>
    <t>Steve Watkins</t>
  </si>
  <si>
    <t>Franklin Nunez</t>
  </si>
  <si>
    <t>Travis Hughes</t>
  </si>
  <si>
    <t>Gustavo Chacin</t>
  </si>
  <si>
    <t>Jeremy Guthrie</t>
  </si>
  <si>
    <t>Bobby Madritsch</t>
  </si>
  <si>
    <t>Francisco Cruceta</t>
  </si>
  <si>
    <t>Fernando Cabrera</t>
  </si>
  <si>
    <t>Sam Marsonek</t>
  </si>
  <si>
    <t>Justin Lehr</t>
  </si>
  <si>
    <t>Bartolome Fortunato</t>
  </si>
  <si>
    <t>Roberto Novoa</t>
  </si>
  <si>
    <t>Jorge Vasquez</t>
  </si>
  <si>
    <t>Nick Regilio</t>
  </si>
  <si>
    <t>Roman Colon</t>
  </si>
  <si>
    <t>Jake Robbins</t>
  </si>
  <si>
    <t>Randy Williams</t>
  </si>
  <si>
    <t>Jimmy Serrano</t>
  </si>
  <si>
    <t>Juan Padilla</t>
  </si>
  <si>
    <t>Scott Dunn</t>
  </si>
  <si>
    <t>Aaron Rakers</t>
  </si>
  <si>
    <t>Scott Atchison</t>
  </si>
  <si>
    <t>Dusty Bergman</t>
  </si>
  <si>
    <t>Santiago Casilla</t>
  </si>
  <si>
    <t>Jeff Bajenaru</t>
  </si>
  <si>
    <t>Carmen Cali</t>
  </si>
  <si>
    <t>Chris Young</t>
  </si>
  <si>
    <t>Travis Blackley</t>
  </si>
  <si>
    <t>Joe Hietpas</t>
  </si>
  <si>
    <t>Brandon League</t>
  </si>
  <si>
    <t>Dan Meyer</t>
  </si>
  <si>
    <t>Kameron Loe</t>
  </si>
  <si>
    <t>Sam Narron</t>
  </si>
  <si>
    <t>Adam Peterson</t>
  </si>
  <si>
    <t>John Maine</t>
  </si>
  <si>
    <t>Jesse Crain</t>
  </si>
  <si>
    <t>Joe Blanton</t>
  </si>
  <si>
    <t>Scott Kazmir</t>
  </si>
  <si>
    <t>Abe Alvarez</t>
  </si>
  <si>
    <t>George Sherrill</t>
  </si>
  <si>
    <t>Merkin Valdez</t>
  </si>
  <si>
    <t>Kyle Denney</t>
  </si>
  <si>
    <t>John Webb</t>
  </si>
  <si>
    <t>J.D. Durbin</t>
  </si>
  <si>
    <t>Cha Seung Baek</t>
  </si>
  <si>
    <t>Johan Santana</t>
  </si>
  <si>
    <t>Ben Grieve</t>
  </si>
  <si>
    <t>Luis Ayala</t>
  </si>
  <si>
    <t>Jon Rauch</t>
  </si>
  <si>
    <t>Juan Cruz</t>
  </si>
  <si>
    <t>Wayne Franklin</t>
  </si>
  <si>
    <t>Duaner Sanchez</t>
  </si>
  <si>
    <t>Javier Vazquez</t>
  </si>
  <si>
    <t>Cliff Lee</t>
  </si>
  <si>
    <t>Kazuhito Tadano</t>
  </si>
  <si>
    <t>Jon Lieber</t>
  </si>
  <si>
    <t>Jason Isringhausen</t>
  </si>
  <si>
    <t>Francis Beltran</t>
  </si>
  <si>
    <t>Derek Lowe</t>
  </si>
  <si>
    <t>Damon Minor</t>
  </si>
  <si>
    <t>Ray Lankford</t>
  </si>
  <si>
    <t>Dallas McPherson</t>
  </si>
  <si>
    <t>Jose Flores</t>
  </si>
  <si>
    <t>Willy Taveras</t>
  </si>
  <si>
    <t>Andy Phillips</t>
  </si>
  <si>
    <t>Lance Cormier</t>
  </si>
  <si>
    <t>Brian Falkenborg</t>
  </si>
  <si>
    <t>Tim Drew</t>
  </si>
  <si>
    <t>Paul Phillips</t>
  </si>
  <si>
    <t>Nick Punto</t>
  </si>
  <si>
    <t>Chris George</t>
  </si>
  <si>
    <t>Ricky Stone</t>
  </si>
  <si>
    <t>Jason Szuminski</t>
  </si>
  <si>
    <t>Akinori Otsuka</t>
  </si>
  <si>
    <t>Aaron Sele</t>
  </si>
  <si>
    <t>Scot Shields</t>
  </si>
  <si>
    <t>Derrick Turnbow</t>
  </si>
  <si>
    <t>Matt Hensley</t>
  </si>
  <si>
    <t>Armando Benitez</t>
  </si>
  <si>
    <t>Josias Manzanillo</t>
  </si>
  <si>
    <t>Franklyn German</t>
  </si>
  <si>
    <t>Darren Dreifort</t>
  </si>
  <si>
    <t>Yhency Brazoban</t>
  </si>
  <si>
    <t>Tom Gordon</t>
  </si>
  <si>
    <t>Paul Quantrill</t>
  </si>
  <si>
    <t>Mike Mussina</t>
  </si>
  <si>
    <t>John Parrish</t>
  </si>
  <si>
    <t>Mike DeJean</t>
  </si>
  <si>
    <t>Jack Cust</t>
  </si>
  <si>
    <t>Eddy Rodriguez</t>
  </si>
  <si>
    <t>Orber Moreno</t>
  </si>
  <si>
    <t>Heath Bell</t>
  </si>
  <si>
    <t>Steve Kline</t>
  </si>
  <si>
    <t>Kiko Calero</t>
  </si>
  <si>
    <t>Dewon Brazelton</t>
  </si>
  <si>
    <t>Felix Rodriguez</t>
  </si>
  <si>
    <t>Justin Knoedler</t>
  </si>
  <si>
    <t>Juan Rincon</t>
  </si>
  <si>
    <t>Matt Guerrier</t>
  </si>
  <si>
    <t>Antonio Alfonseca</t>
  </si>
  <si>
    <t>Armando Almanza</t>
  </si>
  <si>
    <t>Sam McConnell</t>
  </si>
  <si>
    <t>Travis Phelps</t>
  </si>
  <si>
    <t>Corey Hart</t>
  </si>
  <si>
    <t>Pedro Liriano</t>
  </si>
  <si>
    <t>Willis Roberts</t>
  </si>
  <si>
    <t>Mark Corey</t>
  </si>
  <si>
    <t>Brian Boehringer</t>
  </si>
  <si>
    <t>John Grabow</t>
  </si>
  <si>
    <t>Frank Brooks</t>
  </si>
  <si>
    <t>Mike Remlinger</t>
  </si>
  <si>
    <t>Kyle Farnsworth</t>
  </si>
  <si>
    <t>Ryan Dempster</t>
  </si>
  <si>
    <t>Jimmy Anderson</t>
  </si>
  <si>
    <t>Michael Wuertz</t>
  </si>
  <si>
    <t>Jon Leicester</t>
  </si>
  <si>
    <t>Brad Lidge</t>
  </si>
  <si>
    <t>Chad Harville</t>
  </si>
  <si>
    <t>Mike Gallo</t>
  </si>
  <si>
    <t>Chad Qualls</t>
  </si>
  <si>
    <t>Felix Diaz</t>
  </si>
  <si>
    <t>Arnie Munoz</t>
  </si>
  <si>
    <t>Joe Valentine</t>
  </si>
  <si>
    <t>Pat Hentgen</t>
  </si>
  <si>
    <t>Justin Speier</t>
  </si>
  <si>
    <t>Bob File</t>
  </si>
  <si>
    <t>Rheal Cormier</t>
  </si>
  <si>
    <t>Geoff Geary</t>
  </si>
  <si>
    <t>Rich Thompson</t>
  </si>
  <si>
    <t>Randy Choate</t>
  </si>
  <si>
    <t>Brandon Villafuerte</t>
  </si>
  <si>
    <t>Chad Durbin</t>
  </si>
  <si>
    <t>Scott Service</t>
  </si>
  <si>
    <t>Greg Aquino</t>
  </si>
  <si>
    <t>Ron Mahay</t>
  </si>
  <si>
    <t>Travis Driskill</t>
  </si>
  <si>
    <t>Allan Simpson</t>
  </si>
  <si>
    <t>Chris Gissell</t>
  </si>
  <si>
    <t>Larry Sutton</t>
  </si>
  <si>
    <t>Joel Pineiro</t>
  </si>
  <si>
    <t>Mark Hendrickson</t>
  </si>
  <si>
    <t>John Van Benschoten</t>
  </si>
  <si>
    <t>Wilson Delgado</t>
  </si>
  <si>
    <t>Rob Bell</t>
  </si>
  <si>
    <t>CC Sabathia</t>
  </si>
  <si>
    <t>Michael Restovich</t>
  </si>
  <si>
    <t>Joe Horgan</t>
  </si>
  <si>
    <t>Dennis Tankersley</t>
  </si>
  <si>
    <t>Brian Dallimore</t>
  </si>
  <si>
    <t>Chris Snyder</t>
  </si>
  <si>
    <t>Miguel Ojeda</t>
  </si>
  <si>
    <t>Mark Mulder</t>
  </si>
  <si>
    <t>Jon Garland</t>
  </si>
  <si>
    <t>Calvin Pickering</t>
  </si>
  <si>
    <t>Josh Willingham</t>
  </si>
  <si>
    <t>Brian Meadows</t>
  </si>
  <si>
    <t>Nook Logan</t>
  </si>
  <si>
    <t>Kirk Bullinger</t>
  </si>
  <si>
    <t>Edwin Jackson</t>
  </si>
  <si>
    <t>Kevin Youkilis</t>
  </si>
  <si>
    <t>Clint Nageotte</t>
  </si>
  <si>
    <t>Jon Knott</t>
  </si>
  <si>
    <t>Kelvim Escobar</t>
  </si>
  <si>
    <t>John Lackey</t>
  </si>
  <si>
    <t>Aaron Small</t>
  </si>
  <si>
    <t>Giovanni Carrara</t>
  </si>
  <si>
    <t>Matt Riley</t>
  </si>
  <si>
    <t>Eric DuBose</t>
  </si>
  <si>
    <t>Danny Ardoin</t>
  </si>
  <si>
    <t>Ricky Bottalico</t>
  </si>
  <si>
    <t>James Baldwin</t>
  </si>
  <si>
    <t>Ray King</t>
  </si>
  <si>
    <t>Randy Flores</t>
  </si>
  <si>
    <t>Jesus Colome</t>
  </si>
  <si>
    <t>Chad Gaudin</t>
  </si>
  <si>
    <t>Mike Rose</t>
  </si>
  <si>
    <t>Scott Eyre</t>
  </si>
  <si>
    <t>Terry Mulholland</t>
  </si>
  <si>
    <t>John Smoltz</t>
  </si>
  <si>
    <t>Jose Capellan</t>
  </si>
  <si>
    <t>Jeff Bennett</t>
  </si>
  <si>
    <t>Chris Saenz</t>
  </si>
  <si>
    <t>Kent Mercker</t>
  </si>
  <si>
    <t>Dave Bush</t>
  </si>
  <si>
    <t>Billy Wagner</t>
  </si>
  <si>
    <t>Gary Majewski</t>
  </si>
  <si>
    <t>Brian Anderson</t>
  </si>
  <si>
    <t>Jimmy Gobble</t>
  </si>
  <si>
    <t>Mike Wood</t>
  </si>
  <si>
    <t>Zack Greinke</t>
  </si>
  <si>
    <t>Ricardo Rodriguez</t>
  </si>
  <si>
    <t>Bill Mueller</t>
  </si>
  <si>
    <t>Randy Wolf</t>
  </si>
  <si>
    <t>Turk Wendell</t>
  </si>
  <si>
    <t>Geronimo Gil</t>
  </si>
  <si>
    <t>Mark Grudzielanek</t>
  </si>
  <si>
    <t>Antonio Perez</t>
  </si>
  <si>
    <t>Ryan Franklin</t>
  </si>
  <si>
    <t>Humberto Cota</t>
  </si>
  <si>
    <t>Colin Porter</t>
  </si>
  <si>
    <t>Grady Sizemore</t>
  </si>
  <si>
    <t>Jason Dubois</t>
  </si>
  <si>
    <t>Kelly Dransfeldt</t>
  </si>
  <si>
    <t>Brandon Duckworth</t>
  </si>
  <si>
    <t>Dan Wheeler</t>
  </si>
  <si>
    <t>Earl Snyder</t>
  </si>
  <si>
    <t>Erik Bedard</t>
  </si>
  <si>
    <t>Scott Linebrink</t>
  </si>
  <si>
    <t>René Rivera</t>
  </si>
  <si>
    <t>Ramon Ortiz</t>
  </si>
  <si>
    <t>Bartolo Colon</t>
  </si>
  <si>
    <t>Curtis Granderson</t>
  </si>
  <si>
    <t>David Weathers</t>
  </si>
  <si>
    <t>Ben Howard</t>
  </si>
  <si>
    <t>Logan Kensing</t>
  </si>
  <si>
    <t>Nate Robertson</t>
  </si>
  <si>
    <t>Tanyon Sturtze</t>
  </si>
  <si>
    <t>Scott Erickson</t>
  </si>
  <si>
    <t>Craig Brazell</t>
  </si>
  <si>
    <t>John Halama</t>
  </si>
  <si>
    <t>Tim Hudson</t>
  </si>
  <si>
    <t>Brian Cooper</t>
  </si>
  <si>
    <t>Brad Radke</t>
  </si>
  <si>
    <t>Carlos Silva</t>
  </si>
  <si>
    <t>Ian Snell</t>
  </si>
  <si>
    <t>John Riedling</t>
  </si>
  <si>
    <t>Josh Towers</t>
  </si>
  <si>
    <t>Chad Cordero</t>
  </si>
  <si>
    <t>Shawn Hill</t>
  </si>
  <si>
    <t>Chad Mottola</t>
  </si>
  <si>
    <t>Nick Bierbrodt</t>
  </si>
  <si>
    <t>John Wasdin</t>
  </si>
  <si>
    <t>Matt Ginter</t>
  </si>
  <si>
    <t>Hiram Bocachica</t>
  </si>
  <si>
    <t>Javier López</t>
  </si>
  <si>
    <t>Adrian Brown</t>
  </si>
  <si>
    <t>Matt Erickson</t>
  </si>
  <si>
    <t>Clint Barmes</t>
  </si>
  <si>
    <t>Kenny Lofton</t>
  </si>
  <si>
    <t>Brian Sweeney</t>
  </si>
  <si>
    <t>Alberto Castillo</t>
  </si>
  <si>
    <t>Justin Wayne</t>
  </si>
  <si>
    <t>Jason Johnson</t>
  </si>
  <si>
    <t>Bobby Estalella</t>
  </si>
  <si>
    <t>Daniel Cabrera</t>
  </si>
  <si>
    <t>Barry Zito</t>
  </si>
  <si>
    <t>Kyle Lohse</t>
  </si>
  <si>
    <t>Dave Burba</t>
  </si>
  <si>
    <t>Jung Keun Bong</t>
  </si>
  <si>
    <t>Jimmy Haynes</t>
  </si>
  <si>
    <t>Ted Lilly</t>
  </si>
  <si>
    <t>Amaury Telemaco</t>
  </si>
  <si>
    <t>Ryan Madson</t>
  </si>
  <si>
    <t>Darrell May</t>
  </si>
  <si>
    <t>Matt Kinney</t>
  </si>
  <si>
    <t>Tim Harikkala</t>
  </si>
  <si>
    <t>Nelson Figueroa</t>
  </si>
  <si>
    <t>A.J. Hinch</t>
  </si>
  <si>
    <t>Eric Crozier</t>
  </si>
  <si>
    <t>Jeffrey Hammonds</t>
  </si>
  <si>
    <t>Jason Bartlett</t>
  </si>
  <si>
    <t>Scott Elarton</t>
  </si>
  <si>
    <t>Manny Alexander</t>
  </si>
  <si>
    <t>Jhonny Peralta</t>
  </si>
  <si>
    <t>Jay Witasick</t>
  </si>
  <si>
    <t>Brad Hennessey</t>
  </si>
  <si>
    <t>Nate Bump</t>
  </si>
  <si>
    <t>Mike Maroth</t>
  </si>
  <si>
    <t>Ross Gload</t>
  </si>
  <si>
    <t>Sidney Ponson</t>
  </si>
  <si>
    <t>Mark Redman</t>
  </si>
  <si>
    <t>Matt Wise</t>
  </si>
  <si>
    <t>Adrian Hernandez</t>
  </si>
  <si>
    <t>Mark Buehrle</t>
  </si>
  <si>
    <t>Esteban Loaiza</t>
  </si>
  <si>
    <t>Jesus Sanchez</t>
  </si>
  <si>
    <t>Miguel Batista</t>
  </si>
  <si>
    <t>Val Majewski</t>
  </si>
  <si>
    <t>Victor Zambrano</t>
  </si>
  <si>
    <t>Alexis Gomez</t>
  </si>
  <si>
    <t>Kenny Rogers</t>
  </si>
  <si>
    <t>Alex Prieto</t>
  </si>
  <si>
    <t>Jason Young</t>
  </si>
  <si>
    <t>Bobby Higginson</t>
  </si>
  <si>
    <t>Travis Smith</t>
  </si>
  <si>
    <t>Homer Bush</t>
  </si>
  <si>
    <t>Andy Dominique</t>
  </si>
  <si>
    <t>Guillermo Mota</t>
  </si>
  <si>
    <t>Alan Zinter</t>
  </si>
  <si>
    <t>Jorge Piedra</t>
  </si>
  <si>
    <t>Chin-Feng Chen</t>
  </si>
  <si>
    <t>Mike Tonis</t>
  </si>
  <si>
    <t>Mike Gosling</t>
  </si>
  <si>
    <t>José Cruz Jr.</t>
  </si>
  <si>
    <t>Tommy Phelps</t>
  </si>
  <si>
    <t>Cal Eldred</t>
  </si>
  <si>
    <t>Sandy Martinez</t>
  </si>
  <si>
    <t>Roy Halladay</t>
  </si>
  <si>
    <t>Dennys Reyes</t>
  </si>
  <si>
    <t>Brian Powell</t>
  </si>
  <si>
    <t>Tom Wilson</t>
  </si>
  <si>
    <t>Andrew Good</t>
  </si>
  <si>
    <t>Joaquín Benoit</t>
  </si>
  <si>
    <t>Placido Polanco</t>
  </si>
  <si>
    <t>Adam Melhuse</t>
  </si>
  <si>
    <t>Adam Bernero</t>
  </si>
  <si>
    <t>Felix Escalona</t>
  </si>
  <si>
    <t>David Kelton</t>
  </si>
  <si>
    <t>Joe Thurston</t>
  </si>
  <si>
    <t>Dave Williams</t>
  </si>
  <si>
    <t>Jody Gerut</t>
  </si>
  <si>
    <t>Brian Daubach</t>
  </si>
  <si>
    <t>Andy Tracy</t>
  </si>
  <si>
    <t>Bo Hart</t>
  </si>
  <si>
    <t>Mark Johnson</t>
  </si>
  <si>
    <t>Jeff Liefer</t>
  </si>
  <si>
    <t>Cody Ransom</t>
  </si>
  <si>
    <t>Jason Michaels</t>
  </si>
  <si>
    <t>Chad Hermansen</t>
  </si>
  <si>
    <t>J.R. House</t>
  </si>
  <si>
    <t>Sterling Hitchcock</t>
  </si>
  <si>
    <t>Jeremy Bonderman</t>
  </si>
  <si>
    <t>Pedro Feliz</t>
  </si>
  <si>
    <t>Robin Ventura</t>
  </si>
  <si>
    <t>Tyler Walker</t>
  </si>
  <si>
    <t>Xavier Nady</t>
  </si>
  <si>
    <t>Barry Larkin</t>
  </si>
  <si>
    <t>Jason Alfaro</t>
  </si>
  <si>
    <t>Gary Glover</t>
  </si>
  <si>
    <t>Jorge De La Rosa</t>
  </si>
  <si>
    <t>Bronson Arroyo</t>
  </si>
  <si>
    <t>Lou Merloni</t>
  </si>
  <si>
    <t>Ryan Ludwick</t>
  </si>
  <si>
    <t>Edgar Gonzalez</t>
  </si>
  <si>
    <t>Denny Stark</t>
  </si>
  <si>
    <t>Paul Abbott</t>
  </si>
  <si>
    <t>Elmer Dessens</t>
  </si>
  <si>
    <t>Dewayne Wise</t>
  </si>
  <si>
    <t>Dave Krynzel</t>
  </si>
  <si>
    <t>Tony Alvarez</t>
  </si>
  <si>
    <t>Trent Durrington</t>
  </si>
  <si>
    <t>Justin Germano</t>
  </si>
  <si>
    <t>Ellis Burks</t>
  </si>
  <si>
    <t>Greg Myers</t>
  </si>
  <si>
    <t>Josh Paul</t>
  </si>
  <si>
    <t>Jose Contreras</t>
  </si>
  <si>
    <t>Vance Wilson</t>
  </si>
  <si>
    <t>Raul Gonzalez</t>
  </si>
  <si>
    <t>Adrián González</t>
  </si>
  <si>
    <t>Ruben Sierra</t>
  </si>
  <si>
    <t>Jeff Duncan</t>
  </si>
  <si>
    <t>Carlos Rivera</t>
  </si>
  <si>
    <t>Joey Gathright</t>
  </si>
  <si>
    <t>Ramon Castro</t>
  </si>
  <si>
    <t>Jason Marquis</t>
  </si>
  <si>
    <t>Josh Hancock</t>
  </si>
  <si>
    <t>Dave Hansen</t>
  </si>
  <si>
    <t>Curtis Pride</t>
  </si>
  <si>
    <t>Byron Gettis</t>
  </si>
  <si>
    <t>Tyler Yates</t>
  </si>
  <si>
    <t>Andy Pettitte</t>
  </si>
  <si>
    <t>Wilton Guerrero</t>
  </si>
  <si>
    <t>Ramon Nivar</t>
  </si>
  <si>
    <t>Koyie Hill</t>
  </si>
  <si>
    <t>Marquis Grissom</t>
  </si>
  <si>
    <t>David DeJesus</t>
  </si>
  <si>
    <t>T.J. Tucker</t>
  </si>
  <si>
    <t>Tony Clark</t>
  </si>
  <si>
    <t>Eric Young Sr.</t>
  </si>
  <si>
    <t>Todd Linden</t>
  </si>
  <si>
    <t>Chris Shelton</t>
  </si>
  <si>
    <t>Chris Capuano</t>
  </si>
  <si>
    <t>Brandon Phillips</t>
  </si>
  <si>
    <t>Mark Little</t>
  </si>
  <si>
    <t>Jason Smith</t>
  </si>
  <si>
    <t>Aaron Heilman</t>
  </si>
  <si>
    <t>JD Closser</t>
  </si>
  <si>
    <t>Todd Pratt</t>
  </si>
  <si>
    <t>Gavin Floyd</t>
  </si>
  <si>
    <t>Todd Van Poppel</t>
  </si>
  <si>
    <t>Paul Byrd</t>
  </si>
  <si>
    <t>Casey Daigle</t>
  </si>
  <si>
    <t>Luke Hudson</t>
  </si>
  <si>
    <t>Donnie Murphy</t>
  </si>
  <si>
    <t>Wilson Valdez</t>
  </si>
  <si>
    <t>Esteban German</t>
  </si>
  <si>
    <t>Dave McCarty</t>
  </si>
  <si>
    <t>Sun-Woo Kim</t>
  </si>
  <si>
    <t>Greg Dobbs</t>
  </si>
  <si>
    <t>Ricky Ledee</t>
  </si>
  <si>
    <t>Wade Miller</t>
  </si>
  <si>
    <t>Adam Eaton</t>
  </si>
  <si>
    <t>Freddy Sanchez</t>
  </si>
  <si>
    <t>Donnie Sadler</t>
  </si>
  <si>
    <t>Ben Hendrickson</t>
  </si>
  <si>
    <t>Jeff Fassero</t>
  </si>
  <si>
    <t>D'Angelo Jimenez</t>
  </si>
  <si>
    <t>Felipe Lopez</t>
  </si>
  <si>
    <t>Ryan Vogelsong</t>
  </si>
  <si>
    <t>Sergio Mitre</t>
  </si>
  <si>
    <t>Humberto Quintero</t>
  </si>
  <si>
    <t>Chris Burke</t>
  </si>
  <si>
    <t>Austin Kearns</t>
  </si>
  <si>
    <t>Brooks Kieschnick</t>
  </si>
  <si>
    <t>Henry Mateo</t>
  </si>
  <si>
    <t>Matt Treanor</t>
  </si>
  <si>
    <t>Tom Glavine</t>
  </si>
  <si>
    <t>Jeff Cirillo</t>
  </si>
  <si>
    <t>Carlos Hernández</t>
  </si>
  <si>
    <t>Darnell McDonald</t>
  </si>
  <si>
    <t>Travis Lee</t>
  </si>
  <si>
    <t>Adam Riggs</t>
  </si>
  <si>
    <t>Eduardo Perez</t>
  </si>
  <si>
    <t>J.J. Davis</t>
  </si>
  <si>
    <t>Jeff Keppinger</t>
  </si>
  <si>
    <t>Dan Haren</t>
  </si>
  <si>
    <t>Ryan Raburn</t>
  </si>
  <si>
    <t>Orlando Palmeiro</t>
  </si>
  <si>
    <t>Brandon Claussen</t>
  </si>
  <si>
    <t>Jonny Gomes</t>
  </si>
  <si>
    <t>Rocky Biddle</t>
  </si>
  <si>
    <t>Chris Magruder</t>
  </si>
  <si>
    <t>Hector Luna</t>
  </si>
  <si>
    <t>Jae Weong Seo</t>
  </si>
  <si>
    <t>Mike DiFelice</t>
  </si>
  <si>
    <t>Rob Bowen</t>
  </si>
  <si>
    <t>Jermaine Clark</t>
  </si>
  <si>
    <t>Josh Labandeira</t>
  </si>
  <si>
    <t>Ramon Santiago</t>
  </si>
  <si>
    <t>Kip Wells</t>
  </si>
  <si>
    <t>Jason Romano</t>
  </si>
  <si>
    <t>Jeff Francis</t>
  </si>
  <si>
    <t>Luis Lopez</t>
  </si>
  <si>
    <t>Juan Gonzalez</t>
  </si>
  <si>
    <t>Hideo Nomo</t>
  </si>
  <si>
    <t>Adam Everett</t>
  </si>
  <si>
    <t>Bubba Crosby</t>
  </si>
  <si>
    <t>Tim Raines</t>
  </si>
  <si>
    <t>Roger Cedeno</t>
  </si>
  <si>
    <t>Damian Jackson</t>
  </si>
  <si>
    <t>Brandon Berger</t>
  </si>
  <si>
    <t>Gerald Williams</t>
  </si>
  <si>
    <t>Valentino Pascucci</t>
  </si>
  <si>
    <t>Scott Downs</t>
  </si>
  <si>
    <t>Matthew LeCroy</t>
  </si>
  <si>
    <t>Darren Oliver</t>
  </si>
  <si>
    <t>Noah Lowry</t>
  </si>
  <si>
    <t>Peter Bergeron</t>
  </si>
  <si>
    <t>Horacio Ramirez</t>
  </si>
  <si>
    <t>Ty Wigginton</t>
  </si>
  <si>
    <t>Matt Cepicky</t>
  </si>
  <si>
    <t>John Flaherty</t>
  </si>
  <si>
    <t>Brian Buchanan</t>
  </si>
  <si>
    <t>Wilson Alvarez</t>
  </si>
  <si>
    <t>Terrence Long</t>
  </si>
  <si>
    <t>Brandon Larson</t>
  </si>
  <si>
    <t>Brad Fullmer</t>
  </si>
  <si>
    <t>Freddy Guzman</t>
  </si>
  <si>
    <t>Luis Rivas</t>
  </si>
  <si>
    <t>Frank Catalanotto</t>
  </si>
  <si>
    <t>Jason Grabowski</t>
  </si>
  <si>
    <t>Simon Pond</t>
  </si>
  <si>
    <t>Tomo Ohka</t>
  </si>
  <si>
    <t>Ramón Vázquez</t>
  </si>
  <si>
    <t>Ismael Valdez</t>
  </si>
  <si>
    <t>Glendon Rusch</t>
  </si>
  <si>
    <t>Michael Ryan</t>
  </si>
  <si>
    <t>Joe Randa</t>
  </si>
  <si>
    <t>Darren Bragg</t>
  </si>
  <si>
    <t>Gabe Kapler</t>
  </si>
  <si>
    <t>Jason Giambi</t>
  </si>
  <si>
    <t>Quinton McCracken</t>
  </si>
  <si>
    <t>Mike Mordecai</t>
  </si>
  <si>
    <t>Tim Redding</t>
  </si>
  <si>
    <t>Raul Mondesi</t>
  </si>
  <si>
    <t>Yadier Molina</t>
  </si>
  <si>
    <t>Ruben Gotay</t>
  </si>
  <si>
    <t>Keith Osik</t>
  </si>
  <si>
    <t>Nick Green</t>
  </si>
  <si>
    <t>Todd Greene</t>
  </si>
  <si>
    <t>Brad Hawpe</t>
  </si>
  <si>
    <t>Jason Conti</t>
  </si>
  <si>
    <t>Daryle Ward</t>
  </si>
  <si>
    <t>José Reyes</t>
  </si>
  <si>
    <t>Brendan Harris</t>
  </si>
  <si>
    <t>Bobby Crosby</t>
  </si>
  <si>
    <t>Mendy López</t>
  </si>
  <si>
    <t>Wil Cordero</t>
  </si>
  <si>
    <t>Gabe Gross</t>
  </si>
  <si>
    <t>Jesse Garcia</t>
  </si>
  <si>
    <t>Kit Pellow</t>
  </si>
  <si>
    <t>Tony Armas</t>
  </si>
  <si>
    <t>Brett Myers</t>
  </si>
  <si>
    <t>John Olerud</t>
  </si>
  <si>
    <t>Chad Allen</t>
  </si>
  <si>
    <t>Jason Jennings</t>
  </si>
  <si>
    <t>Yorvit Torrealba</t>
  </si>
  <si>
    <t>Steve Sparks</t>
  </si>
  <si>
    <t>Carlos Baerga</t>
  </si>
  <si>
    <t>Bobby Kielty</t>
  </si>
  <si>
    <t>John Vander Wal</t>
  </si>
  <si>
    <t>Alex Sanchez</t>
  </si>
  <si>
    <t>Tim Olson</t>
  </si>
  <si>
    <t>Sean Burnett</t>
  </si>
  <si>
    <t>John McDonald</t>
  </si>
  <si>
    <t>A.J. Burnett</t>
  </si>
  <si>
    <t>Greg Colbrunn</t>
  </si>
  <si>
    <t>Guillermo Quiroz</t>
  </si>
  <si>
    <t>Matt Kata</t>
  </si>
  <si>
    <t>Mike Hampton</t>
  </si>
  <si>
    <t>Doug DeVore</t>
  </si>
  <si>
    <t>Jamey Wright</t>
  </si>
  <si>
    <t>Kevin Millwood</t>
  </si>
  <si>
    <t>Fred McGriff</t>
  </si>
  <si>
    <t>Wilson Betemit</t>
  </si>
  <si>
    <t>Paul Lo Duca</t>
  </si>
  <si>
    <t>Alex Rios</t>
  </si>
  <si>
    <t>Jolbert Cabrera</t>
  </si>
  <si>
    <t>Maicer Izturis</t>
  </si>
  <si>
    <t>Mark Prior</t>
  </si>
  <si>
    <t>Josh Phelps</t>
  </si>
  <si>
    <t>Willie Bloomquist</t>
  </si>
  <si>
    <t>José Molina</t>
  </si>
  <si>
    <t>Herbert Perry</t>
  </si>
  <si>
    <t>Vicente Padilla</t>
  </si>
  <si>
    <t>Tom Goodwin</t>
  </si>
  <si>
    <t>Jose Valentin</t>
  </si>
  <si>
    <t>Dustin Hermanson</t>
  </si>
  <si>
    <t>Alex Escobar</t>
  </si>
  <si>
    <t>Pete Munro</t>
  </si>
  <si>
    <t>John Patterson</t>
  </si>
  <si>
    <t>Pat Borders</t>
  </si>
  <si>
    <t>Damian Miller</t>
  </si>
  <si>
    <t>Greg Norton</t>
  </si>
  <si>
    <t>Howie Clark</t>
  </si>
  <si>
    <t>Miguel Olivo</t>
  </si>
  <si>
    <t>Aaron Cook</t>
  </si>
  <si>
    <t>Ryan Church</t>
  </si>
  <si>
    <t>Claudio Vargas</t>
  </si>
  <si>
    <t>Zach Day</t>
  </si>
  <si>
    <t>Jose Lima</t>
  </si>
  <si>
    <t>Cody McKay</t>
  </si>
  <si>
    <t>Choo Freeman</t>
  </si>
  <si>
    <t>Jeff Weaver</t>
  </si>
  <si>
    <t>Joe McEwing</t>
  </si>
  <si>
    <t>Jose Macias</t>
  </si>
  <si>
    <t>Tim Salmon</t>
  </si>
  <si>
    <t>Jake Peavy</t>
  </si>
  <si>
    <t>Ken Huckaby</t>
  </si>
  <si>
    <t>Shawn Wooten</t>
  </si>
  <si>
    <t>Shawn Estes</t>
  </si>
  <si>
    <t>Fernando Vina</t>
  </si>
  <si>
    <t>Edgar Renteria</t>
  </si>
  <si>
    <t>Shane Halter</t>
  </si>
  <si>
    <t>Luis Terrero</t>
  </si>
  <si>
    <t>Billy McMillon</t>
  </si>
  <si>
    <t>Bret Boone</t>
  </si>
  <si>
    <t>Oliver Pérez</t>
  </si>
  <si>
    <t>Rey Ordonez</t>
  </si>
  <si>
    <t>Cory Lidle</t>
  </si>
  <si>
    <t>Ruben Mateo</t>
  </si>
  <si>
    <t>Woody Williams</t>
  </si>
  <si>
    <t>Cesar Izturis</t>
  </si>
  <si>
    <t>Jose Leon</t>
  </si>
  <si>
    <t>Mark McLemore</t>
  </si>
  <si>
    <t>Jason LaRue</t>
  </si>
  <si>
    <t>Bobby Hill</t>
  </si>
  <si>
    <t>Mike Hessman</t>
  </si>
  <si>
    <t>Jose Lopez</t>
  </si>
  <si>
    <t>Eric Karros</t>
  </si>
  <si>
    <t>Josh Kroeger</t>
  </si>
  <si>
    <t>Lenny Harris</t>
  </si>
  <si>
    <t>Carl Everett</t>
  </si>
  <si>
    <t>Chris Gomez</t>
  </si>
  <si>
    <t>Corky Miller</t>
  </si>
  <si>
    <t>Jay Payton</t>
  </si>
  <si>
    <t>Willie Harris</t>
  </si>
  <si>
    <t>Tim Laker</t>
  </si>
  <si>
    <t>Scott Podsednik</t>
  </si>
  <si>
    <t>Joe Kennedy</t>
  </si>
  <si>
    <t>José Bautista</t>
  </si>
  <si>
    <t>Steve Trachsel</t>
  </si>
  <si>
    <t>Jacob Cruz</t>
  </si>
  <si>
    <t>Robert Machado</t>
  </si>
  <si>
    <t>Tony Graffanino</t>
  </si>
  <si>
    <t>Casey Kotchman</t>
  </si>
  <si>
    <t>Ricky Gutierrez</t>
  </si>
  <si>
    <t>Tim Hummel</t>
  </si>
  <si>
    <t>Eddie Pérez</t>
  </si>
  <si>
    <t>Casey Fossum</t>
  </si>
  <si>
    <t>Chad Tracy</t>
  </si>
  <si>
    <t>Tomas Perez</t>
  </si>
  <si>
    <t>Rene Reyes</t>
  </si>
  <si>
    <t>Kaz Ishii</t>
  </si>
  <si>
    <t>Ken Harvey</t>
  </si>
  <si>
    <t>Wes Helms</t>
  </si>
  <si>
    <t>Victor Santos</t>
  </si>
  <si>
    <t>John Thomson</t>
  </si>
  <si>
    <t>Jason Schmidt</t>
  </si>
  <si>
    <t>Andy Fox</t>
  </si>
  <si>
    <t>Mike Redmond</t>
  </si>
  <si>
    <t>Matt Clement</t>
  </si>
  <si>
    <t>Kirk Rueter</t>
  </si>
  <si>
    <t>Edgar Martinez</t>
  </si>
  <si>
    <t>Scott Hairston</t>
  </si>
  <si>
    <t>John Buck</t>
  </si>
  <si>
    <t>Dee Brown</t>
  </si>
  <si>
    <t>Paul Bako</t>
  </si>
  <si>
    <t>Al Leiter</t>
  </si>
  <si>
    <t>Alfredo Amezaga</t>
  </si>
  <si>
    <t>Cesar Crespo</t>
  </si>
  <si>
    <t>Jaret Wright</t>
  </si>
  <si>
    <t>Preston Wilson</t>
  </si>
  <si>
    <t>Sandy Alomar Jr.</t>
  </si>
  <si>
    <t>Dave Berg</t>
  </si>
  <si>
    <t>Ronald Calloway</t>
  </si>
  <si>
    <t>Laynce Nix</t>
  </si>
  <si>
    <t>Javier Valentin</t>
  </si>
  <si>
    <t>Jose Acevedo</t>
  </si>
  <si>
    <t>Juan Encarnacion</t>
  </si>
  <si>
    <t>Gerald Laird</t>
  </si>
  <si>
    <t>Brook Fordyce</t>
  </si>
  <si>
    <t>Aaron Guiel</t>
  </si>
  <si>
    <t>Jerry Gil</t>
  </si>
  <si>
    <t>Jay Gibbons</t>
  </si>
  <si>
    <t>Brad Penny</t>
  </si>
  <si>
    <t>Kris Benson</t>
  </si>
  <si>
    <t>Andy Green</t>
  </si>
  <si>
    <t>Endy Chavez</t>
  </si>
  <si>
    <t>Paul Wilson</t>
  </si>
  <si>
    <t>Greg Maddux</t>
  </si>
  <si>
    <t>Rich Aurilia</t>
  </si>
  <si>
    <t>Einar Díaz</t>
  </si>
  <si>
    <t>Chris Stynes</t>
  </si>
  <si>
    <t>Rod Barajas</t>
  </si>
  <si>
    <t>Chris Woodward</t>
  </si>
  <si>
    <t>Brian Lawrence</t>
  </si>
  <si>
    <t>Marlon Anderson</t>
  </si>
  <si>
    <t>Russ Ortiz</t>
  </si>
  <si>
    <t>Marco Scutaro</t>
  </si>
  <si>
    <t>Brian Jordan</t>
  </si>
  <si>
    <t>Robert Fick</t>
  </si>
  <si>
    <t>Tike Redman</t>
  </si>
  <si>
    <t>Bengie Molina</t>
  </si>
  <si>
    <t>Jose Vizcaino</t>
  </si>
  <si>
    <t>Roy Oswalt</t>
  </si>
  <si>
    <t>Todd Zeile</t>
  </si>
  <si>
    <t>Brett Tomko</t>
  </si>
  <si>
    <t>Karim Garcia</t>
  </si>
  <si>
    <t>Brian Schneider</t>
  </si>
  <si>
    <t>Denny Hocking</t>
  </si>
  <si>
    <t>Joe Borchard</t>
  </si>
  <si>
    <t>Aaron Harang</t>
  </si>
  <si>
    <t>Brandon Webb</t>
  </si>
  <si>
    <t>Ramon Martinez</t>
  </si>
  <si>
    <t>Josh Fogg</t>
  </si>
  <si>
    <t>Chris Carpenter</t>
  </si>
  <si>
    <t>Doug Glanville</t>
  </si>
  <si>
    <t>Jeff Suppan</t>
  </si>
  <si>
    <t>David Ross</t>
  </si>
  <si>
    <t>Robby Hammock</t>
  </si>
  <si>
    <t>Timo Perez</t>
  </si>
  <si>
    <t>Reed Johnson</t>
  </si>
  <si>
    <t>Damian Rolls</t>
  </si>
  <si>
    <t>Richard Hidalgo</t>
  </si>
  <si>
    <t>Ben Davis</t>
  </si>
  <si>
    <t>Cristian Guzman</t>
  </si>
  <si>
    <t>Doug Mientkiewicz</t>
  </si>
  <si>
    <t>Juan Castro</t>
  </si>
  <si>
    <t>Gary Bennett</t>
  </si>
  <si>
    <t>Abraham M. Nunez</t>
  </si>
  <si>
    <t>Abraham O. Nunez</t>
  </si>
  <si>
    <t>Kevin Cash</t>
  </si>
  <si>
    <t>Rey Sanchez</t>
  </si>
  <si>
    <t>Jose Castillo</t>
  </si>
  <si>
    <t>Enrique Wilson</t>
  </si>
  <si>
    <t>Dan Wilson</t>
  </si>
  <si>
    <t>Juan Brito</t>
  </si>
  <si>
    <t>Scott Spiezio</t>
  </si>
  <si>
    <t>Doug Davis</t>
  </si>
  <si>
    <t>Raul Chavez</t>
  </si>
  <si>
    <t>Brent Mayne</t>
  </si>
  <si>
    <t>Luis Matos</t>
  </si>
  <si>
    <t>Neifi Perez</t>
  </si>
  <si>
    <t>Marlon Byrd</t>
  </si>
  <si>
    <t>Bill Hall</t>
  </si>
  <si>
    <t>Craig Counsell</t>
  </si>
  <si>
    <t>Henry Blanco</t>
  </si>
  <si>
    <t>Geoff Blum</t>
  </si>
  <si>
    <t>Mark DeRosa</t>
  </si>
  <si>
    <t>Randall Simon</t>
  </si>
  <si>
    <t>Desi Relaford</t>
  </si>
  <si>
    <t>Alex Cintron</t>
  </si>
  <si>
    <t>Chad Moeller</t>
  </si>
  <si>
    <t>IRL WAR</t>
  </si>
  <si>
    <t>Diff</t>
  </si>
  <si>
    <t>This is the collector's number of the given player.</t>
  </si>
  <si>
    <t>"y", short for yes, indicates the card can be found in the starter set i.e. it is MUCH easier to find than other cards.</t>
  </si>
  <si>
    <t>"*" indicates that the card has Defense. Having 5 cards on your roster with Defense gives a currently unknown bonus.</t>
  </si>
  <si>
    <t>"*" indicates that the card has Speed. Having 5 cards on your roster with Speed gives a currently unknown bonus.</t>
  </si>
  <si>
    <t>This is an estimate of a player's WAR/Wins Above Replacement with an assumption of 600 PA/Plate Appearances, 900 BF/Batters Faced, and an average of 2 WAR for cards in the player pool.</t>
  </si>
  <si>
    <t>DIFF</t>
  </si>
  <si>
    <t>This is the difference between my calculated WAR and IRL WAR.</t>
  </si>
  <si>
    <t>This is a players offensive fWAR or pitcher's fWAR in the 2004 season, adjusted to  600 PA or 900 BF. (fWar being Fangraphs WAR)</t>
  </si>
  <si>
    <t xml:space="preserve">This is the player's special ability. </t>
  </si>
  <si>
    <t>Success %</t>
  </si>
  <si>
    <t>This is the player's chance of success based on their printed card values. Note that stolen base % has a blanket 50% boost.</t>
  </si>
  <si>
    <t>1-10</t>
  </si>
  <si>
    <t>These are the printed player outcomes for the player's non-special outcomes.</t>
  </si>
  <si>
    <t>This is a version of estimated WAR without special abilities factored in.</t>
  </si>
  <si>
    <t>This is the adjustment to a player's WAR when special abilities are included. Note that players will have a negative adjustment if they have a weak ability.</t>
  </si>
  <si>
    <t>This is a player's on base percentage when not using their special ability. This is necessary for calculating the potency of the stolen base abilities.</t>
  </si>
  <si>
    <t>R1-10</t>
  </si>
  <si>
    <t>These are the effects of run values multiplied by the chance of that outcome happening. Summing these values together is a core part of estimating player WAR.</t>
  </si>
  <si>
    <t>Short for Hot Rating, the player's rating given on the player's card. Highest is 98, lowest is 60. Has a strong correlation coefficient of 0.65 with WAR/Wins Above Replacement.</t>
  </si>
  <si>
    <t>Player Card Sheets</t>
  </si>
  <si>
    <t>Odds</t>
  </si>
  <si>
    <t>This is the corresponding light on the Hot Button Baseball Machine, from top to bottom, where top is the most common.</t>
  </si>
  <si>
    <t>How many times the light lit up in my 500 trials.</t>
  </si>
  <si>
    <t>The percentage of the time the light lit up in my 500 trials.</t>
  </si>
  <si>
    <t>An estimated standard deviation of the number of hits.</t>
  </si>
  <si>
    <t>The estimated standard deviation of the number of hits converted to percentage form.</t>
  </si>
  <si>
    <t>Estimated Odds/256</t>
  </si>
  <si>
    <t>Est256%</t>
  </si>
  <si>
    <t>These are the numbers out of 256 converted to a percentage.</t>
  </si>
  <si>
    <t>Linear Weights</t>
  </si>
  <si>
    <t>These are the run values for various baseball outcomes. Used to calculate run expectancy of player cards.</t>
  </si>
  <si>
    <t>There is also a column included for calculating on base percentage.</t>
  </si>
  <si>
    <t>Starter Deck Draft</t>
  </si>
  <si>
    <t>Fangraphs Sheets</t>
  </si>
  <si>
    <t>Remnants of my spreadsheets used to calculate "IRL WAR".</t>
  </si>
  <si>
    <t>A sheet for estimating how the Hot Button Baseball lights work probabalistically.</t>
  </si>
  <si>
    <t>All of the important information about the player cards. Also why I made this sheet!</t>
  </si>
  <si>
    <t>These are the estimated values where a given light would activate with a 256 number (two hexadecimal) random number generator, which is the probable calculation method.</t>
  </si>
  <si>
    <t>An example 2-player draft of the 20 starter deck cards. The contents of the decks were modified slightly to make them more evenly matched. (Lance Berkman is OP.)</t>
  </si>
  <si>
    <t>rWAR</t>
  </si>
  <si>
    <t>RvW</t>
  </si>
  <si>
    <t>rWar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</si>
</sst>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0"/>
      <color rgb="FF000000"/>
      <name val="Arial"/>
      <scheme val="minor"/>
    </font>
    <font>
      <sz val="8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9" fontId="2" fillId="0" borderId="0" xfId="0" applyNumberFormat="1" applyFont="1"/>
    <xf numFmtId="10" fontId="2" fillId="0" borderId="0" xfId="0" applyNumberFormat="1" applyFont="1"/>
    <xf numFmtId="165" fontId="0" fillId="0" borderId="0" xfId="0" applyNumberFormat="1"/>
    <xf numFmtId="0" fontId="4" fillId="0" borderId="0" xfId="0" applyFont="1"/>
    <xf numFmtId="0" fontId="3" fillId="0" borderId="0" xfId="0" applyFont="1"/>
    <xf numFmtId="10" fontId="0" fillId="0" borderId="0" xfId="0" applyNumberFormat="1"/>
    <xf numFmtId="0" fontId="5" fillId="0" borderId="0" xfId="0" applyFont="1"/>
    <xf numFmtId="10" fontId="3" fillId="0" borderId="0" xfId="0" applyNumberFormat="1" applyFont="1"/>
    <xf numFmtId="10" fontId="3" fillId="0" borderId="0" xfId="0" quotePrefix="1" applyNumberFormat="1" applyFont="1"/>
    <xf numFmtId="165" fontId="3" fillId="0" borderId="0" xfId="0" applyNumberFormat="1" applyFont="1"/>
    <xf numFmtId="16" fontId="0" fillId="0" borderId="0" xfId="0" quotePrefix="1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0AA6-8C60-4BC2-B228-2D3660B53721}">
  <dimension ref="A1:B35"/>
  <sheetViews>
    <sheetView tabSelected="1" workbookViewId="0"/>
  </sheetViews>
  <sheetFormatPr defaultRowHeight="12.75" x14ac:dyDescent="0.2"/>
  <cols>
    <col min="1" max="1" width="18.7109375" bestFit="1" customWidth="1"/>
  </cols>
  <sheetData>
    <row r="1" spans="1:2" x14ac:dyDescent="0.2">
      <c r="A1" s="17" t="s">
        <v>1409</v>
      </c>
      <c r="B1" s="12" t="s">
        <v>1426</v>
      </c>
    </row>
    <row r="2" spans="1:2" x14ac:dyDescent="0.2">
      <c r="A2" t="s">
        <v>0</v>
      </c>
      <c r="B2" t="s">
        <v>1390</v>
      </c>
    </row>
    <row r="3" spans="1:2" x14ac:dyDescent="0.2">
      <c r="A3" t="s">
        <v>3</v>
      </c>
      <c r="B3" t="s">
        <v>1391</v>
      </c>
    </row>
    <row r="4" spans="1:2" x14ac:dyDescent="0.2">
      <c r="A4" t="s">
        <v>5</v>
      </c>
      <c r="B4" t="s">
        <v>1408</v>
      </c>
    </row>
    <row r="5" spans="1:2" x14ac:dyDescent="0.2">
      <c r="A5" t="s">
        <v>6</v>
      </c>
      <c r="B5" t="s">
        <v>1393</v>
      </c>
    </row>
    <row r="6" spans="1:2" x14ac:dyDescent="0.2">
      <c r="A6" t="s">
        <v>7</v>
      </c>
      <c r="B6" t="s">
        <v>1392</v>
      </c>
    </row>
    <row r="7" spans="1:2" x14ac:dyDescent="0.2">
      <c r="A7" t="s">
        <v>227</v>
      </c>
      <c r="B7" t="s">
        <v>1394</v>
      </c>
    </row>
    <row r="8" spans="1:2" x14ac:dyDescent="0.2">
      <c r="A8" t="s">
        <v>1388</v>
      </c>
      <c r="B8" t="s">
        <v>1397</v>
      </c>
    </row>
    <row r="9" spans="1:2" x14ac:dyDescent="0.2">
      <c r="A9" t="s">
        <v>1395</v>
      </c>
      <c r="B9" t="s">
        <v>1396</v>
      </c>
    </row>
    <row r="10" spans="1:2" x14ac:dyDescent="0.2">
      <c r="A10" t="s">
        <v>10</v>
      </c>
      <c r="B10" t="s">
        <v>1398</v>
      </c>
    </row>
    <row r="11" spans="1:2" x14ac:dyDescent="0.2">
      <c r="A11" t="s">
        <v>1399</v>
      </c>
      <c r="B11" t="s">
        <v>1400</v>
      </c>
    </row>
    <row r="12" spans="1:2" x14ac:dyDescent="0.2">
      <c r="A12" s="16" t="s">
        <v>1401</v>
      </c>
      <c r="B12" t="s">
        <v>1402</v>
      </c>
    </row>
    <row r="13" spans="1:2" x14ac:dyDescent="0.2">
      <c r="A13" s="16" t="s">
        <v>1406</v>
      </c>
      <c r="B13" t="s">
        <v>1407</v>
      </c>
    </row>
    <row r="14" spans="1:2" x14ac:dyDescent="0.2">
      <c r="A14" t="s">
        <v>225</v>
      </c>
      <c r="B14" t="s">
        <v>1403</v>
      </c>
    </row>
    <row r="15" spans="1:2" x14ac:dyDescent="0.2">
      <c r="A15" t="s">
        <v>229</v>
      </c>
      <c r="B15" t="s">
        <v>1404</v>
      </c>
    </row>
    <row r="16" spans="1:2" x14ac:dyDescent="0.2">
      <c r="A16" t="s">
        <v>228</v>
      </c>
      <c r="B16" t="s">
        <v>1405</v>
      </c>
    </row>
    <row r="18" spans="1:2" x14ac:dyDescent="0.2">
      <c r="A18" s="17" t="s">
        <v>1410</v>
      </c>
      <c r="B18" s="12" t="s">
        <v>1425</v>
      </c>
    </row>
    <row r="19" spans="1:2" x14ac:dyDescent="0.2">
      <c r="A19" s="12" t="s">
        <v>231</v>
      </c>
      <c r="B19" s="12" t="s">
        <v>1411</v>
      </c>
    </row>
    <row r="20" spans="1:2" x14ac:dyDescent="0.2">
      <c r="A20" s="12" t="s">
        <v>232</v>
      </c>
      <c r="B20" s="12" t="s">
        <v>1412</v>
      </c>
    </row>
    <row r="21" spans="1:2" x14ac:dyDescent="0.2">
      <c r="A21" s="12" t="s">
        <v>249</v>
      </c>
      <c r="B21" s="12" t="s">
        <v>1414</v>
      </c>
    </row>
    <row r="22" spans="1:2" x14ac:dyDescent="0.2">
      <c r="A22" s="12" t="s">
        <v>233</v>
      </c>
      <c r="B22" s="12" t="s">
        <v>1413</v>
      </c>
    </row>
    <row r="23" spans="1:2" x14ac:dyDescent="0.2">
      <c r="A23" s="12" t="s">
        <v>250</v>
      </c>
      <c r="B23" s="12" t="s">
        <v>1415</v>
      </c>
    </row>
    <row r="24" spans="1:2" x14ac:dyDescent="0.2">
      <c r="A24" s="12" t="s">
        <v>1416</v>
      </c>
      <c r="B24" s="12" t="s">
        <v>1427</v>
      </c>
    </row>
    <row r="25" spans="1:2" x14ac:dyDescent="0.2">
      <c r="A25" s="12" t="s">
        <v>1417</v>
      </c>
      <c r="B25" s="12" t="s">
        <v>1418</v>
      </c>
    </row>
    <row r="27" spans="1:2" x14ac:dyDescent="0.2">
      <c r="A27" s="17" t="s">
        <v>1419</v>
      </c>
    </row>
    <row r="28" spans="1:2" x14ac:dyDescent="0.2">
      <c r="A28" s="12" t="s">
        <v>1420</v>
      </c>
    </row>
    <row r="29" spans="1:2" x14ac:dyDescent="0.2">
      <c r="A29" s="12" t="s">
        <v>1421</v>
      </c>
    </row>
    <row r="31" spans="1:2" x14ac:dyDescent="0.2">
      <c r="A31" s="17" t="s">
        <v>1422</v>
      </c>
    </row>
    <row r="32" spans="1:2" x14ac:dyDescent="0.2">
      <c r="A32" s="12" t="s">
        <v>1428</v>
      </c>
    </row>
    <row r="34" spans="1:1" x14ac:dyDescent="0.2">
      <c r="A34" s="17" t="s">
        <v>1423</v>
      </c>
    </row>
    <row r="35" spans="1:1" x14ac:dyDescent="0.2">
      <c r="A35" s="12" t="s">
        <v>1424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000"/>
  <sheetViews>
    <sheetView workbookViewId="0">
      <pane ySplit="1" topLeftCell="A2" activePane="bottomLeft" state="frozen"/>
      <selection pane="bottomLeft" sqref="A1:XFD1048576"/>
    </sheetView>
  </sheetViews>
  <sheetFormatPr defaultColWidth="12.5703125" defaultRowHeight="15.75" customHeight="1" x14ac:dyDescent="0.2"/>
  <cols>
    <col min="1" max="1" width="5.5703125" bestFit="1" customWidth="1"/>
    <col min="2" max="2" width="15.42578125" bestFit="1" customWidth="1"/>
    <col min="3" max="3" width="17" bestFit="1" customWidth="1"/>
    <col min="4" max="4" width="5.7109375" bestFit="1" customWidth="1"/>
    <col min="5" max="5" width="4.28515625" bestFit="1" customWidth="1"/>
    <col min="6" max="6" width="3.85546875" bestFit="1" customWidth="1"/>
    <col min="7" max="7" width="4.28515625" bestFit="1" customWidth="1"/>
    <col min="8" max="8" width="3.7109375" bestFit="1" customWidth="1"/>
    <col min="9" max="9" width="5.42578125" style="8" bestFit="1" customWidth="1"/>
    <col min="10" max="10" width="8.5703125" style="8" customWidth="1"/>
    <col min="11" max="11" width="4.140625" style="8" bestFit="1" customWidth="1"/>
    <col min="12" max="12" width="14.140625" bestFit="1" customWidth="1"/>
    <col min="13" max="13" width="10" bestFit="1" customWidth="1"/>
    <col min="14" max="23" width="3.85546875" bestFit="1" customWidth="1"/>
    <col min="24" max="24" width="6.42578125" style="8" bestFit="1" customWidth="1"/>
    <col min="25" max="25" width="5.140625" bestFit="1" customWidth="1"/>
    <col min="26" max="33" width="4.5703125" bestFit="1" customWidth="1"/>
    <col min="34" max="43" width="5.5703125" bestFit="1" customWidth="1"/>
  </cols>
  <sheetData>
    <row r="1" spans="1:43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227</v>
      </c>
      <c r="J1" s="15" t="s">
        <v>1388</v>
      </c>
      <c r="K1" s="15" t="s">
        <v>1389</v>
      </c>
      <c r="L1" s="2" t="s">
        <v>10</v>
      </c>
      <c r="M1" s="2" t="s">
        <v>11</v>
      </c>
      <c r="N1" s="2">
        <v>1</v>
      </c>
      <c r="O1" s="2">
        <v>2</v>
      </c>
      <c r="P1" s="2">
        <v>3</v>
      </c>
      <c r="Q1" s="2">
        <v>4</v>
      </c>
      <c r="R1" s="2">
        <v>5</v>
      </c>
      <c r="S1" s="2">
        <v>6</v>
      </c>
      <c r="T1" s="2">
        <v>7</v>
      </c>
      <c r="U1" s="2">
        <v>8</v>
      </c>
      <c r="V1" s="2">
        <v>9</v>
      </c>
      <c r="W1" s="2">
        <v>10</v>
      </c>
      <c r="X1" s="15"/>
      <c r="Y1" s="10"/>
      <c r="Z1" s="2"/>
      <c r="AA1" s="2"/>
      <c r="AB1" s="2"/>
      <c r="AC1" s="2"/>
      <c r="AD1" s="2"/>
      <c r="AE1" s="2"/>
      <c r="AF1" s="2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x14ac:dyDescent="0.2">
      <c r="A2" s="1">
        <v>1</v>
      </c>
      <c r="B2" s="1" t="s">
        <v>87</v>
      </c>
      <c r="C2" s="1" t="s">
        <v>51</v>
      </c>
      <c r="D2" s="1"/>
      <c r="E2" s="2" t="s">
        <v>52</v>
      </c>
      <c r="F2" s="2">
        <v>85</v>
      </c>
      <c r="G2" s="2" t="s">
        <v>36</v>
      </c>
      <c r="I2" s="8">
        <f>IF(E2="P",VLOOKUP(B2,Pitchers!B:Q,11,FALSE),VLOOKUP(B2,Batters!B:Q,11,FALSE))</f>
        <v>3.7591499999999995</v>
      </c>
      <c r="J2" s="8">
        <v>2.7867017210495675</v>
      </c>
      <c r="K2" s="8">
        <f>I2-J2</f>
        <v>0.97244827895043207</v>
      </c>
      <c r="L2" s="2" t="s">
        <v>72</v>
      </c>
      <c r="M2" s="2">
        <v>0.36</v>
      </c>
      <c r="N2" s="2" t="s">
        <v>40</v>
      </c>
      <c r="O2" s="2" t="s">
        <v>41</v>
      </c>
      <c r="P2" s="2" t="s">
        <v>35</v>
      </c>
      <c r="Q2" s="2" t="s">
        <v>35</v>
      </c>
      <c r="R2" s="2" t="s">
        <v>42</v>
      </c>
      <c r="S2" s="2" t="s">
        <v>46</v>
      </c>
      <c r="T2" s="2" t="s">
        <v>41</v>
      </c>
      <c r="U2" s="2" t="s">
        <v>39</v>
      </c>
      <c r="V2" s="2" t="s">
        <v>40</v>
      </c>
      <c r="W2" s="2" t="s">
        <v>38</v>
      </c>
      <c r="Z2" s="4"/>
      <c r="AA2" s="4"/>
      <c r="AB2" s="4"/>
      <c r="AC2" s="4"/>
      <c r="AD2" s="4"/>
      <c r="AE2" s="4"/>
      <c r="AF2" s="4"/>
      <c r="AG2" s="4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1">
        <v>2</v>
      </c>
      <c r="B3" s="1" t="s">
        <v>88</v>
      </c>
      <c r="C3" s="1" t="s">
        <v>77</v>
      </c>
      <c r="D3" s="1"/>
      <c r="E3" s="2" t="s">
        <v>39</v>
      </c>
      <c r="F3" s="2">
        <v>77</v>
      </c>
      <c r="I3" s="8">
        <f>IF(E3="P",VLOOKUP(B3,Pitchers!B:Q,11,FALSE),VLOOKUP(B3,Batters!B:Q,11,FALSE))</f>
        <v>8.0999999999997407E-2</v>
      </c>
      <c r="J3" s="8">
        <v>0.44559094258019188</v>
      </c>
      <c r="K3" s="8">
        <f>I3-J3</f>
        <v>-0.36459094258019448</v>
      </c>
      <c r="L3" s="2" t="s">
        <v>49</v>
      </c>
      <c r="M3" s="2">
        <v>0.82</v>
      </c>
      <c r="N3" s="2" t="s">
        <v>35</v>
      </c>
      <c r="O3" s="2" t="s">
        <v>41</v>
      </c>
      <c r="P3" s="2" t="s">
        <v>40</v>
      </c>
      <c r="Q3" s="2" t="s">
        <v>46</v>
      </c>
      <c r="R3" s="2" t="s">
        <v>38</v>
      </c>
      <c r="S3" s="2" t="s">
        <v>39</v>
      </c>
      <c r="T3" s="2" t="s">
        <v>35</v>
      </c>
      <c r="U3" s="2" t="s">
        <v>39</v>
      </c>
      <c r="V3" s="2" t="s">
        <v>35</v>
      </c>
      <c r="W3" s="2" t="s">
        <v>42</v>
      </c>
      <c r="Z3" s="4"/>
      <c r="AA3" s="4"/>
      <c r="AB3" s="4"/>
      <c r="AC3" s="4"/>
      <c r="AD3" s="4"/>
      <c r="AE3" s="4"/>
      <c r="AF3" s="4"/>
      <c r="AG3" s="4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1">
        <v>3</v>
      </c>
      <c r="B4" s="1" t="s">
        <v>89</v>
      </c>
      <c r="C4" s="1" t="s">
        <v>58</v>
      </c>
      <c r="D4" s="1"/>
      <c r="E4" s="2" t="s">
        <v>65</v>
      </c>
      <c r="F4" s="2">
        <v>83</v>
      </c>
      <c r="I4" s="8">
        <f>IF(E4="P",VLOOKUP(B4,Pitchers!B:Q,11,FALSE),VLOOKUP(B4,Batters!B:Q,11,FALSE))</f>
        <v>3.5414999999999996</v>
      </c>
      <c r="J4" s="8">
        <v>2.1309556629119912</v>
      </c>
      <c r="K4" s="8">
        <f>I4-J4</f>
        <v>1.4105443370880084</v>
      </c>
      <c r="L4" s="2" t="s">
        <v>72</v>
      </c>
      <c r="M4" s="2">
        <v>0.36</v>
      </c>
      <c r="N4" s="2" t="s">
        <v>41</v>
      </c>
      <c r="O4" s="2" t="s">
        <v>40</v>
      </c>
      <c r="P4" s="2" t="s">
        <v>35</v>
      </c>
      <c r="Q4" s="2" t="s">
        <v>35</v>
      </c>
      <c r="R4" s="2" t="s">
        <v>42</v>
      </c>
      <c r="S4" s="2" t="s">
        <v>41</v>
      </c>
      <c r="T4" s="2" t="s">
        <v>39</v>
      </c>
      <c r="U4" s="2" t="s">
        <v>38</v>
      </c>
      <c r="V4" s="2" t="s">
        <v>46</v>
      </c>
      <c r="W4" s="2" t="s">
        <v>38</v>
      </c>
      <c r="Z4" s="4"/>
      <c r="AA4" s="4"/>
      <c r="AB4" s="4"/>
      <c r="AC4" s="4"/>
      <c r="AD4" s="4"/>
      <c r="AE4" s="4"/>
      <c r="AF4" s="4"/>
      <c r="AG4" s="4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1">
        <v>4</v>
      </c>
      <c r="B5" s="1" t="s">
        <v>90</v>
      </c>
      <c r="C5" s="1" t="s">
        <v>63</v>
      </c>
      <c r="D5" s="1"/>
      <c r="E5" s="2" t="s">
        <v>52</v>
      </c>
      <c r="F5" s="2">
        <v>74</v>
      </c>
      <c r="I5" s="8">
        <f>IF(E5="P",VLOOKUP(B5,Pitchers!B:Q,11,FALSE),VLOOKUP(B5,Batters!B:Q,11,FALSE))</f>
        <v>-0.95640000000000214</v>
      </c>
      <c r="J5" s="8">
        <v>-1.3239532683008948</v>
      </c>
      <c r="K5" s="8">
        <f>I5-J5</f>
        <v>0.36755326830089263</v>
      </c>
      <c r="L5" s="2" t="s">
        <v>45</v>
      </c>
      <c r="M5" s="2">
        <v>0.55000000000000004</v>
      </c>
      <c r="N5" s="2" t="s">
        <v>46</v>
      </c>
      <c r="O5" s="2" t="s">
        <v>35</v>
      </c>
      <c r="P5" s="2" t="s">
        <v>35</v>
      </c>
      <c r="Q5" s="2" t="s">
        <v>40</v>
      </c>
      <c r="R5" s="2" t="s">
        <v>38</v>
      </c>
      <c r="S5" s="2" t="s">
        <v>46</v>
      </c>
      <c r="T5" s="2" t="s">
        <v>39</v>
      </c>
      <c r="U5" s="2" t="s">
        <v>41</v>
      </c>
      <c r="V5" s="2" t="s">
        <v>42</v>
      </c>
      <c r="W5" s="2" t="s">
        <v>52</v>
      </c>
      <c r="Z5" s="4"/>
      <c r="AA5" s="4"/>
      <c r="AB5" s="4"/>
      <c r="AC5" s="4"/>
      <c r="AD5" s="4"/>
      <c r="AE5" s="4"/>
      <c r="AF5" s="4"/>
      <c r="AG5" s="4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">
      <c r="A6" s="1">
        <v>5</v>
      </c>
      <c r="B6" s="1" t="s">
        <v>91</v>
      </c>
      <c r="C6" s="1" t="s">
        <v>92</v>
      </c>
      <c r="D6" s="1"/>
      <c r="E6" s="2" t="s">
        <v>85</v>
      </c>
      <c r="F6" s="2">
        <v>76</v>
      </c>
      <c r="I6" s="8">
        <f>IF(E6="P",VLOOKUP(B6,Pitchers!B:Q,11,FALSE),VLOOKUP(B6,Batters!B:Q,11,FALSE))</f>
        <v>-1.7670000000000017</v>
      </c>
      <c r="J6" s="8">
        <v>-0.63204324028414893</v>
      </c>
      <c r="K6" s="8">
        <f>I6-J6</f>
        <v>-1.1349567597158527</v>
      </c>
      <c r="L6" s="2" t="s">
        <v>49</v>
      </c>
      <c r="M6" s="2">
        <v>0.72</v>
      </c>
      <c r="N6" s="2" t="s">
        <v>38</v>
      </c>
      <c r="O6" s="2" t="s">
        <v>35</v>
      </c>
      <c r="P6" s="2" t="s">
        <v>41</v>
      </c>
      <c r="Q6" s="2" t="s">
        <v>40</v>
      </c>
      <c r="R6" s="2" t="s">
        <v>35</v>
      </c>
      <c r="S6" s="2" t="s">
        <v>41</v>
      </c>
      <c r="T6" s="2" t="s">
        <v>39</v>
      </c>
      <c r="U6" s="2" t="s">
        <v>39</v>
      </c>
      <c r="V6" s="2" t="s">
        <v>46</v>
      </c>
      <c r="W6" s="2" t="s">
        <v>42</v>
      </c>
      <c r="Y6" s="4"/>
      <c r="Z6" s="4"/>
      <c r="AA6" s="4"/>
      <c r="AB6" s="4"/>
      <c r="AC6" s="4"/>
      <c r="AD6" s="4"/>
      <c r="AE6" s="4"/>
      <c r="AF6" s="4"/>
      <c r="AG6" s="4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A7" s="1">
        <v>6</v>
      </c>
      <c r="B7" s="1" t="s">
        <v>93</v>
      </c>
      <c r="C7" s="1" t="s">
        <v>94</v>
      </c>
      <c r="D7" s="1"/>
      <c r="E7" s="2" t="s">
        <v>85</v>
      </c>
      <c r="F7" s="2">
        <v>78</v>
      </c>
      <c r="I7" s="8">
        <f>IF(E7="P",VLOOKUP(B7,Pitchers!B:Q,11,FALSE),VLOOKUP(B7,Batters!B:Q,11,FALSE))</f>
        <v>2.6039999999999992</v>
      </c>
      <c r="J7" s="8">
        <v>0.41622736332084309</v>
      </c>
      <c r="K7" s="8">
        <f>I7-J7</f>
        <v>2.1877726366791563</v>
      </c>
      <c r="L7" s="2" t="s">
        <v>49</v>
      </c>
      <c r="M7" s="2">
        <v>0.69</v>
      </c>
      <c r="N7" s="2" t="s">
        <v>41</v>
      </c>
      <c r="O7" s="2" t="s">
        <v>46</v>
      </c>
      <c r="P7" s="2" t="s">
        <v>35</v>
      </c>
      <c r="Q7" s="2" t="s">
        <v>35</v>
      </c>
      <c r="R7" s="2" t="s">
        <v>39</v>
      </c>
      <c r="S7" s="2" t="s">
        <v>42</v>
      </c>
      <c r="T7" s="2" t="s">
        <v>40</v>
      </c>
      <c r="U7" s="2" t="s">
        <v>38</v>
      </c>
      <c r="V7" s="2" t="s">
        <v>52</v>
      </c>
      <c r="W7" s="2" t="s">
        <v>41</v>
      </c>
      <c r="Z7" s="4"/>
      <c r="AA7" s="4"/>
      <c r="AB7" s="4"/>
      <c r="AC7" s="4"/>
      <c r="AD7" s="4"/>
      <c r="AE7" s="4"/>
      <c r="AF7" s="4"/>
      <c r="AG7" s="4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1">
        <v>7</v>
      </c>
      <c r="B8" s="1" t="s">
        <v>95</v>
      </c>
      <c r="C8" s="1" t="s">
        <v>96</v>
      </c>
      <c r="D8" s="1"/>
      <c r="E8" s="2" t="s">
        <v>52</v>
      </c>
      <c r="F8" s="2">
        <v>75</v>
      </c>
      <c r="I8" s="8">
        <f>IF(E8="P",VLOOKUP(B8,Pitchers!B:Q,11,FALSE),VLOOKUP(B8,Batters!B:Q,11,FALSE))</f>
        <v>0.92909999999999882</v>
      </c>
      <c r="J8" s="8">
        <v>-0.58205947070907904</v>
      </c>
      <c r="K8" s="8">
        <f>I8-J8</f>
        <v>1.5111594707090779</v>
      </c>
      <c r="L8" s="2" t="s">
        <v>72</v>
      </c>
      <c r="M8" s="2">
        <v>0.31</v>
      </c>
      <c r="N8" s="2" t="s">
        <v>41</v>
      </c>
      <c r="O8" s="2" t="s">
        <v>41</v>
      </c>
      <c r="P8" s="2" t="s">
        <v>46</v>
      </c>
      <c r="Q8" s="2" t="s">
        <v>40</v>
      </c>
      <c r="R8" s="2" t="s">
        <v>42</v>
      </c>
      <c r="S8" s="2" t="s">
        <v>35</v>
      </c>
      <c r="T8" s="2" t="s">
        <v>39</v>
      </c>
      <c r="U8" s="2" t="s">
        <v>38</v>
      </c>
      <c r="V8" s="2" t="s">
        <v>35</v>
      </c>
      <c r="W8" s="2" t="s">
        <v>52</v>
      </c>
      <c r="Z8" s="4"/>
      <c r="AA8" s="4"/>
      <c r="AB8" s="4"/>
      <c r="AC8" s="4"/>
      <c r="AD8" s="4"/>
      <c r="AE8" s="4"/>
      <c r="AF8" s="4"/>
      <c r="AG8" s="4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1">
        <v>8</v>
      </c>
      <c r="B9" s="1" t="s">
        <v>97</v>
      </c>
      <c r="C9" s="1" t="s">
        <v>98</v>
      </c>
      <c r="D9" s="1"/>
      <c r="E9" s="2" t="s">
        <v>65</v>
      </c>
      <c r="F9" s="2">
        <v>81</v>
      </c>
      <c r="I9" s="8">
        <f>IF(E9="P",VLOOKUP(B9,Pitchers!B:Q,11,FALSE),VLOOKUP(B9,Batters!B:Q,11,FALSE))</f>
        <v>2.1041999999999974</v>
      </c>
      <c r="J9" s="8">
        <v>0.70541319024107163</v>
      </c>
      <c r="K9" s="8">
        <f>I9-J9</f>
        <v>1.3987868097589258</v>
      </c>
      <c r="L9" s="2" t="s">
        <v>49</v>
      </c>
      <c r="M9" s="2">
        <v>0.81</v>
      </c>
      <c r="N9" s="2" t="s">
        <v>35</v>
      </c>
      <c r="O9" s="2" t="s">
        <v>41</v>
      </c>
      <c r="P9" s="2" t="s">
        <v>39</v>
      </c>
      <c r="Q9" s="2" t="s">
        <v>40</v>
      </c>
      <c r="R9" s="2" t="s">
        <v>38</v>
      </c>
      <c r="S9" s="2" t="s">
        <v>35</v>
      </c>
      <c r="T9" s="2" t="s">
        <v>41</v>
      </c>
      <c r="U9" s="2" t="s">
        <v>42</v>
      </c>
      <c r="V9" s="2" t="s">
        <v>46</v>
      </c>
      <c r="W9" s="2" t="s">
        <v>52</v>
      </c>
      <c r="Z9" s="4"/>
      <c r="AA9" s="4"/>
      <c r="AB9" s="4"/>
      <c r="AC9" s="4"/>
      <c r="AD9" s="4"/>
      <c r="AE9" s="4"/>
      <c r="AF9" s="4"/>
      <c r="AG9" s="4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">
      <c r="A10" s="1">
        <v>9</v>
      </c>
      <c r="B10" s="1" t="s">
        <v>99</v>
      </c>
      <c r="C10" s="1" t="s">
        <v>33</v>
      </c>
      <c r="D10" s="1"/>
      <c r="E10" s="2" t="s">
        <v>65</v>
      </c>
      <c r="F10" s="2">
        <v>90</v>
      </c>
      <c r="G10" s="2" t="s">
        <v>36</v>
      </c>
      <c r="I10" s="8">
        <f>IF(E10="P",VLOOKUP(B10,Pitchers!B:Q,11,FALSE),VLOOKUP(B10,Batters!B:Q,11,FALSE))</f>
        <v>5.3819999999999997</v>
      </c>
      <c r="J10" s="8">
        <v>4.1458352508367593</v>
      </c>
      <c r="K10" s="8">
        <f>I10-J10</f>
        <v>1.2361647491632404</v>
      </c>
      <c r="L10" s="2" t="s">
        <v>72</v>
      </c>
      <c r="M10" s="2">
        <v>0.37</v>
      </c>
      <c r="N10" s="2" t="s">
        <v>35</v>
      </c>
      <c r="O10" s="2" t="s">
        <v>46</v>
      </c>
      <c r="P10" s="2" t="s">
        <v>35</v>
      </c>
      <c r="Q10" s="2" t="s">
        <v>42</v>
      </c>
      <c r="R10" s="2" t="s">
        <v>39</v>
      </c>
      <c r="S10" s="2" t="s">
        <v>41</v>
      </c>
      <c r="T10" s="2" t="s">
        <v>40</v>
      </c>
      <c r="U10" s="2" t="s">
        <v>40</v>
      </c>
      <c r="V10" s="2" t="s">
        <v>38</v>
      </c>
      <c r="W10" s="2" t="s">
        <v>38</v>
      </c>
      <c r="Z10" s="4"/>
      <c r="AA10" s="4"/>
      <c r="AB10" s="4"/>
      <c r="AC10" s="4"/>
      <c r="AD10" s="4"/>
      <c r="AE10" s="4"/>
      <c r="AF10" s="4"/>
      <c r="AG10" s="4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A11" s="1">
        <v>10</v>
      </c>
      <c r="B11" s="1" t="s">
        <v>100</v>
      </c>
      <c r="C11" s="1" t="s">
        <v>54</v>
      </c>
      <c r="D11" s="1"/>
      <c r="E11" s="2" t="s">
        <v>65</v>
      </c>
      <c r="F11" s="2">
        <v>90</v>
      </c>
      <c r="I11" s="8">
        <f>IF(E11="P",VLOOKUP(B11,Pitchers!B:Q,11,FALSE),VLOOKUP(B11,Batters!B:Q,11,FALSE))</f>
        <v>6.8705999999999996</v>
      </c>
      <c r="J11" s="8">
        <v>3.3455084068885883</v>
      </c>
      <c r="K11" s="8">
        <f>I11-J11</f>
        <v>3.5250915931114113</v>
      </c>
      <c r="L11" s="2" t="s">
        <v>72</v>
      </c>
      <c r="M11" s="2">
        <v>0.42</v>
      </c>
      <c r="N11" s="2" t="s">
        <v>35</v>
      </c>
      <c r="O11" s="2" t="s">
        <v>41</v>
      </c>
      <c r="P11" s="2" t="s">
        <v>40</v>
      </c>
      <c r="Q11" s="2" t="s">
        <v>39</v>
      </c>
      <c r="R11" s="2" t="s">
        <v>40</v>
      </c>
      <c r="S11" s="2" t="s">
        <v>42</v>
      </c>
      <c r="T11" s="2" t="s">
        <v>41</v>
      </c>
      <c r="U11" s="2" t="s">
        <v>42</v>
      </c>
      <c r="V11" s="2" t="s">
        <v>35</v>
      </c>
      <c r="W11" s="2" t="s">
        <v>46</v>
      </c>
      <c r="Z11" s="4"/>
      <c r="AA11" s="4"/>
      <c r="AB11" s="4"/>
      <c r="AC11" s="4"/>
      <c r="AD11" s="4"/>
      <c r="AE11" s="4"/>
      <c r="AF11" s="4"/>
      <c r="AG11" s="4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A12" s="1">
        <v>11</v>
      </c>
      <c r="B12" s="1" t="s">
        <v>101</v>
      </c>
      <c r="C12" s="1" t="s">
        <v>102</v>
      </c>
      <c r="D12" s="1"/>
      <c r="E12" s="2" t="s">
        <v>79</v>
      </c>
      <c r="F12" s="2">
        <v>84</v>
      </c>
      <c r="H12" s="2" t="s">
        <v>36</v>
      </c>
      <c r="I12" s="8">
        <f>IF(E12="P",VLOOKUP(B12,Pitchers!B:Q,11,FALSE),VLOOKUP(B12,Batters!B:Q,11,FALSE))</f>
        <v>2.8599019999999999</v>
      </c>
      <c r="J12" s="8">
        <v>2.4989565553148889</v>
      </c>
      <c r="K12" s="8">
        <f>I12-J12</f>
        <v>0.36094544468511103</v>
      </c>
      <c r="L12" s="2" t="s">
        <v>103</v>
      </c>
      <c r="M12" s="2">
        <v>0.57999999999999996</v>
      </c>
      <c r="N12" s="2" t="s">
        <v>38</v>
      </c>
      <c r="O12" s="2" t="s">
        <v>46</v>
      </c>
      <c r="P12" s="2" t="s">
        <v>41</v>
      </c>
      <c r="Q12" s="2" t="s">
        <v>38</v>
      </c>
      <c r="R12" s="2" t="s">
        <v>46</v>
      </c>
      <c r="S12" s="2" t="s">
        <v>35</v>
      </c>
      <c r="T12" s="2" t="s">
        <v>38</v>
      </c>
      <c r="U12" s="2" t="s">
        <v>40</v>
      </c>
      <c r="V12" s="2" t="s">
        <v>39</v>
      </c>
      <c r="W12" s="2" t="s">
        <v>42</v>
      </c>
      <c r="Z12" s="4"/>
      <c r="AA12" s="4"/>
      <c r="AB12" s="4"/>
      <c r="AC12" s="4"/>
      <c r="AD12" s="4"/>
      <c r="AE12" s="4"/>
      <c r="AF12" s="4"/>
      <c r="AG12" s="4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A13" s="1">
        <v>12</v>
      </c>
      <c r="B13" s="1" t="s">
        <v>55</v>
      </c>
      <c r="C13" s="1" t="s">
        <v>56</v>
      </c>
      <c r="D13" s="1" t="s">
        <v>34</v>
      </c>
      <c r="E13" s="2" t="s">
        <v>52</v>
      </c>
      <c r="F13" s="2">
        <v>76</v>
      </c>
      <c r="I13" s="8">
        <f>IF(E13="P",VLOOKUP(B13,Pitchers!B:Q,11,FALSE),VLOOKUP(B13,Batters!B:Q,11,FALSE))</f>
        <v>2.9099999999999993</v>
      </c>
      <c r="J13" s="8">
        <v>-0.22837328643542448</v>
      </c>
      <c r="K13" s="8">
        <f>I13-J13</f>
        <v>3.1383732864354239</v>
      </c>
      <c r="L13" s="2" t="s">
        <v>45</v>
      </c>
      <c r="M13" s="2">
        <v>0.78</v>
      </c>
      <c r="N13" s="2" t="s">
        <v>35</v>
      </c>
      <c r="O13" s="2" t="s">
        <v>35</v>
      </c>
      <c r="P13" s="2" t="s">
        <v>38</v>
      </c>
      <c r="Q13" s="2" t="s">
        <v>46</v>
      </c>
      <c r="R13" s="2" t="s">
        <v>40</v>
      </c>
      <c r="S13" s="2" t="s">
        <v>35</v>
      </c>
      <c r="T13" s="2" t="s">
        <v>39</v>
      </c>
      <c r="U13" s="2" t="s">
        <v>41</v>
      </c>
      <c r="V13" s="2" t="s">
        <v>38</v>
      </c>
      <c r="W13" s="2" t="s">
        <v>52</v>
      </c>
      <c r="Z13" s="4"/>
      <c r="AA13" s="4"/>
      <c r="AB13" s="4"/>
      <c r="AC13" s="4"/>
      <c r="AD13" s="4"/>
      <c r="AE13" s="4"/>
      <c r="AF13" s="4"/>
      <c r="AG13" s="4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">
      <c r="A14" s="1">
        <v>13</v>
      </c>
      <c r="B14" s="1" t="s">
        <v>104</v>
      </c>
      <c r="C14" s="1" t="s">
        <v>105</v>
      </c>
      <c r="D14" s="1"/>
      <c r="E14" s="2" t="s">
        <v>65</v>
      </c>
      <c r="F14" s="2">
        <v>74</v>
      </c>
      <c r="H14" s="2" t="s">
        <v>36</v>
      </c>
      <c r="I14" s="8">
        <f>IF(E14="P",VLOOKUP(B14,Pitchers!B:Q,11,FALSE),VLOOKUP(B14,Batters!B:Q,11,FALSE))</f>
        <v>1.7400000000000007</v>
      </c>
      <c r="J14" s="8">
        <v>-0.93569581615311126</v>
      </c>
      <c r="K14" s="8">
        <f>I14-J14</f>
        <v>2.6756958161531119</v>
      </c>
      <c r="L14" s="2" t="s">
        <v>45</v>
      </c>
      <c r="M14" s="2">
        <v>0.72</v>
      </c>
      <c r="N14" s="2" t="s">
        <v>35</v>
      </c>
      <c r="O14" s="2" t="s">
        <v>38</v>
      </c>
      <c r="P14" s="2" t="s">
        <v>35</v>
      </c>
      <c r="Q14" s="2" t="s">
        <v>38</v>
      </c>
      <c r="R14" s="2" t="s">
        <v>41</v>
      </c>
      <c r="S14" s="2" t="s">
        <v>40</v>
      </c>
      <c r="T14" s="2" t="s">
        <v>39</v>
      </c>
      <c r="U14" s="2" t="s">
        <v>35</v>
      </c>
      <c r="V14" s="2" t="s">
        <v>42</v>
      </c>
      <c r="W14" s="2" t="s">
        <v>46</v>
      </c>
      <c r="Z14" s="4"/>
      <c r="AA14" s="4"/>
      <c r="AB14" s="4"/>
      <c r="AC14" s="4"/>
      <c r="AD14" s="4"/>
      <c r="AE14" s="4"/>
      <c r="AF14" s="4"/>
      <c r="AG14" s="4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A15" s="1">
        <v>14</v>
      </c>
      <c r="B15" s="1" t="s">
        <v>106</v>
      </c>
      <c r="C15" s="1" t="s">
        <v>98</v>
      </c>
      <c r="D15" s="1"/>
      <c r="E15" s="2" t="s">
        <v>39</v>
      </c>
      <c r="F15" s="2">
        <v>73</v>
      </c>
      <c r="I15" s="8">
        <f>IF(E15="P",VLOOKUP(B15,Pitchers!B:Q,11,FALSE),VLOOKUP(B15,Batters!B:Q,11,FALSE))</f>
        <v>-0.40500000000000114</v>
      </c>
      <c r="J15" s="8">
        <v>-2.0252062229946146</v>
      </c>
      <c r="K15" s="8">
        <f>I15-J15</f>
        <v>1.6202062229946135</v>
      </c>
      <c r="L15" s="2" t="s">
        <v>45</v>
      </c>
      <c r="M15" s="2">
        <v>0.61</v>
      </c>
      <c r="N15" s="2" t="s">
        <v>35</v>
      </c>
      <c r="O15" s="2" t="s">
        <v>35</v>
      </c>
      <c r="P15" s="2" t="s">
        <v>38</v>
      </c>
      <c r="Q15" s="2" t="s">
        <v>38</v>
      </c>
      <c r="R15" s="2" t="s">
        <v>46</v>
      </c>
      <c r="S15" s="2" t="s">
        <v>35</v>
      </c>
      <c r="T15" s="2" t="s">
        <v>40</v>
      </c>
      <c r="U15" s="2" t="s">
        <v>41</v>
      </c>
      <c r="V15" s="2" t="s">
        <v>39</v>
      </c>
      <c r="W15" s="2" t="s">
        <v>42</v>
      </c>
      <c r="Z15" s="4"/>
      <c r="AA15" s="4"/>
      <c r="AB15" s="4"/>
      <c r="AC15" s="4"/>
      <c r="AD15" s="4"/>
      <c r="AE15" s="4"/>
      <c r="AF15" s="4"/>
      <c r="AG15" s="4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">
      <c r="A16" s="1">
        <v>15</v>
      </c>
      <c r="B16" s="1" t="s">
        <v>107</v>
      </c>
      <c r="C16" s="1" t="s">
        <v>108</v>
      </c>
      <c r="D16" s="1"/>
      <c r="E16" s="2" t="s">
        <v>85</v>
      </c>
      <c r="F16" s="2">
        <v>83</v>
      </c>
      <c r="I16" s="8">
        <f>IF(E16="P",VLOOKUP(B16,Pitchers!B:Q,11,FALSE),VLOOKUP(B16,Batters!B:Q,11,FALSE))</f>
        <v>1.9349999999999992</v>
      </c>
      <c r="J16" s="8">
        <v>1.1835710530971555</v>
      </c>
      <c r="K16" s="8">
        <f>I16-J16</f>
        <v>0.75142894690284368</v>
      </c>
      <c r="L16" s="2" t="s">
        <v>45</v>
      </c>
      <c r="M16" s="2">
        <v>0.73</v>
      </c>
      <c r="N16" s="2" t="s">
        <v>35</v>
      </c>
      <c r="O16" s="2" t="s">
        <v>35</v>
      </c>
      <c r="P16" s="2" t="s">
        <v>46</v>
      </c>
      <c r="Q16" s="2" t="s">
        <v>38</v>
      </c>
      <c r="R16" s="2" t="s">
        <v>41</v>
      </c>
      <c r="S16" s="2" t="s">
        <v>40</v>
      </c>
      <c r="T16" s="2" t="s">
        <v>39</v>
      </c>
      <c r="U16" s="2" t="s">
        <v>42</v>
      </c>
      <c r="V16" s="2" t="s">
        <v>52</v>
      </c>
      <c r="W16" s="2" t="s">
        <v>35</v>
      </c>
      <c r="Z16" s="4"/>
      <c r="AA16" s="4"/>
      <c r="AB16" s="4"/>
      <c r="AC16" s="4"/>
      <c r="AD16" s="4"/>
      <c r="AE16" s="4"/>
      <c r="AF16" s="4"/>
      <c r="AG16" s="4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">
      <c r="A17" s="1">
        <v>16</v>
      </c>
      <c r="B17" s="1" t="s">
        <v>109</v>
      </c>
      <c r="C17" s="1" t="s">
        <v>51</v>
      </c>
      <c r="D17" s="1"/>
      <c r="E17" s="2" t="s">
        <v>35</v>
      </c>
      <c r="F17" s="2">
        <v>81</v>
      </c>
      <c r="H17" s="2" t="s">
        <v>36</v>
      </c>
      <c r="I17" s="8">
        <f>IF(E17="P",VLOOKUP(B17,Pitchers!B:Q,11,FALSE),VLOOKUP(B17,Batters!B:Q,11,FALSE))</f>
        <v>1.675799999999998</v>
      </c>
      <c r="J17" s="8">
        <v>0.58902764506974203</v>
      </c>
      <c r="K17" s="8">
        <f>I17-J17</f>
        <v>1.0867723549302559</v>
      </c>
      <c r="L17" s="2" t="s">
        <v>45</v>
      </c>
      <c r="M17" s="2">
        <v>0.67</v>
      </c>
      <c r="N17" s="2" t="s">
        <v>46</v>
      </c>
      <c r="O17" s="2" t="s">
        <v>35</v>
      </c>
      <c r="P17" s="2" t="s">
        <v>40</v>
      </c>
      <c r="Q17" s="2" t="s">
        <v>41</v>
      </c>
      <c r="R17" s="2" t="s">
        <v>40</v>
      </c>
      <c r="S17" s="2" t="s">
        <v>42</v>
      </c>
      <c r="T17" s="2" t="s">
        <v>35</v>
      </c>
      <c r="U17" s="2" t="s">
        <v>39</v>
      </c>
      <c r="V17" s="2" t="s">
        <v>38</v>
      </c>
      <c r="W17" s="2" t="s">
        <v>38</v>
      </c>
      <c r="Z17" s="4"/>
      <c r="AA17" s="4"/>
      <c r="AB17" s="4"/>
      <c r="AC17" s="4"/>
      <c r="AD17" s="4"/>
      <c r="AE17" s="4"/>
      <c r="AF17" s="4"/>
      <c r="AG17" s="4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1">
        <v>17</v>
      </c>
      <c r="B18" s="1" t="s">
        <v>110</v>
      </c>
      <c r="C18" s="1" t="s">
        <v>111</v>
      </c>
      <c r="D18" s="1"/>
      <c r="E18" s="2" t="s">
        <v>52</v>
      </c>
      <c r="F18" s="2">
        <v>82</v>
      </c>
      <c r="I18" s="8">
        <f>IF(E18="P",VLOOKUP(B18,Pitchers!B:Q,11,FALSE),VLOOKUP(B18,Batters!B:Q,11,FALSE))</f>
        <v>4.1594999999999995</v>
      </c>
      <c r="J18" s="8">
        <v>0.6142988265130378</v>
      </c>
      <c r="K18" s="8">
        <f>I18-J18</f>
        <v>3.5452011734869617</v>
      </c>
      <c r="L18" s="2" t="s">
        <v>72</v>
      </c>
      <c r="M18" s="2">
        <v>0.38</v>
      </c>
      <c r="N18" s="2" t="s">
        <v>40</v>
      </c>
      <c r="O18" s="2" t="s">
        <v>35</v>
      </c>
      <c r="P18" s="2" t="s">
        <v>41</v>
      </c>
      <c r="Q18" s="2" t="s">
        <v>41</v>
      </c>
      <c r="R18" s="2" t="s">
        <v>42</v>
      </c>
      <c r="S18" s="2" t="s">
        <v>39</v>
      </c>
      <c r="T18" s="2" t="s">
        <v>46</v>
      </c>
      <c r="U18" s="2" t="s">
        <v>38</v>
      </c>
      <c r="V18" s="2" t="s">
        <v>46</v>
      </c>
      <c r="W18" s="2" t="s">
        <v>38</v>
      </c>
      <c r="Z18" s="4"/>
      <c r="AA18" s="4"/>
      <c r="AB18" s="4"/>
      <c r="AC18" s="4"/>
      <c r="AD18" s="4"/>
      <c r="AE18" s="4"/>
      <c r="AF18" s="4"/>
      <c r="AG18" s="4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">
      <c r="A19" s="1">
        <v>18</v>
      </c>
      <c r="B19" s="1" t="s">
        <v>64</v>
      </c>
      <c r="C19" s="1" t="s">
        <v>58</v>
      </c>
      <c r="D19" s="1" t="s">
        <v>34</v>
      </c>
      <c r="E19" s="2" t="s">
        <v>65</v>
      </c>
      <c r="F19" s="2">
        <v>79</v>
      </c>
      <c r="G19" s="2" t="s">
        <v>36</v>
      </c>
      <c r="H19" s="2" t="s">
        <v>36</v>
      </c>
      <c r="I19" s="8">
        <f>IF(E19="P",VLOOKUP(B19,Pitchers!B:Q,11,FALSE),VLOOKUP(B19,Batters!B:Q,11,FALSE))</f>
        <v>1.6745999999999981</v>
      </c>
      <c r="J19" s="8">
        <v>1.3546934643249142</v>
      </c>
      <c r="K19" s="8">
        <f>I19-J19</f>
        <v>0.31990653567508387</v>
      </c>
      <c r="L19" s="2" t="s">
        <v>37</v>
      </c>
      <c r="M19" s="2">
        <v>0.64</v>
      </c>
      <c r="N19" s="2" t="s">
        <v>35</v>
      </c>
      <c r="O19" s="2" t="s">
        <v>35</v>
      </c>
      <c r="P19" s="2" t="s">
        <v>38</v>
      </c>
      <c r="Q19" s="2" t="s">
        <v>35</v>
      </c>
      <c r="R19" s="2" t="s">
        <v>46</v>
      </c>
      <c r="S19" s="2" t="s">
        <v>40</v>
      </c>
      <c r="T19" s="2" t="s">
        <v>38</v>
      </c>
      <c r="U19" s="2" t="s">
        <v>39</v>
      </c>
      <c r="V19" s="2" t="s">
        <v>52</v>
      </c>
      <c r="W19" s="2" t="s">
        <v>52</v>
      </c>
      <c r="Z19" s="4"/>
      <c r="AA19" s="4"/>
      <c r="AB19" s="4"/>
      <c r="AC19" s="4"/>
      <c r="AD19" s="4"/>
      <c r="AE19" s="4"/>
      <c r="AF19" s="4"/>
      <c r="AG19" s="4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">
      <c r="A20" s="1">
        <v>19</v>
      </c>
      <c r="B20" s="1" t="s">
        <v>112</v>
      </c>
      <c r="C20" s="1" t="s">
        <v>113</v>
      </c>
      <c r="D20" s="1"/>
      <c r="E20" s="2" t="s">
        <v>61</v>
      </c>
      <c r="F20" s="2">
        <v>72</v>
      </c>
      <c r="I20" s="8">
        <f>IF(E20="P",VLOOKUP(B20,Pitchers!B:Q,11,FALSE),VLOOKUP(B20,Batters!B:Q,11,FALSE))</f>
        <v>0.10200000000000109</v>
      </c>
      <c r="J20" s="8">
        <v>-1.568860094113292</v>
      </c>
      <c r="K20" s="8">
        <f>I20-J20</f>
        <v>1.6708600941132929</v>
      </c>
      <c r="L20" s="2" t="s">
        <v>49</v>
      </c>
      <c r="M20" s="2">
        <v>0.65</v>
      </c>
      <c r="N20" s="2" t="s">
        <v>41</v>
      </c>
      <c r="O20" s="2" t="s">
        <v>38</v>
      </c>
      <c r="P20" s="2" t="s">
        <v>40</v>
      </c>
      <c r="Q20" s="2" t="s">
        <v>42</v>
      </c>
      <c r="R20" s="2" t="s">
        <v>38</v>
      </c>
      <c r="S20" s="2" t="s">
        <v>39</v>
      </c>
      <c r="T20" s="2" t="s">
        <v>46</v>
      </c>
      <c r="U20" s="2" t="s">
        <v>35</v>
      </c>
      <c r="V20" s="2" t="s">
        <v>35</v>
      </c>
      <c r="W20" s="2" t="s">
        <v>41</v>
      </c>
      <c r="Z20" s="4"/>
      <c r="AA20" s="4"/>
      <c r="AB20" s="4"/>
      <c r="AC20" s="4"/>
      <c r="AD20" s="4"/>
      <c r="AE20" s="4"/>
      <c r="AF20" s="4"/>
      <c r="AG20" s="4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A21" s="1">
        <v>20</v>
      </c>
      <c r="B21" s="1" t="s">
        <v>114</v>
      </c>
      <c r="C21" s="1" t="s">
        <v>92</v>
      </c>
      <c r="D21" s="1"/>
      <c r="E21" s="2" t="s">
        <v>65</v>
      </c>
      <c r="F21" s="2">
        <v>87</v>
      </c>
      <c r="G21" s="2" t="s">
        <v>36</v>
      </c>
      <c r="I21" s="8">
        <f>IF(E21="P",VLOOKUP(B21,Pitchers!B:Q,11,FALSE),VLOOKUP(B21,Batters!B:Q,11,FALSE))</f>
        <v>3.6377999999999981</v>
      </c>
      <c r="J21" s="8">
        <v>3.354918424831288</v>
      </c>
      <c r="K21" s="8">
        <f>I21-J21</f>
        <v>0.28288157516871015</v>
      </c>
      <c r="L21" s="2" t="s">
        <v>72</v>
      </c>
      <c r="M21" s="2">
        <v>0.32</v>
      </c>
      <c r="N21" s="2" t="s">
        <v>46</v>
      </c>
      <c r="O21" s="2" t="s">
        <v>40</v>
      </c>
      <c r="P21" s="2" t="s">
        <v>41</v>
      </c>
      <c r="Q21" s="2" t="s">
        <v>35</v>
      </c>
      <c r="R21" s="2" t="s">
        <v>42</v>
      </c>
      <c r="S21" s="2" t="s">
        <v>39</v>
      </c>
      <c r="T21" s="2" t="s">
        <v>40</v>
      </c>
      <c r="U21" s="2" t="s">
        <v>35</v>
      </c>
      <c r="V21" s="2" t="s">
        <v>52</v>
      </c>
      <c r="W21" s="2" t="s">
        <v>40</v>
      </c>
      <c r="Z21" s="4"/>
      <c r="AA21" s="4"/>
      <c r="AB21" s="4"/>
      <c r="AC21" s="4"/>
      <c r="AD21" s="4"/>
      <c r="AE21" s="4"/>
      <c r="AF21" s="4"/>
      <c r="AG21" s="4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">
      <c r="A22" s="1">
        <v>21</v>
      </c>
      <c r="B22" s="9" t="s">
        <v>81</v>
      </c>
      <c r="C22" s="1" t="s">
        <v>58</v>
      </c>
      <c r="D22" s="1" t="s">
        <v>34</v>
      </c>
      <c r="E22" s="10" t="s">
        <v>79</v>
      </c>
      <c r="F22" s="2">
        <v>66</v>
      </c>
      <c r="I22" s="8">
        <f>IF(E22="P",VLOOKUP(B22,Pitchers!B:Q,11,FALSE),VLOOKUP(B22,Batters!B:Q,11,FALSE))</f>
        <v>-0.91090000000000093</v>
      </c>
      <c r="J22" s="8">
        <v>2.1724946656317026</v>
      </c>
      <c r="K22" s="8">
        <f>I22-J22</f>
        <v>-3.0833946656317037</v>
      </c>
      <c r="L22" s="2" t="s">
        <v>83</v>
      </c>
      <c r="M22" s="2">
        <v>0.18</v>
      </c>
      <c r="N22" s="2" t="s">
        <v>38</v>
      </c>
      <c r="O22" s="2" t="s">
        <v>46</v>
      </c>
      <c r="P22" s="2" t="s">
        <v>38</v>
      </c>
      <c r="Q22" s="2" t="s">
        <v>35</v>
      </c>
      <c r="R22" s="2" t="s">
        <v>41</v>
      </c>
      <c r="S22" s="2" t="s">
        <v>46</v>
      </c>
      <c r="T22" s="2" t="s">
        <v>38</v>
      </c>
      <c r="U22" s="2" t="s">
        <v>40</v>
      </c>
      <c r="V22" s="2" t="s">
        <v>39</v>
      </c>
      <c r="W22" s="2" t="s">
        <v>42</v>
      </c>
      <c r="Z22" s="4"/>
      <c r="AA22" s="4"/>
      <c r="AB22" s="4"/>
      <c r="AC22" s="4"/>
      <c r="AD22" s="4"/>
      <c r="AE22" s="4"/>
      <c r="AF22" s="4"/>
      <c r="AG22" s="4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">
      <c r="A23" s="1">
        <v>22</v>
      </c>
      <c r="B23" s="1" t="s">
        <v>84</v>
      </c>
      <c r="C23" s="1" t="s">
        <v>54</v>
      </c>
      <c r="D23" s="1" t="s">
        <v>34</v>
      </c>
      <c r="E23" s="2" t="s">
        <v>85</v>
      </c>
      <c r="F23" s="2">
        <v>67</v>
      </c>
      <c r="G23" s="2" t="s">
        <v>36</v>
      </c>
      <c r="I23" s="8">
        <f>IF(E23="P",VLOOKUP(B23,Pitchers!B:Q,11,FALSE),VLOOKUP(B23,Batters!B:Q,11,FALSE))</f>
        <v>1.1986559999999997</v>
      </c>
      <c r="J23" s="8">
        <v>-2.2070762785963418</v>
      </c>
      <c r="K23" s="8">
        <f>I23-J23</f>
        <v>3.4057322785963415</v>
      </c>
      <c r="L23" s="2" t="s">
        <v>37</v>
      </c>
      <c r="M23" s="2">
        <v>0.84</v>
      </c>
      <c r="N23" s="2" t="s">
        <v>38</v>
      </c>
      <c r="O23" s="2" t="s">
        <v>46</v>
      </c>
      <c r="P23" s="2" t="s">
        <v>35</v>
      </c>
      <c r="Q23" s="2" t="s">
        <v>35</v>
      </c>
      <c r="R23" s="2" t="s">
        <v>39</v>
      </c>
      <c r="S23" s="2" t="s">
        <v>40</v>
      </c>
      <c r="T23" s="2" t="s">
        <v>46</v>
      </c>
      <c r="U23" s="2" t="s">
        <v>39</v>
      </c>
      <c r="V23" s="2" t="s">
        <v>40</v>
      </c>
      <c r="W23" s="2" t="s">
        <v>42</v>
      </c>
      <c r="Z23" s="4"/>
      <c r="AA23" s="4"/>
      <c r="AB23" s="4"/>
      <c r="AC23" s="4"/>
      <c r="AD23" s="4"/>
      <c r="AE23" s="4"/>
      <c r="AF23" s="4"/>
      <c r="AG23" s="4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">
      <c r="A24" s="1">
        <v>23</v>
      </c>
      <c r="B24" s="1" t="s">
        <v>115</v>
      </c>
      <c r="C24" s="1" t="s">
        <v>102</v>
      </c>
      <c r="D24" s="1"/>
      <c r="E24" s="2" t="s">
        <v>65</v>
      </c>
      <c r="F24" s="2">
        <v>84</v>
      </c>
      <c r="I24" s="8">
        <f>IF(E24="P",VLOOKUP(B24,Pitchers!B:Q,11,FALSE),VLOOKUP(B24,Batters!B:Q,11,FALSE))</f>
        <v>2.583600000000001</v>
      </c>
      <c r="J24" s="8">
        <v>2.0332273568533168</v>
      </c>
      <c r="K24" s="8">
        <f>I24-J24</f>
        <v>0.55037264314668422</v>
      </c>
      <c r="L24" s="2" t="s">
        <v>72</v>
      </c>
      <c r="M24" s="2">
        <v>0.27</v>
      </c>
      <c r="N24" s="2" t="s">
        <v>40</v>
      </c>
      <c r="O24" s="2" t="s">
        <v>41</v>
      </c>
      <c r="P24" s="2" t="s">
        <v>35</v>
      </c>
      <c r="Q24" s="2" t="s">
        <v>41</v>
      </c>
      <c r="R24" s="2" t="s">
        <v>39</v>
      </c>
      <c r="S24" s="2" t="s">
        <v>42</v>
      </c>
      <c r="T24" s="2" t="s">
        <v>40</v>
      </c>
      <c r="U24" s="2" t="s">
        <v>46</v>
      </c>
      <c r="V24" s="2" t="s">
        <v>40</v>
      </c>
      <c r="W24" s="2" t="s">
        <v>40</v>
      </c>
      <c r="Z24" s="4"/>
      <c r="AA24" s="4"/>
      <c r="AB24" s="4"/>
      <c r="AC24" s="4"/>
      <c r="AD24" s="4"/>
      <c r="AE24" s="4"/>
      <c r="AF24" s="4"/>
      <c r="AG24" s="4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">
      <c r="A25" s="1">
        <v>24</v>
      </c>
      <c r="B25" s="1" t="s">
        <v>116</v>
      </c>
      <c r="C25" s="1" t="s">
        <v>75</v>
      </c>
      <c r="D25" s="1"/>
      <c r="E25" s="2" t="s">
        <v>79</v>
      </c>
      <c r="F25" s="2">
        <v>75</v>
      </c>
      <c r="H25" s="2" t="s">
        <v>36</v>
      </c>
      <c r="I25" s="8">
        <f>IF(E25="P",VLOOKUP(B25,Pitchers!B:Q,11,FALSE),VLOOKUP(B25,Batters!B:Q,11,FALSE))</f>
        <v>-3.7592560000000019</v>
      </c>
      <c r="J25" s="8">
        <v>0.95246333257227844</v>
      </c>
      <c r="K25" s="8">
        <f>I25-J25</f>
        <v>-4.7117193325722804</v>
      </c>
      <c r="L25" s="2" t="s">
        <v>83</v>
      </c>
      <c r="M25" s="2">
        <v>0.41</v>
      </c>
      <c r="N25" s="2" t="s">
        <v>46</v>
      </c>
      <c r="O25" s="2" t="s">
        <v>41</v>
      </c>
      <c r="P25" s="2" t="s">
        <v>46</v>
      </c>
      <c r="Q25" s="2" t="s">
        <v>38</v>
      </c>
      <c r="R25" s="2" t="s">
        <v>46</v>
      </c>
      <c r="S25" s="2" t="s">
        <v>42</v>
      </c>
      <c r="T25" s="2" t="s">
        <v>40</v>
      </c>
      <c r="U25" s="2" t="s">
        <v>39</v>
      </c>
      <c r="V25" s="2" t="s">
        <v>35</v>
      </c>
      <c r="W25" s="2" t="s">
        <v>46</v>
      </c>
      <c r="Z25" s="4"/>
      <c r="AA25" s="4"/>
      <c r="AB25" s="4"/>
      <c r="AC25" s="4"/>
      <c r="AD25" s="4"/>
      <c r="AE25" s="4"/>
      <c r="AF25" s="4"/>
      <c r="AG25" s="4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2">
      <c r="A26" s="1">
        <v>25</v>
      </c>
      <c r="B26" s="1" t="s">
        <v>66</v>
      </c>
      <c r="C26" s="1" t="s">
        <v>67</v>
      </c>
      <c r="D26" s="1" t="s">
        <v>34</v>
      </c>
      <c r="E26" s="2" t="s">
        <v>65</v>
      </c>
      <c r="F26" s="2">
        <v>74</v>
      </c>
      <c r="G26" s="2" t="s">
        <v>36</v>
      </c>
      <c r="H26" s="2" t="s">
        <v>36</v>
      </c>
      <c r="I26" s="8">
        <f>IF(E26="P",VLOOKUP(B26,Pitchers!B:Q,11,FALSE),VLOOKUP(B26,Batters!B:Q,11,FALSE))</f>
        <v>-2.1719999999999997</v>
      </c>
      <c r="J26" s="8">
        <v>-0.84429669033173993</v>
      </c>
      <c r="K26" s="8">
        <f>I26-J26</f>
        <v>-1.3277033096682598</v>
      </c>
      <c r="L26" s="2" t="s">
        <v>37</v>
      </c>
      <c r="M26" s="2">
        <v>0.55000000000000004</v>
      </c>
      <c r="N26" s="2" t="s">
        <v>35</v>
      </c>
      <c r="O26" s="2" t="s">
        <v>38</v>
      </c>
      <c r="P26" s="2" t="s">
        <v>41</v>
      </c>
      <c r="Q26" s="2" t="s">
        <v>38</v>
      </c>
      <c r="R26" s="2" t="s">
        <v>41</v>
      </c>
      <c r="S26" s="2" t="s">
        <v>40</v>
      </c>
      <c r="T26" s="2" t="s">
        <v>42</v>
      </c>
      <c r="U26" s="2" t="s">
        <v>39</v>
      </c>
      <c r="V26" s="2" t="s">
        <v>35</v>
      </c>
      <c r="W26" s="2" t="s">
        <v>35</v>
      </c>
      <c r="Y26" s="4"/>
      <c r="Z26" s="4"/>
      <c r="AA26" s="4"/>
      <c r="AB26" s="4"/>
      <c r="AC26" s="4"/>
      <c r="AD26" s="4"/>
      <c r="AE26" s="4"/>
      <c r="AF26" s="4"/>
      <c r="AG26" s="4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2">
      <c r="A27" s="1">
        <v>26</v>
      </c>
      <c r="B27" s="1" t="s">
        <v>117</v>
      </c>
      <c r="C27" s="1" t="s">
        <v>118</v>
      </c>
      <c r="D27" s="1"/>
      <c r="E27" s="2" t="s">
        <v>79</v>
      </c>
      <c r="F27" s="2">
        <v>77</v>
      </c>
      <c r="I27" s="8">
        <f>IF(E27="P",VLOOKUP(B27,Pitchers!B:Q,11,FALSE),VLOOKUP(B27,Batters!B:Q,11,FALSE))</f>
        <v>-8.1100000000000727E-2</v>
      </c>
      <c r="J27" s="8">
        <v>9.5536413730359412E-2</v>
      </c>
      <c r="K27" s="8">
        <f>I27-J27</f>
        <v>-0.17663641373036015</v>
      </c>
      <c r="L27" s="2" t="s">
        <v>119</v>
      </c>
      <c r="M27" s="2">
        <v>0.61</v>
      </c>
      <c r="N27" s="2" t="s">
        <v>46</v>
      </c>
      <c r="O27" s="2" t="s">
        <v>41</v>
      </c>
      <c r="P27" s="2" t="s">
        <v>46</v>
      </c>
      <c r="Q27" s="2" t="s">
        <v>40</v>
      </c>
      <c r="R27" s="2" t="s">
        <v>38</v>
      </c>
      <c r="S27" s="2" t="s">
        <v>38</v>
      </c>
      <c r="T27" s="2" t="s">
        <v>41</v>
      </c>
      <c r="U27" s="2" t="s">
        <v>35</v>
      </c>
      <c r="V27" s="2" t="s">
        <v>42</v>
      </c>
      <c r="W27" s="2" t="s">
        <v>46</v>
      </c>
      <c r="Y27" s="4"/>
      <c r="Z27" s="4"/>
      <c r="AA27" s="4"/>
      <c r="AB27" s="4"/>
      <c r="AC27" s="4"/>
      <c r="AD27" s="4"/>
      <c r="AE27" s="4"/>
      <c r="AF27" s="4"/>
      <c r="AG27" s="4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2">
      <c r="A28" s="1">
        <v>27</v>
      </c>
      <c r="B28" s="1" t="s">
        <v>120</v>
      </c>
      <c r="C28" s="1" t="s">
        <v>94</v>
      </c>
      <c r="D28" s="1"/>
      <c r="E28" s="2" t="s">
        <v>39</v>
      </c>
      <c r="F28" s="2">
        <v>73</v>
      </c>
      <c r="I28" s="8">
        <f>IF(E28="P",VLOOKUP(B28,Pitchers!B:Q,11,FALSE),VLOOKUP(B28,Batters!B:Q,11,FALSE))</f>
        <v>-1.1850000000000009</v>
      </c>
      <c r="J28" s="8">
        <v>-2.0097919444123646</v>
      </c>
      <c r="K28" s="8">
        <f>I28-J28</f>
        <v>0.8247919444123637</v>
      </c>
      <c r="L28" s="2" t="s">
        <v>45</v>
      </c>
      <c r="M28" s="2">
        <v>0.56999999999999995</v>
      </c>
      <c r="N28" s="2" t="s">
        <v>41</v>
      </c>
      <c r="O28" s="2" t="s">
        <v>35</v>
      </c>
      <c r="P28" s="2" t="s">
        <v>35</v>
      </c>
      <c r="Q28" s="2" t="s">
        <v>38</v>
      </c>
      <c r="R28" s="2" t="s">
        <v>40</v>
      </c>
      <c r="S28" s="2" t="s">
        <v>46</v>
      </c>
      <c r="T28" s="2" t="s">
        <v>38</v>
      </c>
      <c r="U28" s="2" t="s">
        <v>39</v>
      </c>
      <c r="V28" s="2" t="s">
        <v>42</v>
      </c>
      <c r="W28" s="2" t="s">
        <v>52</v>
      </c>
      <c r="Z28" s="4"/>
      <c r="AA28" s="4"/>
      <c r="AB28" s="4"/>
      <c r="AC28" s="4"/>
      <c r="AD28" s="4"/>
      <c r="AE28" s="4"/>
      <c r="AF28" s="4"/>
      <c r="AG28" s="4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">
      <c r="A29" s="1">
        <v>28</v>
      </c>
      <c r="B29" s="1" t="s">
        <v>121</v>
      </c>
      <c r="C29" s="1" t="s">
        <v>108</v>
      </c>
      <c r="D29" s="1"/>
      <c r="E29" s="2" t="s">
        <v>39</v>
      </c>
      <c r="F29" s="2">
        <v>80</v>
      </c>
      <c r="G29" s="2" t="s">
        <v>36</v>
      </c>
      <c r="I29" s="8">
        <f>IF(E29="P",VLOOKUP(B29,Pitchers!B:Q,11,FALSE),VLOOKUP(B29,Batters!B:Q,11,FALSE))</f>
        <v>1.2125640000000004</v>
      </c>
      <c r="J29" s="8">
        <v>0.45523355390177878</v>
      </c>
      <c r="K29" s="8">
        <f>I29-J29</f>
        <v>0.75733044609822164</v>
      </c>
      <c r="L29" s="2" t="s">
        <v>37</v>
      </c>
      <c r="M29" s="2">
        <v>0.79</v>
      </c>
      <c r="N29" s="2" t="s">
        <v>41</v>
      </c>
      <c r="O29" s="2" t="s">
        <v>46</v>
      </c>
      <c r="P29" s="2" t="s">
        <v>35</v>
      </c>
      <c r="Q29" s="2" t="s">
        <v>35</v>
      </c>
      <c r="R29" s="2" t="s">
        <v>38</v>
      </c>
      <c r="S29" s="2" t="s">
        <v>39</v>
      </c>
      <c r="T29" s="2" t="s">
        <v>40</v>
      </c>
      <c r="U29" s="2" t="s">
        <v>42</v>
      </c>
      <c r="V29" s="2" t="s">
        <v>42</v>
      </c>
      <c r="W29" s="2" t="s">
        <v>52</v>
      </c>
      <c r="Z29" s="4"/>
      <c r="AA29" s="4"/>
      <c r="AB29" s="4"/>
      <c r="AC29" s="4"/>
      <c r="AD29" s="4"/>
      <c r="AE29" s="4"/>
      <c r="AF29" s="4"/>
      <c r="AG29" s="4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2">
      <c r="A30" s="1">
        <v>29</v>
      </c>
      <c r="B30" s="1" t="s">
        <v>122</v>
      </c>
      <c r="C30" s="1" t="s">
        <v>123</v>
      </c>
      <c r="D30" s="1"/>
      <c r="E30" s="2" t="s">
        <v>61</v>
      </c>
      <c r="F30" s="2">
        <v>81</v>
      </c>
      <c r="I30" s="8">
        <f>IF(E30="P",VLOOKUP(B30,Pitchers!B:Q,11,FALSE),VLOOKUP(B30,Batters!B:Q,11,FALSE))</f>
        <v>2.0675999999999988</v>
      </c>
      <c r="J30" s="8">
        <v>0.5945813783448719</v>
      </c>
      <c r="K30" s="8">
        <f>I30-J30</f>
        <v>1.4730186216551269</v>
      </c>
      <c r="L30" s="2" t="s">
        <v>45</v>
      </c>
      <c r="M30" s="2">
        <v>0.72</v>
      </c>
      <c r="N30" s="2" t="s">
        <v>35</v>
      </c>
      <c r="O30" s="2" t="s">
        <v>35</v>
      </c>
      <c r="P30" s="2" t="s">
        <v>39</v>
      </c>
      <c r="Q30" s="2" t="s">
        <v>38</v>
      </c>
      <c r="R30" s="2" t="s">
        <v>40</v>
      </c>
      <c r="S30" s="2" t="s">
        <v>46</v>
      </c>
      <c r="T30" s="2" t="s">
        <v>41</v>
      </c>
      <c r="U30" s="2" t="s">
        <v>41</v>
      </c>
      <c r="V30" s="2" t="s">
        <v>42</v>
      </c>
      <c r="W30" s="2" t="s">
        <v>40</v>
      </c>
      <c r="Z30" s="4"/>
      <c r="AA30" s="4"/>
      <c r="AB30" s="4"/>
      <c r="AC30" s="4"/>
      <c r="AD30" s="4"/>
      <c r="AE30" s="4"/>
      <c r="AF30" s="4"/>
      <c r="AG30" s="4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">
      <c r="A31" s="1">
        <v>30</v>
      </c>
      <c r="B31" s="1" t="s">
        <v>124</v>
      </c>
      <c r="C31" s="1" t="s">
        <v>51</v>
      </c>
      <c r="D31" s="1"/>
      <c r="E31" s="2" t="s">
        <v>85</v>
      </c>
      <c r="F31" s="2">
        <v>80</v>
      </c>
      <c r="G31" s="2" t="s">
        <v>36</v>
      </c>
      <c r="I31" s="8">
        <f>IF(E31="P",VLOOKUP(B31,Pitchers!B:Q,11,FALSE),VLOOKUP(B31,Batters!B:Q,11,FALSE))</f>
        <v>2.2968239999999978</v>
      </c>
      <c r="J31" s="8">
        <v>1.4702746609849682</v>
      </c>
      <c r="K31" s="8">
        <f>I31-J31</f>
        <v>0.82654933901502958</v>
      </c>
      <c r="L31" s="2" t="s">
        <v>37</v>
      </c>
      <c r="M31" s="2">
        <v>0.86</v>
      </c>
      <c r="N31" s="2" t="s">
        <v>38</v>
      </c>
      <c r="O31" s="2" t="s">
        <v>35</v>
      </c>
      <c r="P31" s="2" t="s">
        <v>35</v>
      </c>
      <c r="Q31" s="2" t="s">
        <v>41</v>
      </c>
      <c r="R31" s="2" t="s">
        <v>39</v>
      </c>
      <c r="S31" s="2" t="s">
        <v>40</v>
      </c>
      <c r="T31" s="2" t="s">
        <v>46</v>
      </c>
      <c r="U31" s="2" t="s">
        <v>42</v>
      </c>
      <c r="V31" s="2" t="s">
        <v>46</v>
      </c>
      <c r="W31" s="2" t="s">
        <v>42</v>
      </c>
      <c r="Z31" s="4"/>
      <c r="AA31" s="4"/>
      <c r="AB31" s="4"/>
      <c r="AC31" s="4"/>
      <c r="AD31" s="4"/>
      <c r="AE31" s="4"/>
      <c r="AF31" s="4"/>
      <c r="AG31" s="4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2">
      <c r="A32" s="1">
        <v>31</v>
      </c>
      <c r="B32" s="1" t="s">
        <v>125</v>
      </c>
      <c r="C32" s="1" t="s">
        <v>113</v>
      </c>
      <c r="D32" s="1"/>
      <c r="E32" s="2" t="s">
        <v>52</v>
      </c>
      <c r="F32" s="2">
        <v>76</v>
      </c>
      <c r="I32" s="8">
        <f>IF(E32="P",VLOOKUP(B32,Pitchers!B:Q,11,FALSE),VLOOKUP(B32,Batters!B:Q,11,FALSE))</f>
        <v>-0.38400000000000034</v>
      </c>
      <c r="J32" s="8">
        <v>-0.57070320865441182</v>
      </c>
      <c r="K32" s="8">
        <f>I32-J32</f>
        <v>0.18670320865441148</v>
      </c>
      <c r="L32" s="2" t="s">
        <v>49</v>
      </c>
      <c r="M32" s="2">
        <v>0.73</v>
      </c>
      <c r="N32" s="2" t="s">
        <v>38</v>
      </c>
      <c r="O32" s="2" t="s">
        <v>41</v>
      </c>
      <c r="P32" s="2" t="s">
        <v>40</v>
      </c>
      <c r="Q32" s="2" t="s">
        <v>35</v>
      </c>
      <c r="R32" s="2" t="s">
        <v>41</v>
      </c>
      <c r="S32" s="2" t="s">
        <v>35</v>
      </c>
      <c r="T32" s="2" t="s">
        <v>39</v>
      </c>
      <c r="U32" s="2" t="s">
        <v>42</v>
      </c>
      <c r="V32" s="2" t="s">
        <v>52</v>
      </c>
      <c r="W32" s="2" t="s">
        <v>42</v>
      </c>
      <c r="Z32" s="4"/>
      <c r="AA32" s="4"/>
      <c r="AB32" s="4"/>
      <c r="AC32" s="4"/>
      <c r="AD32" s="4"/>
      <c r="AE32" s="4"/>
      <c r="AF32" s="4"/>
      <c r="AG32" s="4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x14ac:dyDescent="0.2">
      <c r="A33" s="1">
        <v>32</v>
      </c>
      <c r="B33" s="1" t="s">
        <v>126</v>
      </c>
      <c r="C33" s="1" t="s">
        <v>54</v>
      </c>
      <c r="D33" s="1"/>
      <c r="E33" s="2" t="s">
        <v>79</v>
      </c>
      <c r="F33" s="2">
        <v>91</v>
      </c>
      <c r="I33" s="8">
        <f>IF(E33="P",VLOOKUP(B33,Pitchers!B:Q,11,FALSE),VLOOKUP(B33,Batters!B:Q,11,FALSE))</f>
        <v>5.1749000000000009</v>
      </c>
      <c r="J33" s="8">
        <v>2.9220452179779826</v>
      </c>
      <c r="K33" s="8">
        <f>I33-J33</f>
        <v>2.2528547820220184</v>
      </c>
      <c r="L33" s="2" t="s">
        <v>119</v>
      </c>
      <c r="M33" s="2">
        <v>0.7</v>
      </c>
      <c r="N33" s="2" t="s">
        <v>46</v>
      </c>
      <c r="O33" s="2" t="s">
        <v>41</v>
      </c>
      <c r="P33" s="2" t="s">
        <v>46</v>
      </c>
      <c r="Q33" s="2" t="s">
        <v>38</v>
      </c>
      <c r="R33" s="2" t="s">
        <v>46</v>
      </c>
      <c r="S33" s="2" t="s">
        <v>41</v>
      </c>
      <c r="T33" s="2" t="s">
        <v>46</v>
      </c>
      <c r="U33" s="2" t="s">
        <v>38</v>
      </c>
      <c r="V33" s="2" t="s">
        <v>35</v>
      </c>
      <c r="W33" s="2" t="s">
        <v>39</v>
      </c>
      <c r="Z33" s="4"/>
      <c r="AA33" s="4"/>
      <c r="AB33" s="4"/>
      <c r="AC33" s="4"/>
      <c r="AD33" s="4"/>
      <c r="AE33" s="4"/>
      <c r="AF33" s="4"/>
      <c r="AG33" s="4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">
      <c r="A34" s="1">
        <v>33</v>
      </c>
      <c r="B34" s="1" t="s">
        <v>68</v>
      </c>
      <c r="C34" s="1" t="s">
        <v>69</v>
      </c>
      <c r="D34" s="1" t="s">
        <v>34</v>
      </c>
      <c r="E34" s="2" t="s">
        <v>65</v>
      </c>
      <c r="F34" s="2">
        <v>77</v>
      </c>
      <c r="H34" s="2" t="s">
        <v>36</v>
      </c>
      <c r="I34" s="8">
        <f>IF(E34="P",VLOOKUP(B34,Pitchers!B:Q,11,FALSE),VLOOKUP(B34,Batters!B:Q,11,FALSE))</f>
        <v>0.76860000000000073</v>
      </c>
      <c r="J34" s="8">
        <v>-0.20565674255450844</v>
      </c>
      <c r="K34" s="8">
        <f>I34-J34</f>
        <v>0.97425674255450923</v>
      </c>
      <c r="L34" s="2" t="s">
        <v>49</v>
      </c>
      <c r="M34" s="2">
        <v>0.71</v>
      </c>
      <c r="N34" s="2" t="s">
        <v>35</v>
      </c>
      <c r="O34" s="2" t="s">
        <v>41</v>
      </c>
      <c r="P34" s="2" t="s">
        <v>41</v>
      </c>
      <c r="Q34" s="2" t="s">
        <v>40</v>
      </c>
      <c r="R34" s="2" t="s">
        <v>46</v>
      </c>
      <c r="S34" s="2" t="s">
        <v>39</v>
      </c>
      <c r="T34" s="2" t="s">
        <v>42</v>
      </c>
      <c r="U34" s="2" t="s">
        <v>35</v>
      </c>
      <c r="V34" s="2" t="s">
        <v>35</v>
      </c>
      <c r="W34" s="2" t="s">
        <v>52</v>
      </c>
      <c r="Z34" s="4"/>
      <c r="AA34" s="4"/>
      <c r="AB34" s="4"/>
      <c r="AC34" s="4"/>
      <c r="AD34" s="4"/>
      <c r="AE34" s="4"/>
      <c r="AF34" s="4"/>
      <c r="AG34" s="4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">
      <c r="A35" s="1">
        <v>34</v>
      </c>
      <c r="B35" s="1" t="s">
        <v>127</v>
      </c>
      <c r="C35" s="1" t="s">
        <v>98</v>
      </c>
      <c r="D35" s="1"/>
      <c r="E35" s="2" t="s">
        <v>65</v>
      </c>
      <c r="F35" s="2">
        <v>85</v>
      </c>
      <c r="I35" s="8">
        <f>IF(E35="P",VLOOKUP(B35,Pitchers!B:Q,11,FALSE),VLOOKUP(B35,Batters!B:Q,11,FALSE))</f>
        <v>4.1693999999999987</v>
      </c>
      <c r="J35" s="8">
        <v>1.6544475503212672</v>
      </c>
      <c r="K35" s="8">
        <f>I35-J35</f>
        <v>2.5149524496787317</v>
      </c>
      <c r="L35" s="2" t="s">
        <v>72</v>
      </c>
      <c r="M35" s="2">
        <v>0.37</v>
      </c>
      <c r="N35" s="2" t="s">
        <v>41</v>
      </c>
      <c r="O35" s="2" t="s">
        <v>40</v>
      </c>
      <c r="P35" s="2" t="s">
        <v>35</v>
      </c>
      <c r="Q35" s="2" t="s">
        <v>42</v>
      </c>
      <c r="R35" s="2" t="s">
        <v>46</v>
      </c>
      <c r="S35" s="2" t="s">
        <v>39</v>
      </c>
      <c r="T35" s="2" t="s">
        <v>35</v>
      </c>
      <c r="U35" s="2" t="s">
        <v>41</v>
      </c>
      <c r="V35" s="2" t="s">
        <v>41</v>
      </c>
      <c r="W35" s="2" t="s">
        <v>52</v>
      </c>
      <c r="Z35" s="4"/>
      <c r="AA35" s="4"/>
      <c r="AB35" s="4"/>
      <c r="AC35" s="4"/>
      <c r="AD35" s="4"/>
      <c r="AE35" s="4"/>
      <c r="AF35" s="4"/>
      <c r="AG35" s="4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">
      <c r="A36" s="1">
        <v>35</v>
      </c>
      <c r="B36" s="1" t="s">
        <v>128</v>
      </c>
      <c r="C36" s="1" t="s">
        <v>63</v>
      </c>
      <c r="D36" s="1"/>
      <c r="E36" s="2" t="s">
        <v>35</v>
      </c>
      <c r="F36" s="2">
        <v>83</v>
      </c>
      <c r="H36" s="2" t="s">
        <v>36</v>
      </c>
      <c r="I36" s="8">
        <f>IF(E36="P",VLOOKUP(B36,Pitchers!B:Q,11,FALSE),VLOOKUP(B36,Batters!B:Q,11,FALSE))</f>
        <v>1.5551999999999992</v>
      </c>
      <c r="J36" s="8">
        <v>1.8187365254518322</v>
      </c>
      <c r="K36" s="8">
        <f>I36-J36</f>
        <v>-0.26353652545183293</v>
      </c>
      <c r="L36" s="2" t="s">
        <v>49</v>
      </c>
      <c r="M36" s="2">
        <v>0.9</v>
      </c>
      <c r="N36" s="2" t="s">
        <v>41</v>
      </c>
      <c r="O36" s="2" t="s">
        <v>40</v>
      </c>
      <c r="P36" s="2" t="s">
        <v>46</v>
      </c>
      <c r="Q36" s="2" t="s">
        <v>35</v>
      </c>
      <c r="R36" s="2" t="s">
        <v>40</v>
      </c>
      <c r="S36" s="2" t="s">
        <v>35</v>
      </c>
      <c r="T36" s="2" t="s">
        <v>42</v>
      </c>
      <c r="U36" s="2" t="s">
        <v>39</v>
      </c>
      <c r="V36" s="2" t="s">
        <v>39</v>
      </c>
      <c r="W36" s="2" t="s">
        <v>42</v>
      </c>
      <c r="Z36" s="4"/>
      <c r="AA36" s="4"/>
      <c r="AB36" s="4"/>
      <c r="AC36" s="4"/>
      <c r="AD36" s="4"/>
      <c r="AE36" s="4"/>
      <c r="AF36" s="4"/>
      <c r="AG36" s="4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">
      <c r="A37" s="1">
        <v>36</v>
      </c>
      <c r="B37" s="1" t="s">
        <v>129</v>
      </c>
      <c r="C37" s="1" t="s">
        <v>69</v>
      </c>
      <c r="D37" s="1"/>
      <c r="E37" s="2" t="s">
        <v>39</v>
      </c>
      <c r="F37" s="2">
        <v>79</v>
      </c>
      <c r="I37" s="8">
        <f>IF(E37="P",VLOOKUP(B37,Pitchers!B:Q,11,FALSE),VLOOKUP(B37,Batters!B:Q,11,FALSE))</f>
        <v>1.1075999999999993</v>
      </c>
      <c r="J37" s="8">
        <v>0.84039777615039546</v>
      </c>
      <c r="K37" s="8">
        <f>I37-J37</f>
        <v>0.26720222384960379</v>
      </c>
      <c r="L37" s="2" t="s">
        <v>49</v>
      </c>
      <c r="M37" s="2">
        <v>0.69</v>
      </c>
      <c r="N37" s="2" t="s">
        <v>35</v>
      </c>
      <c r="O37" s="2" t="s">
        <v>41</v>
      </c>
      <c r="P37" s="2" t="s">
        <v>40</v>
      </c>
      <c r="Q37" s="2" t="s">
        <v>41</v>
      </c>
      <c r="R37" s="2" t="s">
        <v>46</v>
      </c>
      <c r="S37" s="2" t="s">
        <v>42</v>
      </c>
      <c r="T37" s="2" t="s">
        <v>39</v>
      </c>
      <c r="U37" s="2" t="s">
        <v>38</v>
      </c>
      <c r="V37" s="2" t="s">
        <v>39</v>
      </c>
      <c r="W37" s="2" t="s">
        <v>52</v>
      </c>
      <c r="Z37" s="4"/>
      <c r="AA37" s="4"/>
      <c r="AB37" s="4"/>
      <c r="AC37" s="4"/>
      <c r="AD37" s="4"/>
      <c r="AE37" s="4"/>
      <c r="AF37" s="4"/>
      <c r="AG37" s="4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">
      <c r="A38" s="1">
        <v>37</v>
      </c>
      <c r="B38" s="1" t="s">
        <v>130</v>
      </c>
      <c r="C38" s="1" t="s">
        <v>94</v>
      </c>
      <c r="D38" s="1"/>
      <c r="E38" s="2" t="s">
        <v>61</v>
      </c>
      <c r="F38" s="2">
        <v>72</v>
      </c>
      <c r="H38" s="2" t="s">
        <v>36</v>
      </c>
      <c r="I38" s="8">
        <f>IF(E38="P",VLOOKUP(B38,Pitchers!B:Q,11,FALSE),VLOOKUP(B38,Batters!B:Q,11,FALSE))</f>
        <v>-0.31079999999999752</v>
      </c>
      <c r="J38" s="8">
        <v>-2.0412474038031645</v>
      </c>
      <c r="K38" s="8">
        <f>I38-J38</f>
        <v>1.730447403803167</v>
      </c>
      <c r="L38" s="2" t="s">
        <v>45</v>
      </c>
      <c r="M38" s="2">
        <v>0.56999999999999995</v>
      </c>
      <c r="N38" s="2" t="s">
        <v>35</v>
      </c>
      <c r="O38" s="2" t="s">
        <v>38</v>
      </c>
      <c r="P38" s="2" t="s">
        <v>46</v>
      </c>
      <c r="Q38" s="2" t="s">
        <v>38</v>
      </c>
      <c r="R38" s="2" t="s">
        <v>35</v>
      </c>
      <c r="S38" s="2" t="s">
        <v>39</v>
      </c>
      <c r="T38" s="2" t="s">
        <v>46</v>
      </c>
      <c r="U38" s="2" t="s">
        <v>42</v>
      </c>
      <c r="V38" s="2" t="s">
        <v>40</v>
      </c>
      <c r="W38" s="2" t="s">
        <v>39</v>
      </c>
      <c r="Z38" s="4"/>
      <c r="AA38" s="4"/>
      <c r="AB38" s="4"/>
      <c r="AC38" s="4"/>
      <c r="AD38" s="4"/>
      <c r="AE38" s="4"/>
      <c r="AF38" s="4"/>
      <c r="AG38" s="4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x14ac:dyDescent="0.2">
      <c r="A39" s="1">
        <v>38</v>
      </c>
      <c r="B39" s="1" t="s">
        <v>131</v>
      </c>
      <c r="C39" s="1" t="s">
        <v>132</v>
      </c>
      <c r="D39" s="1"/>
      <c r="E39" s="2" t="s">
        <v>61</v>
      </c>
      <c r="F39" s="2">
        <v>70</v>
      </c>
      <c r="I39" s="8">
        <f>IF(E39="P",VLOOKUP(B39,Pitchers!B:Q,11,FALSE),VLOOKUP(B39,Batters!B:Q,11,FALSE))</f>
        <v>-1.6787999999999998</v>
      </c>
      <c r="J39" s="8">
        <v>-3.093792297867469</v>
      </c>
      <c r="K39" s="8">
        <f>I39-J39</f>
        <v>1.4149922978674692</v>
      </c>
      <c r="L39" s="2" t="s">
        <v>45</v>
      </c>
      <c r="M39" s="2">
        <v>0.53</v>
      </c>
      <c r="N39" s="2" t="s">
        <v>46</v>
      </c>
      <c r="O39" s="2" t="s">
        <v>35</v>
      </c>
      <c r="P39" s="2" t="s">
        <v>38</v>
      </c>
      <c r="Q39" s="2" t="s">
        <v>35</v>
      </c>
      <c r="R39" s="2" t="s">
        <v>46</v>
      </c>
      <c r="S39" s="2" t="s">
        <v>39</v>
      </c>
      <c r="T39" s="2" t="s">
        <v>40</v>
      </c>
      <c r="U39" s="2" t="s">
        <v>41</v>
      </c>
      <c r="V39" s="2" t="s">
        <v>42</v>
      </c>
      <c r="W39" s="2" t="s">
        <v>38</v>
      </c>
      <c r="Z39" s="4"/>
      <c r="AA39" s="4"/>
      <c r="AB39" s="4"/>
      <c r="AC39" s="4"/>
      <c r="AD39" s="4"/>
      <c r="AE39" s="4"/>
      <c r="AF39" s="4"/>
      <c r="AG39" s="4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">
      <c r="A40" s="1">
        <v>39</v>
      </c>
      <c r="B40" s="1" t="s">
        <v>133</v>
      </c>
      <c r="C40" s="1" t="s">
        <v>92</v>
      </c>
      <c r="D40" s="1"/>
      <c r="E40" s="2" t="s">
        <v>79</v>
      </c>
      <c r="F40" s="2">
        <v>80</v>
      </c>
      <c r="I40" s="8">
        <f>IF(E40="P",VLOOKUP(B40,Pitchers!B:Q,11,FALSE),VLOOKUP(B40,Batters!B:Q,11,FALSE))</f>
        <v>2.4477739999999995</v>
      </c>
      <c r="J40" s="8">
        <v>3.23622028693012</v>
      </c>
      <c r="K40" s="8">
        <f>I40-J40</f>
        <v>-0.78844628693012053</v>
      </c>
      <c r="L40" s="2" t="s">
        <v>119</v>
      </c>
      <c r="M40" s="2">
        <v>0.82</v>
      </c>
      <c r="N40" s="2" t="s">
        <v>46</v>
      </c>
      <c r="O40" s="2" t="s">
        <v>41</v>
      </c>
      <c r="P40" s="2" t="s">
        <v>38</v>
      </c>
      <c r="Q40" s="2" t="s">
        <v>41</v>
      </c>
      <c r="R40" s="2" t="s">
        <v>46</v>
      </c>
      <c r="S40" s="2" t="s">
        <v>38</v>
      </c>
      <c r="T40" s="2" t="s">
        <v>35</v>
      </c>
      <c r="U40" s="2" t="s">
        <v>46</v>
      </c>
      <c r="V40" s="2" t="s">
        <v>42</v>
      </c>
      <c r="W40" s="2" t="s">
        <v>39</v>
      </c>
      <c r="Z40" s="4"/>
      <c r="AA40" s="4"/>
      <c r="AB40" s="4"/>
      <c r="AC40" s="4"/>
      <c r="AD40" s="4"/>
      <c r="AE40" s="4"/>
      <c r="AF40" s="4"/>
      <c r="AG40" s="4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">
      <c r="A41" s="1">
        <v>40</v>
      </c>
      <c r="B41" s="1" t="s">
        <v>134</v>
      </c>
      <c r="C41" s="1" t="s">
        <v>48</v>
      </c>
      <c r="D41" s="1"/>
      <c r="E41" s="2" t="s">
        <v>79</v>
      </c>
      <c r="F41" s="2">
        <v>97</v>
      </c>
      <c r="I41" s="8">
        <f>IF(E41="P",VLOOKUP(B41,Pitchers!B:Q,11,FALSE),VLOOKUP(B41,Batters!B:Q,11,FALSE))</f>
        <v>5.8426999999999989</v>
      </c>
      <c r="J41" s="8">
        <v>6.3221028977376452</v>
      </c>
      <c r="K41" s="8">
        <f>I41-J41</f>
        <v>-0.47940289773764633</v>
      </c>
      <c r="L41" s="2" t="s">
        <v>119</v>
      </c>
      <c r="M41" s="2">
        <v>0.67</v>
      </c>
      <c r="N41" s="2" t="s">
        <v>41</v>
      </c>
      <c r="O41" s="2" t="s">
        <v>38</v>
      </c>
      <c r="P41" s="2" t="s">
        <v>46</v>
      </c>
      <c r="Q41" s="2" t="s">
        <v>38</v>
      </c>
      <c r="R41" s="2" t="s">
        <v>41</v>
      </c>
      <c r="S41" s="2" t="s">
        <v>41</v>
      </c>
      <c r="T41" s="2" t="s">
        <v>41</v>
      </c>
      <c r="U41" s="2" t="s">
        <v>41</v>
      </c>
      <c r="V41" s="2" t="s">
        <v>35</v>
      </c>
      <c r="W41" s="2" t="s">
        <v>40</v>
      </c>
      <c r="Y41" s="4"/>
      <c r="Z41" s="4"/>
      <c r="AA41" s="4"/>
      <c r="AB41" s="4"/>
      <c r="AC41" s="4"/>
      <c r="AD41" s="4"/>
      <c r="AE41" s="4"/>
      <c r="AF41" s="4"/>
      <c r="AG41" s="4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">
      <c r="A42" s="1">
        <v>41</v>
      </c>
      <c r="B42" s="1" t="s">
        <v>135</v>
      </c>
      <c r="C42" s="1" t="s">
        <v>136</v>
      </c>
      <c r="D42" s="1"/>
      <c r="E42" s="2" t="s">
        <v>65</v>
      </c>
      <c r="F42" s="2">
        <v>88</v>
      </c>
      <c r="G42" s="2" t="s">
        <v>36</v>
      </c>
      <c r="H42" s="2" t="s">
        <v>36</v>
      </c>
      <c r="I42" s="8">
        <f>IF(E42="P",VLOOKUP(B42,Pitchers!B:Q,11,FALSE),VLOOKUP(B42,Batters!B:Q,11,FALSE))</f>
        <v>3.4967280000000041</v>
      </c>
      <c r="J42" s="8">
        <v>2.6694795261944728</v>
      </c>
      <c r="K42" s="8">
        <f>I42-J42</f>
        <v>0.82724847380553124</v>
      </c>
      <c r="L42" s="2" t="s">
        <v>37</v>
      </c>
      <c r="M42" s="2">
        <v>0.78</v>
      </c>
      <c r="N42" s="2" t="s">
        <v>35</v>
      </c>
      <c r="O42" s="2" t="s">
        <v>35</v>
      </c>
      <c r="P42" s="2" t="s">
        <v>38</v>
      </c>
      <c r="Q42" s="2" t="s">
        <v>35</v>
      </c>
      <c r="R42" s="2" t="s">
        <v>35</v>
      </c>
      <c r="S42" s="2" t="s">
        <v>40</v>
      </c>
      <c r="T42" s="2" t="s">
        <v>46</v>
      </c>
      <c r="U42" s="2" t="s">
        <v>39</v>
      </c>
      <c r="V42" s="2" t="s">
        <v>41</v>
      </c>
      <c r="W42" s="2" t="s">
        <v>52</v>
      </c>
      <c r="Z42" s="4"/>
      <c r="AA42" s="4"/>
      <c r="AB42" s="4"/>
      <c r="AC42" s="4"/>
      <c r="AD42" s="4"/>
      <c r="AE42" s="4"/>
      <c r="AF42" s="4"/>
      <c r="AG42" s="4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2">
      <c r="A43" s="1">
        <v>42</v>
      </c>
      <c r="B43" s="1" t="s">
        <v>137</v>
      </c>
      <c r="C43" s="1" t="s">
        <v>102</v>
      </c>
      <c r="D43" s="1"/>
      <c r="E43" s="2" t="s">
        <v>85</v>
      </c>
      <c r="F43" s="2">
        <v>71</v>
      </c>
      <c r="I43" s="8">
        <f>IF(E43="P",VLOOKUP(B43,Pitchers!B:Q,11,FALSE),VLOOKUP(B43,Batters!B:Q,11,FALSE))</f>
        <v>-2.8374000000000024</v>
      </c>
      <c r="J43" s="8">
        <v>-3.2251088980575395</v>
      </c>
      <c r="K43" s="8">
        <f>I43-J43</f>
        <v>0.38770889805753717</v>
      </c>
      <c r="L43" s="2" t="s">
        <v>49</v>
      </c>
      <c r="M43" s="2">
        <v>0.6</v>
      </c>
      <c r="N43" s="2" t="s">
        <v>35</v>
      </c>
      <c r="O43" s="2" t="s">
        <v>38</v>
      </c>
      <c r="P43" s="2" t="s">
        <v>41</v>
      </c>
      <c r="Q43" s="2" t="s">
        <v>41</v>
      </c>
      <c r="R43" s="2" t="s">
        <v>39</v>
      </c>
      <c r="S43" s="2" t="s">
        <v>46</v>
      </c>
      <c r="T43" s="2" t="s">
        <v>38</v>
      </c>
      <c r="U43" s="2" t="s">
        <v>40</v>
      </c>
      <c r="V43" s="2" t="s">
        <v>42</v>
      </c>
      <c r="W43" s="2" t="s">
        <v>42</v>
      </c>
      <c r="Y43" s="4"/>
      <c r="Z43" s="4"/>
      <c r="AA43" s="4"/>
      <c r="AB43" s="4"/>
      <c r="AC43" s="4"/>
      <c r="AD43" s="4"/>
      <c r="AE43" s="4"/>
      <c r="AF43" s="4"/>
      <c r="AG43" s="4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2">
      <c r="A44" s="1">
        <v>43</v>
      </c>
      <c r="B44" s="1" t="s">
        <v>138</v>
      </c>
      <c r="C44" s="1" t="s">
        <v>118</v>
      </c>
      <c r="D44" s="1"/>
      <c r="E44" s="2" t="s">
        <v>61</v>
      </c>
      <c r="F44" s="2">
        <v>84</v>
      </c>
      <c r="I44" s="8">
        <f>IF(E44="P",VLOOKUP(B44,Pitchers!B:Q,11,FALSE),VLOOKUP(B44,Batters!B:Q,11,FALSE))</f>
        <v>2.6477999999999979</v>
      </c>
      <c r="J44" s="8">
        <v>1.7553173039031347</v>
      </c>
      <c r="K44" s="8">
        <f>I44-J44</f>
        <v>0.89248269609686326</v>
      </c>
      <c r="L44" s="2" t="s">
        <v>49</v>
      </c>
      <c r="M44" s="2">
        <v>0.78</v>
      </c>
      <c r="N44" s="2" t="s">
        <v>35</v>
      </c>
      <c r="O44" s="2" t="s">
        <v>41</v>
      </c>
      <c r="P44" s="2" t="s">
        <v>35</v>
      </c>
      <c r="Q44" s="2" t="s">
        <v>38</v>
      </c>
      <c r="R44" s="2" t="s">
        <v>40</v>
      </c>
      <c r="S44" s="2" t="s">
        <v>39</v>
      </c>
      <c r="T44" s="2" t="s">
        <v>42</v>
      </c>
      <c r="U44" s="2" t="s">
        <v>46</v>
      </c>
      <c r="V44" s="2" t="s">
        <v>35</v>
      </c>
      <c r="W44" s="2" t="s">
        <v>52</v>
      </c>
      <c r="Z44" s="4"/>
      <c r="AA44" s="4"/>
      <c r="AB44" s="4"/>
      <c r="AC44" s="4"/>
      <c r="AD44" s="4"/>
      <c r="AE44" s="4"/>
      <c r="AF44" s="4"/>
      <c r="AG44" s="4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2">
      <c r="A45" s="1">
        <v>44</v>
      </c>
      <c r="B45" s="1" t="s">
        <v>139</v>
      </c>
      <c r="C45" s="1" t="s">
        <v>140</v>
      </c>
      <c r="D45" s="1"/>
      <c r="E45" s="2" t="s">
        <v>35</v>
      </c>
      <c r="F45" s="2">
        <v>85</v>
      </c>
      <c r="I45" s="8">
        <f>IF(E45="P",VLOOKUP(B45,Pitchers!B:Q,11,FALSE),VLOOKUP(B45,Batters!B:Q,11,FALSE))</f>
        <v>3.4949999999999961</v>
      </c>
      <c r="J45" s="8">
        <v>1.6908837727390778</v>
      </c>
      <c r="K45" s="8">
        <f>I45-J45</f>
        <v>1.8041162272609184</v>
      </c>
      <c r="L45" s="2" t="s">
        <v>45</v>
      </c>
      <c r="M45" s="2">
        <v>0.81</v>
      </c>
      <c r="N45" s="2" t="s">
        <v>35</v>
      </c>
      <c r="O45" s="2" t="s">
        <v>41</v>
      </c>
      <c r="P45" s="2" t="s">
        <v>39</v>
      </c>
      <c r="Q45" s="2" t="s">
        <v>40</v>
      </c>
      <c r="R45" s="2" t="s">
        <v>35</v>
      </c>
      <c r="S45" s="2" t="s">
        <v>41</v>
      </c>
      <c r="T45" s="2" t="s">
        <v>40</v>
      </c>
      <c r="U45" s="2" t="s">
        <v>42</v>
      </c>
      <c r="V45" s="2" t="s">
        <v>38</v>
      </c>
      <c r="W45" s="2" t="s">
        <v>46</v>
      </c>
      <c r="Z45" s="4"/>
      <c r="AA45" s="4"/>
      <c r="AB45" s="4"/>
      <c r="AC45" s="4"/>
      <c r="AD45" s="4"/>
      <c r="AE45" s="4"/>
      <c r="AF45" s="4"/>
      <c r="AG45" s="4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2">
      <c r="A46" s="1">
        <v>45</v>
      </c>
      <c r="B46" s="1" t="s">
        <v>141</v>
      </c>
      <c r="C46" s="1" t="s">
        <v>54</v>
      </c>
      <c r="D46" s="1"/>
      <c r="E46" s="2" t="s">
        <v>35</v>
      </c>
      <c r="F46" s="2">
        <v>89</v>
      </c>
      <c r="I46" s="8">
        <f>IF(E46="P",VLOOKUP(B46,Pitchers!B:Q,11,FALSE),VLOOKUP(B46,Batters!B:Q,11,FALSE))</f>
        <v>4.5037499999999984</v>
      </c>
      <c r="J46" s="8">
        <v>3.2259911221539106</v>
      </c>
      <c r="K46" s="8">
        <f>I46-J46</f>
        <v>1.2777588778460878</v>
      </c>
      <c r="L46" s="2" t="s">
        <v>72</v>
      </c>
      <c r="M46" s="2">
        <v>0.37</v>
      </c>
      <c r="N46" s="2" t="s">
        <v>35</v>
      </c>
      <c r="O46" s="2" t="s">
        <v>41</v>
      </c>
      <c r="P46" s="2" t="s">
        <v>40</v>
      </c>
      <c r="Q46" s="2" t="s">
        <v>42</v>
      </c>
      <c r="R46" s="2" t="s">
        <v>39</v>
      </c>
      <c r="S46" s="2" t="s">
        <v>41</v>
      </c>
      <c r="T46" s="2" t="s">
        <v>46</v>
      </c>
      <c r="U46" s="2" t="s">
        <v>40</v>
      </c>
      <c r="V46" s="2" t="s">
        <v>39</v>
      </c>
      <c r="W46" s="2" t="s">
        <v>38</v>
      </c>
      <c r="Z46" s="4"/>
      <c r="AA46" s="4"/>
      <c r="AB46" s="4"/>
      <c r="AC46" s="4"/>
      <c r="AD46" s="4"/>
      <c r="AE46" s="4"/>
      <c r="AF46" s="4"/>
      <c r="AG46" s="4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x14ac:dyDescent="0.2">
      <c r="A47" s="1">
        <v>46</v>
      </c>
      <c r="B47" s="1" t="s">
        <v>142</v>
      </c>
      <c r="C47" s="1" t="s">
        <v>132</v>
      </c>
      <c r="D47" s="1"/>
      <c r="E47" s="2" t="s">
        <v>65</v>
      </c>
      <c r="F47" s="2">
        <v>77</v>
      </c>
      <c r="G47" s="2" t="s">
        <v>36</v>
      </c>
      <c r="I47" s="8">
        <f>IF(E47="P",VLOOKUP(B47,Pitchers!B:Q,11,FALSE),VLOOKUP(B47,Batters!B:Q,11,FALSE))</f>
        <v>4.666799999999971E-2</v>
      </c>
      <c r="J47" s="8">
        <v>0.24081830109857943</v>
      </c>
      <c r="K47" s="8">
        <f>I47-J47</f>
        <v>-0.19415030109857973</v>
      </c>
      <c r="L47" s="2" t="s">
        <v>37</v>
      </c>
      <c r="M47" s="2">
        <v>0.78</v>
      </c>
      <c r="N47" s="2" t="s">
        <v>35</v>
      </c>
      <c r="O47" s="2" t="s">
        <v>41</v>
      </c>
      <c r="P47" s="2" t="s">
        <v>38</v>
      </c>
      <c r="Q47" s="2" t="s">
        <v>35</v>
      </c>
      <c r="R47" s="2" t="s">
        <v>46</v>
      </c>
      <c r="S47" s="2" t="s">
        <v>39</v>
      </c>
      <c r="T47" s="2" t="s">
        <v>40</v>
      </c>
      <c r="U47" s="2" t="s">
        <v>38</v>
      </c>
      <c r="V47" s="2" t="s">
        <v>42</v>
      </c>
      <c r="W47" s="2" t="s">
        <v>52</v>
      </c>
      <c r="Z47" s="4"/>
      <c r="AA47" s="4"/>
      <c r="AB47" s="4"/>
      <c r="AC47" s="4"/>
      <c r="AD47" s="4"/>
      <c r="AE47" s="4"/>
      <c r="AF47" s="4"/>
      <c r="AG47" s="4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x14ac:dyDescent="0.2">
      <c r="A48" s="1">
        <v>47</v>
      </c>
      <c r="B48" s="1" t="s">
        <v>32</v>
      </c>
      <c r="C48" s="1" t="s">
        <v>33</v>
      </c>
      <c r="D48" s="1" t="s">
        <v>34</v>
      </c>
      <c r="E48" s="2" t="s">
        <v>35</v>
      </c>
      <c r="F48" s="2">
        <v>78</v>
      </c>
      <c r="G48" s="2" t="s">
        <v>36</v>
      </c>
      <c r="I48" s="8">
        <f>IF(E48="P",VLOOKUP(B48,Pitchers!B:Q,11,FALSE),VLOOKUP(B48,Batters!B:Q,11,FALSE))</f>
        <v>2.7333359999999969</v>
      </c>
      <c r="J48" s="8">
        <v>0.32211575304027851</v>
      </c>
      <c r="K48" s="8">
        <f>I48-J48</f>
        <v>2.4112202469597186</v>
      </c>
      <c r="L48" s="2" t="s">
        <v>37</v>
      </c>
      <c r="M48" s="2">
        <v>0.94</v>
      </c>
      <c r="N48" s="2" t="s">
        <v>35</v>
      </c>
      <c r="O48" s="2" t="s">
        <v>35</v>
      </c>
      <c r="P48" s="2" t="s">
        <v>38</v>
      </c>
      <c r="Q48" s="2" t="s">
        <v>38</v>
      </c>
      <c r="R48" s="2" t="s">
        <v>39</v>
      </c>
      <c r="S48" s="2" t="s">
        <v>40</v>
      </c>
      <c r="T48" s="2" t="s">
        <v>38</v>
      </c>
      <c r="U48" s="2" t="s">
        <v>41</v>
      </c>
      <c r="V48" s="2" t="s">
        <v>35</v>
      </c>
      <c r="W48" s="2" t="s">
        <v>42</v>
      </c>
      <c r="Z48" s="4"/>
      <c r="AA48" s="4"/>
      <c r="AB48" s="4"/>
      <c r="AC48" s="4"/>
      <c r="AD48" s="4"/>
      <c r="AE48" s="4"/>
      <c r="AF48" s="4"/>
      <c r="AG48" s="4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2">
      <c r="A49" s="1">
        <v>48</v>
      </c>
      <c r="B49" s="1" t="s">
        <v>57</v>
      </c>
      <c r="C49" s="1" t="s">
        <v>58</v>
      </c>
      <c r="D49" s="1" t="s">
        <v>34</v>
      </c>
      <c r="E49" s="2" t="s">
        <v>52</v>
      </c>
      <c r="F49" s="2">
        <v>83</v>
      </c>
      <c r="H49" s="2" t="s">
        <v>36</v>
      </c>
      <c r="I49" s="8">
        <f>IF(E49="P",VLOOKUP(B49,Pitchers!B:Q,11,FALSE),VLOOKUP(B49,Batters!B:Q,11,FALSE))</f>
        <v>1.9349999999999992</v>
      </c>
      <c r="J49" s="8">
        <v>1.7130537855935946</v>
      </c>
      <c r="K49" s="8">
        <f>I49-J49</f>
        <v>0.22194621440640461</v>
      </c>
      <c r="L49" s="2" t="s">
        <v>45</v>
      </c>
      <c r="M49" s="2">
        <v>0.73</v>
      </c>
      <c r="N49" s="2" t="s">
        <v>35</v>
      </c>
      <c r="O49" s="2" t="s">
        <v>40</v>
      </c>
      <c r="P49" s="2" t="s">
        <v>46</v>
      </c>
      <c r="Q49" s="2" t="s">
        <v>46</v>
      </c>
      <c r="R49" s="2" t="s">
        <v>41</v>
      </c>
      <c r="S49" s="2" t="s">
        <v>39</v>
      </c>
      <c r="T49" s="2" t="s">
        <v>42</v>
      </c>
      <c r="U49" s="2" t="s">
        <v>35</v>
      </c>
      <c r="V49" s="2" t="s">
        <v>39</v>
      </c>
      <c r="W49" s="2" t="s">
        <v>42</v>
      </c>
      <c r="Z49" s="4"/>
      <c r="AA49" s="4"/>
      <c r="AB49" s="4"/>
      <c r="AC49" s="4"/>
      <c r="AD49" s="4"/>
      <c r="AE49" s="4"/>
      <c r="AF49" s="4"/>
      <c r="AG49" s="4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">
      <c r="A50" s="1">
        <v>49</v>
      </c>
      <c r="B50" s="1" t="s">
        <v>143</v>
      </c>
      <c r="C50" s="1" t="s">
        <v>94</v>
      </c>
      <c r="D50" s="1"/>
      <c r="E50" s="2" t="s">
        <v>79</v>
      </c>
      <c r="F50" s="2">
        <v>84</v>
      </c>
      <c r="I50" s="8">
        <f>IF(E50="P",VLOOKUP(B50,Pitchers!B:Q,11,FALSE),VLOOKUP(B50,Batters!B:Q,11,FALSE))</f>
        <v>0.50737400000000021</v>
      </c>
      <c r="J50" s="8">
        <v>2.798574349342279</v>
      </c>
      <c r="K50" s="8">
        <f>I50-J50</f>
        <v>-2.2912003493422786</v>
      </c>
      <c r="L50" s="2" t="s">
        <v>119</v>
      </c>
      <c r="M50" s="2">
        <v>0.96</v>
      </c>
      <c r="N50" s="2" t="s">
        <v>46</v>
      </c>
      <c r="O50" s="2" t="s">
        <v>38</v>
      </c>
      <c r="P50" s="2" t="s">
        <v>41</v>
      </c>
      <c r="Q50" s="2" t="s">
        <v>46</v>
      </c>
      <c r="R50" s="2" t="s">
        <v>41</v>
      </c>
      <c r="S50" s="2" t="s">
        <v>40</v>
      </c>
      <c r="T50" s="2" t="s">
        <v>38</v>
      </c>
      <c r="U50" s="2" t="s">
        <v>42</v>
      </c>
      <c r="V50" s="2" t="s">
        <v>39</v>
      </c>
      <c r="W50" s="2" t="s">
        <v>42</v>
      </c>
      <c r="Y50" s="4"/>
      <c r="Z50" s="4"/>
      <c r="AA50" s="4"/>
      <c r="AB50" s="4"/>
      <c r="AC50" s="4"/>
      <c r="AD50" s="4"/>
      <c r="AE50" s="4"/>
      <c r="AF50" s="4"/>
      <c r="AG50" s="4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2">
      <c r="A51" s="1">
        <v>50</v>
      </c>
      <c r="B51" s="1" t="s">
        <v>144</v>
      </c>
      <c r="C51" s="1" t="s">
        <v>71</v>
      </c>
      <c r="D51" s="1"/>
      <c r="E51" s="2" t="s">
        <v>65</v>
      </c>
      <c r="F51" s="2">
        <v>81</v>
      </c>
      <c r="I51" s="8">
        <f>IF(E51="P",VLOOKUP(B51,Pitchers!B:Q,11,FALSE),VLOOKUP(B51,Batters!B:Q,11,FALSE))</f>
        <v>6.9442499999999994</v>
      </c>
      <c r="J51" s="8">
        <v>0.70415616594129127</v>
      </c>
      <c r="K51" s="8">
        <f>I51-J51</f>
        <v>6.2400938340587082</v>
      </c>
      <c r="L51" s="2" t="s">
        <v>72</v>
      </c>
      <c r="M51" s="2">
        <v>0.45</v>
      </c>
      <c r="N51" s="2" t="s">
        <v>40</v>
      </c>
      <c r="O51" s="2" t="s">
        <v>41</v>
      </c>
      <c r="P51" s="2" t="s">
        <v>42</v>
      </c>
      <c r="Q51" s="2" t="s">
        <v>41</v>
      </c>
      <c r="R51" s="2" t="s">
        <v>35</v>
      </c>
      <c r="S51" s="2" t="s">
        <v>38</v>
      </c>
      <c r="T51" s="2" t="s">
        <v>35</v>
      </c>
      <c r="U51" s="2" t="s">
        <v>39</v>
      </c>
      <c r="V51" s="2" t="s">
        <v>41</v>
      </c>
      <c r="W51" s="2" t="s">
        <v>39</v>
      </c>
      <c r="Z51" s="4"/>
      <c r="AA51" s="4"/>
      <c r="AB51" s="4"/>
      <c r="AC51" s="4"/>
      <c r="AD51" s="4"/>
      <c r="AE51" s="4"/>
      <c r="AF51" s="4"/>
      <c r="AG51" s="4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2">
      <c r="A52" s="1">
        <v>51</v>
      </c>
      <c r="B52" s="1" t="s">
        <v>145</v>
      </c>
      <c r="C52" s="1" t="s">
        <v>48</v>
      </c>
      <c r="D52" s="1"/>
      <c r="E52" s="2" t="s">
        <v>65</v>
      </c>
      <c r="F52" s="2">
        <v>94</v>
      </c>
      <c r="I52" s="8">
        <f>IF(E52="P",VLOOKUP(B52,Pitchers!B:Q,11,FALSE),VLOOKUP(B52,Batters!B:Q,11,FALSE))</f>
        <v>5.0490000000000066</v>
      </c>
      <c r="J52" s="8">
        <v>5.2922127463901294</v>
      </c>
      <c r="K52" s="8">
        <f>I52-J52</f>
        <v>-0.2432127463901228</v>
      </c>
      <c r="L52" s="2" t="s">
        <v>72</v>
      </c>
      <c r="M52" s="2">
        <v>0.25</v>
      </c>
      <c r="N52" s="2" t="s">
        <v>40</v>
      </c>
      <c r="O52" s="2" t="s">
        <v>41</v>
      </c>
      <c r="P52" s="2" t="s">
        <v>40</v>
      </c>
      <c r="Q52" s="2" t="s">
        <v>35</v>
      </c>
      <c r="R52" s="2" t="s">
        <v>35</v>
      </c>
      <c r="S52" s="2" t="s">
        <v>42</v>
      </c>
      <c r="T52" s="2" t="s">
        <v>39</v>
      </c>
      <c r="U52" s="2" t="s">
        <v>41</v>
      </c>
      <c r="V52" s="2" t="s">
        <v>52</v>
      </c>
      <c r="W52" s="2" t="s">
        <v>40</v>
      </c>
      <c r="Y52" s="4"/>
      <c r="Z52" s="4"/>
      <c r="AA52" s="4"/>
      <c r="AB52" s="4"/>
      <c r="AC52" s="4"/>
      <c r="AD52" s="4"/>
      <c r="AE52" s="4"/>
      <c r="AF52" s="4"/>
      <c r="AG52" s="4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">
      <c r="A53" s="1">
        <v>52</v>
      </c>
      <c r="B53" s="1" t="s">
        <v>146</v>
      </c>
      <c r="C53" s="1" t="s">
        <v>71</v>
      </c>
      <c r="D53" s="1"/>
      <c r="E53" s="2" t="s">
        <v>61</v>
      </c>
      <c r="F53" s="2">
        <v>79</v>
      </c>
      <c r="I53" s="8">
        <f>IF(E53="P",VLOOKUP(B53,Pitchers!B:Q,11,FALSE),VLOOKUP(B53,Batters!B:Q,11,FALSE))</f>
        <v>1.2449999999999988</v>
      </c>
      <c r="J53" s="8">
        <v>0.23155276968364269</v>
      </c>
      <c r="K53" s="8">
        <f>I53-J53</f>
        <v>1.013447230316356</v>
      </c>
      <c r="L53" s="2" t="s">
        <v>49</v>
      </c>
      <c r="M53" s="2">
        <v>0.72</v>
      </c>
      <c r="N53" s="2" t="s">
        <v>35</v>
      </c>
      <c r="O53" s="2" t="s">
        <v>46</v>
      </c>
      <c r="P53" s="2" t="s">
        <v>38</v>
      </c>
      <c r="Q53" s="2" t="s">
        <v>41</v>
      </c>
      <c r="R53" s="2" t="s">
        <v>39</v>
      </c>
      <c r="S53" s="2" t="s">
        <v>40</v>
      </c>
      <c r="T53" s="2" t="s">
        <v>35</v>
      </c>
      <c r="U53" s="2" t="s">
        <v>42</v>
      </c>
      <c r="V53" s="2" t="s">
        <v>52</v>
      </c>
      <c r="W53" s="2" t="s">
        <v>42</v>
      </c>
      <c r="Z53" s="4"/>
      <c r="AA53" s="4"/>
      <c r="AB53" s="4"/>
      <c r="AC53" s="4"/>
      <c r="AD53" s="4"/>
      <c r="AE53" s="4"/>
      <c r="AF53" s="4"/>
      <c r="AG53" s="4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x14ac:dyDescent="0.2">
      <c r="A54" s="1">
        <v>53</v>
      </c>
      <c r="B54" s="1" t="s">
        <v>147</v>
      </c>
      <c r="C54" s="1" t="s">
        <v>148</v>
      </c>
      <c r="D54" s="1"/>
      <c r="E54" s="2" t="s">
        <v>35</v>
      </c>
      <c r="F54" s="2">
        <v>93</v>
      </c>
      <c r="I54" s="8">
        <f>IF(E54="P",VLOOKUP(B54,Pitchers!B:Q,11,FALSE),VLOOKUP(B54,Batters!B:Q,11,FALSE))</f>
        <v>6.6899999999999977</v>
      </c>
      <c r="J54" s="8">
        <v>5.6086687191960696</v>
      </c>
      <c r="K54" s="8">
        <f>I54-J54</f>
        <v>1.0813312808039282</v>
      </c>
      <c r="L54" s="2" t="s">
        <v>72</v>
      </c>
      <c r="M54" s="2">
        <v>0.41</v>
      </c>
      <c r="N54" s="2" t="s">
        <v>40</v>
      </c>
      <c r="O54" s="2" t="s">
        <v>35</v>
      </c>
      <c r="P54" s="2" t="s">
        <v>39</v>
      </c>
      <c r="Q54" s="2" t="s">
        <v>46</v>
      </c>
      <c r="R54" s="2" t="s">
        <v>42</v>
      </c>
      <c r="S54" s="2" t="s">
        <v>38</v>
      </c>
      <c r="T54" s="2" t="s">
        <v>35</v>
      </c>
      <c r="U54" s="2" t="s">
        <v>40</v>
      </c>
      <c r="V54" s="2" t="s">
        <v>42</v>
      </c>
      <c r="W54" s="2" t="s">
        <v>41</v>
      </c>
      <c r="Z54" s="4"/>
      <c r="AA54" s="4"/>
      <c r="AB54" s="4"/>
      <c r="AC54" s="4"/>
      <c r="AD54" s="4"/>
      <c r="AE54" s="4"/>
      <c r="AF54" s="4"/>
      <c r="AG54" s="4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x14ac:dyDescent="0.2">
      <c r="A55" s="1">
        <v>54</v>
      </c>
      <c r="B55" s="1" t="s">
        <v>86</v>
      </c>
      <c r="C55" s="1" t="s">
        <v>33</v>
      </c>
      <c r="D55" s="1" t="s">
        <v>34</v>
      </c>
      <c r="E55" s="2" t="s">
        <v>85</v>
      </c>
      <c r="F55" s="2">
        <v>73</v>
      </c>
      <c r="G55" s="2" t="s">
        <v>36</v>
      </c>
      <c r="H55" s="2" t="s">
        <v>36</v>
      </c>
      <c r="I55" s="8">
        <f>IF(E55="P",VLOOKUP(B55,Pitchers!B:Q,11,FALSE),VLOOKUP(B55,Batters!B:Q,11,FALSE))</f>
        <v>-0.44726399999999839</v>
      </c>
      <c r="J55" s="8">
        <v>-1.0469740782640218</v>
      </c>
      <c r="K55" s="8">
        <f>I55-J55</f>
        <v>0.59971007826402345</v>
      </c>
      <c r="L55" s="2" t="s">
        <v>37</v>
      </c>
      <c r="M55" s="2">
        <v>0.79</v>
      </c>
      <c r="N55" s="2" t="s">
        <v>38</v>
      </c>
      <c r="O55" s="2" t="s">
        <v>35</v>
      </c>
      <c r="P55" s="2" t="s">
        <v>35</v>
      </c>
      <c r="Q55" s="2" t="s">
        <v>46</v>
      </c>
      <c r="R55" s="2" t="s">
        <v>40</v>
      </c>
      <c r="S55" s="2" t="s">
        <v>35</v>
      </c>
      <c r="T55" s="2" t="s">
        <v>38</v>
      </c>
      <c r="U55" s="2" t="s">
        <v>39</v>
      </c>
      <c r="V55" s="2" t="s">
        <v>41</v>
      </c>
      <c r="W55" s="2" t="s">
        <v>39</v>
      </c>
      <c r="Z55" s="4"/>
      <c r="AA55" s="4"/>
      <c r="AB55" s="4"/>
      <c r="AC55" s="4"/>
      <c r="AD55" s="4"/>
      <c r="AE55" s="4"/>
      <c r="AF55" s="4"/>
      <c r="AG55" s="4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x14ac:dyDescent="0.2">
      <c r="A56" s="1">
        <v>55</v>
      </c>
      <c r="B56" s="1" t="s">
        <v>149</v>
      </c>
      <c r="C56" s="1" t="s">
        <v>105</v>
      </c>
      <c r="D56" s="1"/>
      <c r="E56" s="2" t="s">
        <v>65</v>
      </c>
      <c r="F56" s="2">
        <v>79</v>
      </c>
      <c r="I56" s="8">
        <f>IF(E56="P",VLOOKUP(B56,Pitchers!B:Q,11,FALSE),VLOOKUP(B56,Batters!B:Q,11,FALSE))</f>
        <v>1.9020000000000037</v>
      </c>
      <c r="J56" s="8">
        <v>0.90904208208186887</v>
      </c>
      <c r="K56" s="8">
        <f>I56-J56</f>
        <v>0.99295791791813481</v>
      </c>
      <c r="L56" s="2" t="s">
        <v>45</v>
      </c>
      <c r="M56" s="2">
        <v>0.67</v>
      </c>
      <c r="N56" s="2" t="s">
        <v>40</v>
      </c>
      <c r="O56" s="2" t="s">
        <v>41</v>
      </c>
      <c r="P56" s="2" t="s">
        <v>35</v>
      </c>
      <c r="Q56" s="2" t="s">
        <v>38</v>
      </c>
      <c r="R56" s="2" t="s">
        <v>35</v>
      </c>
      <c r="S56" s="2" t="s">
        <v>42</v>
      </c>
      <c r="T56" s="2" t="s">
        <v>39</v>
      </c>
      <c r="U56" s="2" t="s">
        <v>46</v>
      </c>
      <c r="V56" s="2" t="s">
        <v>41</v>
      </c>
      <c r="W56" s="2" t="s">
        <v>46</v>
      </c>
      <c r="Z56" s="4"/>
      <c r="AA56" s="4"/>
      <c r="AB56" s="4"/>
      <c r="AC56" s="4"/>
      <c r="AD56" s="4"/>
      <c r="AE56" s="4"/>
      <c r="AF56" s="4"/>
      <c r="AG56" s="4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x14ac:dyDescent="0.2">
      <c r="A57" s="1">
        <v>56</v>
      </c>
      <c r="B57" s="1" t="s">
        <v>150</v>
      </c>
      <c r="C57" s="1" t="s">
        <v>148</v>
      </c>
      <c r="D57" s="1"/>
      <c r="E57" s="2" t="s">
        <v>79</v>
      </c>
      <c r="F57" s="2">
        <v>76</v>
      </c>
      <c r="H57" s="2" t="s">
        <v>36</v>
      </c>
      <c r="I57" s="8">
        <f>IF(E57="P",VLOOKUP(B57,Pitchers!B:Q,11,FALSE),VLOOKUP(B57,Batters!B:Q,11,FALSE))</f>
        <v>2.5302860000000003</v>
      </c>
      <c r="J57" s="8">
        <v>0.76054034513585644</v>
      </c>
      <c r="K57" s="8">
        <f>I57-J57</f>
        <v>1.7697456548641437</v>
      </c>
      <c r="L57" s="2" t="s">
        <v>103</v>
      </c>
      <c r="M57" s="2">
        <v>0.66</v>
      </c>
      <c r="N57" s="2" t="s">
        <v>38</v>
      </c>
      <c r="O57" s="2" t="s">
        <v>38</v>
      </c>
      <c r="P57" s="2" t="s">
        <v>46</v>
      </c>
      <c r="Q57" s="2" t="s">
        <v>38</v>
      </c>
      <c r="R57" s="2" t="s">
        <v>41</v>
      </c>
      <c r="S57" s="2" t="s">
        <v>35</v>
      </c>
      <c r="T57" s="2" t="s">
        <v>38</v>
      </c>
      <c r="U57" s="2" t="s">
        <v>42</v>
      </c>
      <c r="V57" s="2" t="s">
        <v>39</v>
      </c>
      <c r="W57" s="2" t="s">
        <v>40</v>
      </c>
      <c r="Z57" s="4"/>
      <c r="AA57" s="4"/>
      <c r="AB57" s="4"/>
      <c r="AC57" s="4"/>
      <c r="AD57" s="4"/>
      <c r="AE57" s="4"/>
      <c r="AF57" s="4"/>
      <c r="AG57" s="4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x14ac:dyDescent="0.2">
      <c r="A58" s="1">
        <v>57</v>
      </c>
      <c r="B58" s="1" t="s">
        <v>151</v>
      </c>
      <c r="C58" s="1" t="s">
        <v>71</v>
      </c>
      <c r="D58" s="1"/>
      <c r="E58" s="2" t="s">
        <v>79</v>
      </c>
      <c r="F58" s="2">
        <v>95</v>
      </c>
      <c r="I58" s="8">
        <f>IF(E58="P",VLOOKUP(B58,Pitchers!B:Q,11,FALSE),VLOOKUP(B58,Batters!B:Q,11,FALSE))</f>
        <v>3.3668719999999999</v>
      </c>
      <c r="J58" s="8">
        <v>3.173563096004516</v>
      </c>
      <c r="K58" s="8">
        <f>I58-J58</f>
        <v>0.19330890399548384</v>
      </c>
      <c r="L58" s="2" t="s">
        <v>119</v>
      </c>
      <c r="M58" s="2">
        <v>0.86</v>
      </c>
      <c r="N58" s="2" t="s">
        <v>38</v>
      </c>
      <c r="O58" s="2" t="s">
        <v>46</v>
      </c>
      <c r="P58" s="2" t="s">
        <v>38</v>
      </c>
      <c r="Q58" s="2" t="s">
        <v>41</v>
      </c>
      <c r="R58" s="2" t="s">
        <v>46</v>
      </c>
      <c r="S58" s="2" t="s">
        <v>41</v>
      </c>
      <c r="T58" s="2" t="s">
        <v>35</v>
      </c>
      <c r="U58" s="2" t="s">
        <v>40</v>
      </c>
      <c r="V58" s="2" t="s">
        <v>38</v>
      </c>
      <c r="W58" s="2" t="s">
        <v>39</v>
      </c>
      <c r="Y58" s="4"/>
      <c r="Z58" s="4"/>
      <c r="AA58" s="4"/>
      <c r="AB58" s="4"/>
      <c r="AC58" s="4"/>
      <c r="AD58" s="4"/>
      <c r="AE58" s="4"/>
      <c r="AF58" s="4"/>
      <c r="AG58" s="4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x14ac:dyDescent="0.2">
      <c r="A59" s="1">
        <v>58</v>
      </c>
      <c r="B59" s="1" t="s">
        <v>152</v>
      </c>
      <c r="C59" s="1" t="s">
        <v>67</v>
      </c>
      <c r="D59" s="1"/>
      <c r="E59" s="2" t="s">
        <v>35</v>
      </c>
      <c r="F59" s="2">
        <v>83</v>
      </c>
      <c r="I59" s="8">
        <f>IF(E59="P",VLOOKUP(B59,Pitchers!B:Q,11,FALSE),VLOOKUP(B59,Batters!B:Q,11,FALSE))</f>
        <v>6.1777499999999987</v>
      </c>
      <c r="J59" s="8">
        <v>1.0590210230119386</v>
      </c>
      <c r="K59" s="8">
        <f>I59-J59</f>
        <v>5.1187289769880602</v>
      </c>
      <c r="L59" s="2" t="s">
        <v>72</v>
      </c>
      <c r="M59" s="2">
        <v>0.43</v>
      </c>
      <c r="N59" s="2" t="s">
        <v>41</v>
      </c>
      <c r="O59" s="2" t="s">
        <v>35</v>
      </c>
      <c r="P59" s="2" t="s">
        <v>40</v>
      </c>
      <c r="Q59" s="2" t="s">
        <v>42</v>
      </c>
      <c r="R59" s="2" t="s">
        <v>46</v>
      </c>
      <c r="S59" s="2" t="s">
        <v>39</v>
      </c>
      <c r="T59" s="2" t="s">
        <v>38</v>
      </c>
      <c r="U59" s="2" t="s">
        <v>46</v>
      </c>
      <c r="V59" s="2" t="s">
        <v>35</v>
      </c>
      <c r="W59" s="2" t="s">
        <v>41</v>
      </c>
      <c r="Z59" s="4"/>
      <c r="AA59" s="4"/>
      <c r="AB59" s="4"/>
      <c r="AC59" s="4"/>
      <c r="AD59" s="4"/>
      <c r="AE59" s="4"/>
      <c r="AF59" s="4"/>
      <c r="AG59" s="4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">
      <c r="A60" s="1">
        <v>59</v>
      </c>
      <c r="B60" s="1" t="s">
        <v>153</v>
      </c>
      <c r="C60" s="1" t="s">
        <v>33</v>
      </c>
      <c r="D60" s="1"/>
      <c r="E60" s="2" t="s">
        <v>79</v>
      </c>
      <c r="F60" s="2">
        <v>90</v>
      </c>
      <c r="I60" s="8">
        <f>IF(E60="P",VLOOKUP(B60,Pitchers!B:Q,11,FALSE),VLOOKUP(B60,Batters!B:Q,11,FALSE))</f>
        <v>4.8427999999999995</v>
      </c>
      <c r="J60" s="8">
        <v>6.6222138191336954</v>
      </c>
      <c r="K60" s="8">
        <f>I60-J60</f>
        <v>-1.7794138191336959</v>
      </c>
      <c r="L60" s="2" t="s">
        <v>119</v>
      </c>
      <c r="M60" s="2">
        <v>0.78</v>
      </c>
      <c r="N60" s="2" t="s">
        <v>46</v>
      </c>
      <c r="O60" s="2" t="s">
        <v>38</v>
      </c>
      <c r="P60" s="2" t="s">
        <v>41</v>
      </c>
      <c r="Q60" s="2" t="s">
        <v>41</v>
      </c>
      <c r="R60" s="2" t="s">
        <v>41</v>
      </c>
      <c r="S60" s="2" t="s">
        <v>41</v>
      </c>
      <c r="T60" s="2" t="s">
        <v>40</v>
      </c>
      <c r="U60" s="2" t="s">
        <v>41</v>
      </c>
      <c r="V60" s="2" t="s">
        <v>35</v>
      </c>
      <c r="W60" s="2" t="s">
        <v>41</v>
      </c>
      <c r="Z60" s="4"/>
      <c r="AA60" s="4"/>
      <c r="AB60" s="4"/>
      <c r="AC60" s="4"/>
      <c r="AD60" s="4"/>
      <c r="AE60" s="4"/>
      <c r="AF60" s="4"/>
      <c r="AG60" s="4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x14ac:dyDescent="0.2">
      <c r="A61" s="1">
        <v>60</v>
      </c>
      <c r="B61" s="1" t="s">
        <v>154</v>
      </c>
      <c r="C61" s="1" t="s">
        <v>67</v>
      </c>
      <c r="D61" s="1"/>
      <c r="E61" s="2" t="s">
        <v>79</v>
      </c>
      <c r="F61" s="2">
        <v>96</v>
      </c>
      <c r="I61" s="8">
        <f>IF(E61="P",VLOOKUP(B61,Pitchers!B:Q,11,FALSE),VLOOKUP(B61,Batters!B:Q,11,FALSE))</f>
        <v>4.5007999999999999</v>
      </c>
      <c r="J61" s="8">
        <v>6.2883516432533666</v>
      </c>
      <c r="K61" s="8">
        <f>I61-J61</f>
        <v>-1.7875516432533667</v>
      </c>
      <c r="L61" s="2" t="s">
        <v>119</v>
      </c>
      <c r="M61" s="2">
        <v>0.75</v>
      </c>
      <c r="N61" s="2" t="s">
        <v>46</v>
      </c>
      <c r="O61" s="2" t="s">
        <v>46</v>
      </c>
      <c r="P61" s="2" t="s">
        <v>41</v>
      </c>
      <c r="Q61" s="2" t="s">
        <v>38</v>
      </c>
      <c r="R61" s="2" t="s">
        <v>41</v>
      </c>
      <c r="S61" s="2" t="s">
        <v>41</v>
      </c>
      <c r="T61" s="2" t="s">
        <v>41</v>
      </c>
      <c r="U61" s="2" t="s">
        <v>35</v>
      </c>
      <c r="V61" s="2" t="s">
        <v>40</v>
      </c>
      <c r="W61" s="2" t="s">
        <v>40</v>
      </c>
      <c r="Y61" s="4"/>
      <c r="Z61" s="4"/>
      <c r="AA61" s="4"/>
      <c r="AB61" s="4"/>
      <c r="AC61" s="4"/>
      <c r="AD61" s="4"/>
      <c r="AE61" s="4"/>
      <c r="AF61" s="4"/>
      <c r="AG61" s="4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x14ac:dyDescent="0.2">
      <c r="A62" s="1">
        <v>61</v>
      </c>
      <c r="B62" s="1" t="s">
        <v>59</v>
      </c>
      <c r="C62" s="1" t="s">
        <v>60</v>
      </c>
      <c r="D62" s="1" t="s">
        <v>34</v>
      </c>
      <c r="E62" s="2" t="s">
        <v>61</v>
      </c>
      <c r="F62" s="2">
        <v>76</v>
      </c>
      <c r="I62" s="8">
        <f>IF(E62="P",VLOOKUP(B62,Pitchers!B:Q,11,FALSE),VLOOKUP(B62,Batters!B:Q,11,FALSE))</f>
        <v>-0.26399999999999862</v>
      </c>
      <c r="J62" s="8">
        <v>-0.85663104327239992</v>
      </c>
      <c r="K62" s="8">
        <f>I62-J62</f>
        <v>0.59263104327240135</v>
      </c>
      <c r="L62" s="2" t="s">
        <v>49</v>
      </c>
      <c r="M62" s="2">
        <v>0.65</v>
      </c>
      <c r="N62" s="2" t="s">
        <v>46</v>
      </c>
      <c r="O62" s="2" t="s">
        <v>35</v>
      </c>
      <c r="P62" s="2" t="s">
        <v>46</v>
      </c>
      <c r="Q62" s="2" t="s">
        <v>41</v>
      </c>
      <c r="R62" s="2" t="s">
        <v>40</v>
      </c>
      <c r="S62" s="2" t="s">
        <v>39</v>
      </c>
      <c r="T62" s="2" t="s">
        <v>42</v>
      </c>
      <c r="U62" s="2" t="s">
        <v>35</v>
      </c>
      <c r="V62" s="2" t="s">
        <v>35</v>
      </c>
      <c r="W62" s="2" t="s">
        <v>39</v>
      </c>
      <c r="Z62" s="4"/>
      <c r="AA62" s="4"/>
      <c r="AB62" s="4"/>
      <c r="AC62" s="4"/>
      <c r="AD62" s="4"/>
      <c r="AE62" s="4"/>
      <c r="AF62" s="4"/>
      <c r="AG62" s="4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2">
      <c r="A63" s="1">
        <v>62</v>
      </c>
      <c r="B63" s="1" t="s">
        <v>50</v>
      </c>
      <c r="C63" s="1" t="s">
        <v>51</v>
      </c>
      <c r="D63" s="1" t="s">
        <v>34</v>
      </c>
      <c r="E63" s="2" t="s">
        <v>39</v>
      </c>
      <c r="F63" s="2">
        <v>63</v>
      </c>
      <c r="G63" s="2" t="s">
        <v>36</v>
      </c>
      <c r="H63" s="2" t="s">
        <v>36</v>
      </c>
      <c r="I63" s="8">
        <f>IF(E63="P",VLOOKUP(B63,Pitchers!B:Q,11,FALSE),VLOOKUP(B63,Batters!B:Q,11,FALSE))</f>
        <v>-1.1949000000000027</v>
      </c>
      <c r="J63" s="8">
        <v>0.11032607454574132</v>
      </c>
      <c r="K63" s="8">
        <f>I63-J63</f>
        <v>-1.305226074545744</v>
      </c>
      <c r="L63" s="2" t="s">
        <v>37</v>
      </c>
      <c r="M63" s="2">
        <v>0.77</v>
      </c>
      <c r="N63" s="2" t="s">
        <v>35</v>
      </c>
      <c r="O63" s="2" t="s">
        <v>46</v>
      </c>
      <c r="P63" s="2" t="s">
        <v>35</v>
      </c>
      <c r="Q63" s="2" t="s">
        <v>38</v>
      </c>
      <c r="R63" s="2" t="s">
        <v>41</v>
      </c>
      <c r="S63" s="2" t="s">
        <v>46</v>
      </c>
      <c r="T63" s="2" t="s">
        <v>39</v>
      </c>
      <c r="U63" s="2" t="s">
        <v>40</v>
      </c>
      <c r="V63" s="2" t="s">
        <v>52</v>
      </c>
      <c r="W63" s="2" t="s">
        <v>42</v>
      </c>
      <c r="Z63" s="4"/>
      <c r="AA63" s="4"/>
      <c r="AB63" s="4"/>
      <c r="AC63" s="4"/>
      <c r="AD63" s="4"/>
      <c r="AE63" s="4"/>
      <c r="AF63" s="4"/>
      <c r="AG63" s="4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2">
      <c r="A64" s="1">
        <v>63</v>
      </c>
      <c r="B64" s="1" t="s">
        <v>155</v>
      </c>
      <c r="C64" s="1" t="s">
        <v>60</v>
      </c>
      <c r="D64" s="1"/>
      <c r="E64" s="2" t="s">
        <v>52</v>
      </c>
      <c r="F64" s="2">
        <v>81</v>
      </c>
      <c r="I64" s="8">
        <f>IF(E64="P",VLOOKUP(B64,Pitchers!B:Q,11,FALSE),VLOOKUP(B64,Batters!B:Q,11,FALSE))</f>
        <v>0.46619999999999784</v>
      </c>
      <c r="J64" s="8">
        <v>0.59407351641024686</v>
      </c>
      <c r="K64" s="8">
        <f>I64-J64</f>
        <v>-0.12787351641024902</v>
      </c>
      <c r="L64" s="2" t="s">
        <v>45</v>
      </c>
      <c r="M64" s="2">
        <v>0.6</v>
      </c>
      <c r="N64" s="2" t="s">
        <v>35</v>
      </c>
      <c r="O64" s="2" t="s">
        <v>40</v>
      </c>
      <c r="P64" s="2" t="s">
        <v>46</v>
      </c>
      <c r="Q64" s="2" t="s">
        <v>38</v>
      </c>
      <c r="R64" s="2" t="s">
        <v>41</v>
      </c>
      <c r="S64" s="2" t="s">
        <v>39</v>
      </c>
      <c r="T64" s="2" t="s">
        <v>35</v>
      </c>
      <c r="U64" s="2" t="s">
        <v>42</v>
      </c>
      <c r="V64" s="2" t="s">
        <v>46</v>
      </c>
      <c r="W64" s="2" t="s">
        <v>39</v>
      </c>
      <c r="Y64" s="4"/>
      <c r="Z64" s="4"/>
      <c r="AA64" s="4"/>
      <c r="AB64" s="4"/>
      <c r="AC64" s="4"/>
      <c r="AD64" s="4"/>
      <c r="AE64" s="4"/>
      <c r="AF64" s="4"/>
      <c r="AG64" s="4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2">
      <c r="A65" s="1">
        <v>64</v>
      </c>
      <c r="B65" s="1" t="s">
        <v>156</v>
      </c>
      <c r="C65" s="1" t="s">
        <v>132</v>
      </c>
      <c r="D65" s="1"/>
      <c r="E65" s="2" t="s">
        <v>85</v>
      </c>
      <c r="F65" s="2">
        <v>76</v>
      </c>
      <c r="G65" s="2" t="s">
        <v>36</v>
      </c>
      <c r="I65" s="8">
        <f>IF(E65="P",VLOOKUP(B65,Pitchers!B:Q,11,FALSE),VLOOKUP(B65,Batters!B:Q,11,FALSE))</f>
        <v>-0.79753799999999719</v>
      </c>
      <c r="J65" s="8">
        <v>-4.1273093031475423E-2</v>
      </c>
      <c r="K65" s="8">
        <f>I65-J65</f>
        <v>-0.75626490696852178</v>
      </c>
      <c r="L65" s="2" t="s">
        <v>37</v>
      </c>
      <c r="M65" s="2">
        <v>0.79</v>
      </c>
      <c r="N65" s="2" t="s">
        <v>41</v>
      </c>
      <c r="O65" s="2" t="s">
        <v>35</v>
      </c>
      <c r="P65" s="2" t="s">
        <v>38</v>
      </c>
      <c r="Q65" s="2" t="s">
        <v>40</v>
      </c>
      <c r="R65" s="2" t="s">
        <v>39</v>
      </c>
      <c r="S65" s="2" t="s">
        <v>35</v>
      </c>
      <c r="T65" s="2" t="s">
        <v>46</v>
      </c>
      <c r="U65" s="2" t="s">
        <v>38</v>
      </c>
      <c r="V65" s="2" t="s">
        <v>35</v>
      </c>
      <c r="W65" s="2" t="s">
        <v>52</v>
      </c>
      <c r="Z65" s="4"/>
      <c r="AA65" s="4"/>
      <c r="AB65" s="4"/>
      <c r="AC65" s="4"/>
      <c r="AD65" s="4"/>
      <c r="AE65" s="4"/>
      <c r="AF65" s="4"/>
      <c r="AG65" s="4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1:43" x14ac:dyDescent="0.2">
      <c r="A66" s="1">
        <v>65</v>
      </c>
      <c r="B66" s="1" t="s">
        <v>157</v>
      </c>
      <c r="C66" s="1" t="s">
        <v>54</v>
      </c>
      <c r="D66" s="1"/>
      <c r="E66" s="2" t="s">
        <v>65</v>
      </c>
      <c r="F66" s="2">
        <v>85</v>
      </c>
      <c r="G66" s="2" t="s">
        <v>36</v>
      </c>
      <c r="I66" s="8">
        <f>IF(E66="P",VLOOKUP(B66,Pitchers!B:Q,11,FALSE),VLOOKUP(B66,Batters!B:Q,11,FALSE))</f>
        <v>2.4126000000000034</v>
      </c>
      <c r="J66" s="8">
        <v>2.3629495035120001</v>
      </c>
      <c r="K66" s="8">
        <f>I66-J66</f>
        <v>4.9650496488003348E-2</v>
      </c>
      <c r="L66" s="2" t="s">
        <v>37</v>
      </c>
      <c r="M66" s="2">
        <v>0.68</v>
      </c>
      <c r="N66" s="2" t="s">
        <v>40</v>
      </c>
      <c r="O66" s="2" t="s">
        <v>35</v>
      </c>
      <c r="P66" s="2" t="s">
        <v>38</v>
      </c>
      <c r="Q66" s="2" t="s">
        <v>35</v>
      </c>
      <c r="R66" s="2" t="s">
        <v>46</v>
      </c>
      <c r="S66" s="2" t="s">
        <v>39</v>
      </c>
      <c r="T66" s="2" t="s">
        <v>41</v>
      </c>
      <c r="U66" s="2" t="s">
        <v>42</v>
      </c>
      <c r="V66" s="2" t="s">
        <v>35</v>
      </c>
      <c r="W66" s="2" t="s">
        <v>52</v>
      </c>
      <c r="Y66" s="4"/>
      <c r="Z66" s="4"/>
      <c r="AA66" s="4"/>
      <c r="AB66" s="4"/>
      <c r="AC66" s="4"/>
      <c r="AD66" s="4"/>
      <c r="AE66" s="4"/>
      <c r="AF66" s="4"/>
      <c r="AG66" s="4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1:43" x14ac:dyDescent="0.2">
      <c r="A67" s="1">
        <v>66</v>
      </c>
      <c r="B67" s="1" t="s">
        <v>158</v>
      </c>
      <c r="C67" s="1" t="s">
        <v>111</v>
      </c>
      <c r="D67" s="1"/>
      <c r="E67" s="2" t="s">
        <v>52</v>
      </c>
      <c r="F67" s="2">
        <v>72</v>
      </c>
      <c r="H67" s="2" t="s">
        <v>36</v>
      </c>
      <c r="I67" s="8">
        <f>IF(E67="P",VLOOKUP(B67,Pitchers!B:Q,11,FALSE),VLOOKUP(B67,Batters!B:Q,11,FALSE))</f>
        <v>-0.70680000000000121</v>
      </c>
      <c r="J67" s="8">
        <v>-1.6633842521745614</v>
      </c>
      <c r="K67" s="8">
        <f>I67-J67</f>
        <v>0.95658425217456022</v>
      </c>
      <c r="L67" s="2" t="s">
        <v>49</v>
      </c>
      <c r="M67" s="2">
        <v>0.69</v>
      </c>
      <c r="N67" s="2" t="s">
        <v>41</v>
      </c>
      <c r="O67" s="2" t="s">
        <v>46</v>
      </c>
      <c r="P67" s="2" t="s">
        <v>40</v>
      </c>
      <c r="Q67" s="2" t="s">
        <v>35</v>
      </c>
      <c r="R67" s="2" t="s">
        <v>35</v>
      </c>
      <c r="S67" s="2" t="s">
        <v>38</v>
      </c>
      <c r="T67" s="2" t="s">
        <v>39</v>
      </c>
      <c r="U67" s="2" t="s">
        <v>42</v>
      </c>
      <c r="V67" s="2" t="s">
        <v>35</v>
      </c>
      <c r="W67" s="2" t="s">
        <v>52</v>
      </c>
      <c r="Z67" s="4"/>
      <c r="AA67" s="4"/>
      <c r="AB67" s="4"/>
      <c r="AC67" s="4"/>
      <c r="AD67" s="4"/>
      <c r="AE67" s="4"/>
      <c r="AF67" s="4"/>
      <c r="AG67" s="4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1:43" x14ac:dyDescent="0.2">
      <c r="A68" s="1">
        <v>67</v>
      </c>
      <c r="B68" s="1" t="s">
        <v>159</v>
      </c>
      <c r="C68" s="1" t="s">
        <v>136</v>
      </c>
      <c r="D68" s="1"/>
      <c r="E68" s="2" t="s">
        <v>79</v>
      </c>
      <c r="F68" s="2">
        <v>87</v>
      </c>
      <c r="I68" s="8">
        <f>IF(E68="P",VLOOKUP(B68,Pitchers!B:Q,11,FALSE),VLOOKUP(B68,Batters!B:Q,11,FALSE))</f>
        <v>2.2717880000000008</v>
      </c>
      <c r="J68" s="8">
        <v>0.73954842307350688</v>
      </c>
      <c r="K68" s="8">
        <f>I68-J68</f>
        <v>1.5322395769264938</v>
      </c>
      <c r="L68" s="2" t="s">
        <v>119</v>
      </c>
      <c r="M68" s="2">
        <v>0.79</v>
      </c>
      <c r="N68" s="2" t="s">
        <v>46</v>
      </c>
      <c r="O68" s="2" t="s">
        <v>41</v>
      </c>
      <c r="P68" s="2" t="s">
        <v>46</v>
      </c>
      <c r="Q68" s="2" t="s">
        <v>41</v>
      </c>
      <c r="R68" s="2" t="s">
        <v>38</v>
      </c>
      <c r="S68" s="2" t="s">
        <v>46</v>
      </c>
      <c r="T68" s="2" t="s">
        <v>38</v>
      </c>
      <c r="U68" s="2" t="s">
        <v>42</v>
      </c>
      <c r="V68" s="2" t="s">
        <v>40</v>
      </c>
      <c r="W68" s="2" t="s">
        <v>35</v>
      </c>
      <c r="Y68" s="4"/>
      <c r="Z68" s="4"/>
      <c r="AA68" s="4"/>
      <c r="AB68" s="4"/>
      <c r="AC68" s="4"/>
      <c r="AD68" s="4"/>
      <c r="AE68" s="4"/>
      <c r="AF68" s="4"/>
      <c r="AG68" s="4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1:43" x14ac:dyDescent="0.2">
      <c r="A69" s="1">
        <v>68</v>
      </c>
      <c r="B69" s="1" t="s">
        <v>78</v>
      </c>
      <c r="C69" s="1" t="s">
        <v>71</v>
      </c>
      <c r="D69" s="1" t="s">
        <v>34</v>
      </c>
      <c r="E69" s="2" t="s">
        <v>79</v>
      </c>
      <c r="F69" s="2">
        <v>63</v>
      </c>
      <c r="I69" s="8">
        <f>IF(E69="P",VLOOKUP(B69,Pitchers!B:Q,11,FALSE),VLOOKUP(B69,Batters!B:Q,11,FALSE))</f>
        <v>-2.7803979999999995</v>
      </c>
      <c r="J69" s="8">
        <v>2.9607057972114554</v>
      </c>
      <c r="K69" s="8">
        <f>I69-J69</f>
        <v>-5.7411037972114549</v>
      </c>
      <c r="L69" s="2" t="s">
        <v>80</v>
      </c>
      <c r="M69" s="2">
        <v>0.86</v>
      </c>
      <c r="N69" s="2" t="s">
        <v>38</v>
      </c>
      <c r="O69" s="2" t="s">
        <v>41</v>
      </c>
      <c r="P69" s="2" t="s">
        <v>46</v>
      </c>
      <c r="Q69" s="2" t="s">
        <v>41</v>
      </c>
      <c r="R69" s="2" t="s">
        <v>38</v>
      </c>
      <c r="S69" s="2" t="s">
        <v>40</v>
      </c>
      <c r="T69" s="2" t="s">
        <v>35</v>
      </c>
      <c r="U69" s="2" t="s">
        <v>42</v>
      </c>
      <c r="V69" s="2" t="s">
        <v>39</v>
      </c>
      <c r="W69" s="2" t="s">
        <v>52</v>
      </c>
      <c r="Z69" s="4"/>
      <c r="AA69" s="4"/>
      <c r="AB69" s="4"/>
      <c r="AC69" s="4"/>
      <c r="AD69" s="4"/>
      <c r="AE69" s="4"/>
      <c r="AF69" s="4"/>
      <c r="AG69" s="4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1:43" x14ac:dyDescent="0.2">
      <c r="A70" s="1">
        <v>69</v>
      </c>
      <c r="B70" s="1" t="s">
        <v>160</v>
      </c>
      <c r="C70" s="1" t="s">
        <v>51</v>
      </c>
      <c r="D70" s="1"/>
      <c r="E70" s="2" t="s">
        <v>79</v>
      </c>
      <c r="F70" s="2">
        <v>92</v>
      </c>
      <c r="H70" s="2" t="s">
        <v>36</v>
      </c>
      <c r="I70" s="8">
        <f>IF(E70="P",VLOOKUP(B70,Pitchers!B:Q,11,FALSE),VLOOKUP(B70,Batters!B:Q,11,FALSE))</f>
        <v>2.7542239999999998</v>
      </c>
      <c r="J70" s="8">
        <v>2.9701009441917026</v>
      </c>
      <c r="K70" s="8">
        <f>I70-J70</f>
        <v>-0.21587694419170278</v>
      </c>
      <c r="L70" s="2" t="s">
        <v>103</v>
      </c>
      <c r="M70" s="2">
        <v>0.53</v>
      </c>
      <c r="N70" s="2" t="s">
        <v>38</v>
      </c>
      <c r="O70" s="2" t="s">
        <v>46</v>
      </c>
      <c r="P70" s="2" t="s">
        <v>38</v>
      </c>
      <c r="Q70" s="2" t="s">
        <v>46</v>
      </c>
      <c r="R70" s="2" t="s">
        <v>35</v>
      </c>
      <c r="S70" s="2" t="s">
        <v>41</v>
      </c>
      <c r="T70" s="2" t="s">
        <v>38</v>
      </c>
      <c r="U70" s="2" t="s">
        <v>46</v>
      </c>
      <c r="V70" s="2" t="s">
        <v>39</v>
      </c>
      <c r="W70" s="2" t="s">
        <v>52</v>
      </c>
      <c r="Y70" s="4"/>
      <c r="Z70" s="4"/>
      <c r="AA70" s="4"/>
      <c r="AB70" s="4"/>
      <c r="AC70" s="4"/>
      <c r="AD70" s="4"/>
      <c r="AE70" s="4"/>
      <c r="AF70" s="4"/>
      <c r="AG70" s="4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1:43" x14ac:dyDescent="0.2">
      <c r="A71" s="1">
        <v>70</v>
      </c>
      <c r="B71" s="1" t="s">
        <v>161</v>
      </c>
      <c r="C71" s="1" t="s">
        <v>96</v>
      </c>
      <c r="D71" s="1"/>
      <c r="E71" s="2" t="s">
        <v>61</v>
      </c>
      <c r="F71" s="2">
        <v>85</v>
      </c>
      <c r="I71" s="8">
        <f>IF(E71="P",VLOOKUP(B71,Pitchers!B:Q,11,FALSE),VLOOKUP(B71,Batters!B:Q,11,FALSE))</f>
        <v>1.877999999999997</v>
      </c>
      <c r="J71" s="8">
        <v>2.2943369617685945</v>
      </c>
      <c r="K71" s="8">
        <f>I71-J71</f>
        <v>-0.41633696176859747</v>
      </c>
      <c r="L71" s="2" t="s">
        <v>49</v>
      </c>
      <c r="M71" s="2">
        <v>0.84</v>
      </c>
      <c r="N71" s="2" t="s">
        <v>38</v>
      </c>
      <c r="O71" s="2" t="s">
        <v>41</v>
      </c>
      <c r="P71" s="2" t="s">
        <v>35</v>
      </c>
      <c r="Q71" s="2" t="s">
        <v>35</v>
      </c>
      <c r="R71" s="2" t="s">
        <v>40</v>
      </c>
      <c r="S71" s="2" t="s">
        <v>35</v>
      </c>
      <c r="T71" s="2" t="s">
        <v>39</v>
      </c>
      <c r="U71" s="2" t="s">
        <v>42</v>
      </c>
      <c r="V71" s="2" t="s">
        <v>39</v>
      </c>
      <c r="W71" s="2" t="s">
        <v>42</v>
      </c>
      <c r="Y71" s="4"/>
      <c r="Z71" s="4"/>
      <c r="AA71" s="4"/>
      <c r="AB71" s="4"/>
      <c r="AC71" s="4"/>
      <c r="AD71" s="4"/>
      <c r="AE71" s="4"/>
      <c r="AF71" s="4"/>
      <c r="AG71" s="4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1:43" x14ac:dyDescent="0.2">
      <c r="A72" s="1">
        <v>71</v>
      </c>
      <c r="B72" s="1" t="s">
        <v>162</v>
      </c>
      <c r="C72" s="1" t="s">
        <v>148</v>
      </c>
      <c r="D72" s="1"/>
      <c r="E72" s="2" t="s">
        <v>65</v>
      </c>
      <c r="F72" s="2">
        <v>92</v>
      </c>
      <c r="I72" s="8">
        <f>IF(E72="P",VLOOKUP(B72,Pitchers!B:Q,11,FALSE),VLOOKUP(B72,Batters!B:Q,11,FALSE))</f>
        <v>5.2199999999999962</v>
      </c>
      <c r="J72" s="8">
        <v>4.3445588578167529</v>
      </c>
      <c r="K72" s="8">
        <f>I72-J72</f>
        <v>0.87544114218324331</v>
      </c>
      <c r="L72" s="2" t="s">
        <v>72</v>
      </c>
      <c r="M72" s="2">
        <v>0.37</v>
      </c>
      <c r="N72" s="2" t="s">
        <v>35</v>
      </c>
      <c r="O72" s="2" t="s">
        <v>40</v>
      </c>
      <c r="P72" s="2" t="s">
        <v>41</v>
      </c>
      <c r="Q72" s="2" t="s">
        <v>40</v>
      </c>
      <c r="R72" s="2" t="s">
        <v>42</v>
      </c>
      <c r="S72" s="2" t="s">
        <v>39</v>
      </c>
      <c r="T72" s="2" t="s">
        <v>41</v>
      </c>
      <c r="U72" s="2" t="s">
        <v>38</v>
      </c>
      <c r="V72" s="2" t="s">
        <v>52</v>
      </c>
      <c r="W72" s="2" t="s">
        <v>35</v>
      </c>
      <c r="Z72" s="4"/>
      <c r="AA72" s="4"/>
      <c r="AB72" s="4"/>
      <c r="AC72" s="4"/>
      <c r="AD72" s="4"/>
      <c r="AE72" s="4"/>
      <c r="AF72" s="4"/>
      <c r="AG72" s="4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spans="1:43" x14ac:dyDescent="0.2">
      <c r="A73" s="1">
        <v>72</v>
      </c>
      <c r="B73" s="1" t="s">
        <v>163</v>
      </c>
      <c r="C73" s="1" t="s">
        <v>44</v>
      </c>
      <c r="D73" s="1"/>
      <c r="E73" s="2" t="s">
        <v>85</v>
      </c>
      <c r="F73" s="2">
        <v>75</v>
      </c>
      <c r="I73" s="8">
        <f>IF(E73="P",VLOOKUP(B73,Pitchers!B:Q,11,FALSE),VLOOKUP(B73,Batters!B:Q,11,FALSE))</f>
        <v>-0.53760000000000041</v>
      </c>
      <c r="J73" s="8">
        <v>-0.98874600677551872</v>
      </c>
      <c r="K73" s="8">
        <f>I73-J73</f>
        <v>0.4511460067755183</v>
      </c>
      <c r="L73" s="2" t="s">
        <v>45</v>
      </c>
      <c r="M73" s="2">
        <v>0.56999999999999995</v>
      </c>
      <c r="N73" s="2" t="s">
        <v>38</v>
      </c>
      <c r="O73" s="2" t="s">
        <v>35</v>
      </c>
      <c r="P73" s="2" t="s">
        <v>35</v>
      </c>
      <c r="Q73" s="2" t="s">
        <v>39</v>
      </c>
      <c r="R73" s="2" t="s">
        <v>46</v>
      </c>
      <c r="S73" s="2" t="s">
        <v>38</v>
      </c>
      <c r="T73" s="2" t="s">
        <v>46</v>
      </c>
      <c r="U73" s="2" t="s">
        <v>40</v>
      </c>
      <c r="V73" s="2" t="s">
        <v>42</v>
      </c>
      <c r="W73" s="2" t="s">
        <v>41</v>
      </c>
      <c r="Z73" s="4"/>
      <c r="AA73" s="4"/>
      <c r="AB73" s="4"/>
      <c r="AC73" s="4"/>
      <c r="AD73" s="4"/>
      <c r="AE73" s="4"/>
      <c r="AF73" s="4"/>
      <c r="AG73" s="4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spans="1:43" x14ac:dyDescent="0.2">
      <c r="A74" s="1">
        <v>73</v>
      </c>
      <c r="B74" s="1" t="s">
        <v>164</v>
      </c>
      <c r="C74" s="1" t="s">
        <v>105</v>
      </c>
      <c r="D74" s="1"/>
      <c r="E74" s="2" t="s">
        <v>35</v>
      </c>
      <c r="F74" s="2">
        <v>80</v>
      </c>
      <c r="I74" s="8">
        <f>IF(E74="P",VLOOKUP(B74,Pitchers!B:Q,11,FALSE),VLOOKUP(B74,Batters!B:Q,11,FALSE))</f>
        <v>0.87119999999999609</v>
      </c>
      <c r="J74" s="8">
        <v>0.25665278495531024</v>
      </c>
      <c r="K74" s="8">
        <f>I74-J74</f>
        <v>0.61454721504468579</v>
      </c>
      <c r="L74" s="2" t="s">
        <v>45</v>
      </c>
      <c r="M74" s="2">
        <v>0.61</v>
      </c>
      <c r="N74" s="2" t="s">
        <v>35</v>
      </c>
      <c r="O74" s="2" t="s">
        <v>35</v>
      </c>
      <c r="P74" s="2" t="s">
        <v>38</v>
      </c>
      <c r="Q74" s="2" t="s">
        <v>46</v>
      </c>
      <c r="R74" s="2" t="s">
        <v>38</v>
      </c>
      <c r="S74" s="2" t="s">
        <v>40</v>
      </c>
      <c r="T74" s="2" t="s">
        <v>42</v>
      </c>
      <c r="U74" s="2" t="s">
        <v>39</v>
      </c>
      <c r="V74" s="2" t="s">
        <v>41</v>
      </c>
      <c r="W74" s="2" t="s">
        <v>52</v>
      </c>
      <c r="Z74" s="4"/>
      <c r="AA74" s="4"/>
      <c r="AB74" s="4"/>
      <c r="AC74" s="4"/>
      <c r="AD74" s="4"/>
      <c r="AE74" s="4"/>
      <c r="AF74" s="4"/>
      <c r="AG74" s="4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spans="1:43" x14ac:dyDescent="0.2">
      <c r="A75" s="1">
        <v>74</v>
      </c>
      <c r="B75" s="1" t="s">
        <v>165</v>
      </c>
      <c r="C75" s="1" t="s">
        <v>111</v>
      </c>
      <c r="D75" s="1"/>
      <c r="E75" s="2" t="s">
        <v>61</v>
      </c>
      <c r="F75" s="2">
        <v>78</v>
      </c>
      <c r="I75" s="8">
        <f>IF(E75="P",VLOOKUP(B75,Pitchers!B:Q,11,FALSE),VLOOKUP(B75,Batters!B:Q,11,FALSE))</f>
        <v>7.619999999999727E-2</v>
      </c>
      <c r="J75" s="8">
        <v>-0.58530163401120916</v>
      </c>
      <c r="K75" s="8">
        <f>I75-J75</f>
        <v>0.66150163401120643</v>
      </c>
      <c r="L75" s="2" t="s">
        <v>49</v>
      </c>
      <c r="M75" s="2">
        <v>0.82</v>
      </c>
      <c r="N75" s="2" t="s">
        <v>40</v>
      </c>
      <c r="O75" s="2" t="s">
        <v>41</v>
      </c>
      <c r="P75" s="2" t="s">
        <v>35</v>
      </c>
      <c r="Q75" s="2" t="s">
        <v>35</v>
      </c>
      <c r="R75" s="2" t="s">
        <v>39</v>
      </c>
      <c r="S75" s="2" t="s">
        <v>46</v>
      </c>
      <c r="T75" s="2" t="s">
        <v>38</v>
      </c>
      <c r="U75" s="2" t="s">
        <v>46</v>
      </c>
      <c r="V75" s="2" t="s">
        <v>40</v>
      </c>
      <c r="W75" s="2" t="s">
        <v>42</v>
      </c>
      <c r="Z75" s="4"/>
      <c r="AA75" s="4"/>
      <c r="AB75" s="4"/>
      <c r="AC75" s="4"/>
      <c r="AD75" s="4"/>
      <c r="AE75" s="4"/>
      <c r="AF75" s="4"/>
      <c r="AG75" s="4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spans="1:43" x14ac:dyDescent="0.2">
      <c r="A76" s="1">
        <v>75</v>
      </c>
      <c r="B76" s="1" t="s">
        <v>166</v>
      </c>
      <c r="C76" s="1" t="s">
        <v>51</v>
      </c>
      <c r="D76" s="1"/>
      <c r="E76" s="2" t="s">
        <v>79</v>
      </c>
      <c r="F76" s="2">
        <v>98</v>
      </c>
      <c r="H76" s="2" t="s">
        <v>36</v>
      </c>
      <c r="I76" s="8">
        <f>IF(E76="P",VLOOKUP(B76,Pitchers!B:Q,11,FALSE),VLOOKUP(B76,Batters!B:Q,11,FALSE))</f>
        <v>5.2667000000000002</v>
      </c>
      <c r="J76" s="8">
        <v>5.9788903754776435</v>
      </c>
      <c r="K76" s="8">
        <f>I76-J76</f>
        <v>-0.7121903754776433</v>
      </c>
      <c r="L76" s="2" t="s">
        <v>119</v>
      </c>
      <c r="M76" s="2">
        <v>0.7</v>
      </c>
      <c r="N76" s="2" t="s">
        <v>41</v>
      </c>
      <c r="O76" s="2" t="s">
        <v>46</v>
      </c>
      <c r="P76" s="2" t="s">
        <v>38</v>
      </c>
      <c r="Q76" s="2" t="s">
        <v>46</v>
      </c>
      <c r="R76" s="2" t="s">
        <v>38</v>
      </c>
      <c r="S76" s="2" t="s">
        <v>41</v>
      </c>
      <c r="T76" s="2" t="s">
        <v>41</v>
      </c>
      <c r="U76" s="2" t="s">
        <v>41</v>
      </c>
      <c r="V76" s="2" t="s">
        <v>35</v>
      </c>
      <c r="W76" s="2" t="s">
        <v>52</v>
      </c>
      <c r="Y76" s="4"/>
      <c r="Z76" s="4"/>
      <c r="AA76" s="4"/>
      <c r="AB76" s="4"/>
      <c r="AC76" s="4"/>
      <c r="AD76" s="4"/>
      <c r="AE76" s="4"/>
      <c r="AF76" s="4"/>
      <c r="AG76" s="4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spans="1:43" x14ac:dyDescent="0.2">
      <c r="A77" s="1">
        <v>76</v>
      </c>
      <c r="B77" s="1" t="s">
        <v>167</v>
      </c>
      <c r="C77" s="1" t="s">
        <v>58</v>
      </c>
      <c r="D77" s="1"/>
      <c r="E77" s="2" t="s">
        <v>39</v>
      </c>
      <c r="F77" s="2">
        <v>77</v>
      </c>
      <c r="G77" s="2" t="s">
        <v>36</v>
      </c>
      <c r="H77" s="2" t="s">
        <v>36</v>
      </c>
      <c r="I77" s="8">
        <f>IF(E77="P",VLOOKUP(B77,Pitchers!B:Q,11,FALSE),VLOOKUP(B77,Batters!B:Q,11,FALSE))</f>
        <v>-2.3313900000000003</v>
      </c>
      <c r="J77" s="8">
        <v>0.22499849239652356</v>
      </c>
      <c r="K77" s="8">
        <f>I77-J77</f>
        <v>-2.5563884923965237</v>
      </c>
      <c r="L77" s="2" t="s">
        <v>37</v>
      </c>
      <c r="M77" s="2">
        <v>0.85</v>
      </c>
      <c r="N77" s="2" t="s">
        <v>35</v>
      </c>
      <c r="O77" s="2" t="s">
        <v>35</v>
      </c>
      <c r="P77" s="2" t="s">
        <v>38</v>
      </c>
      <c r="Q77" s="2" t="s">
        <v>41</v>
      </c>
      <c r="R77" s="2" t="s">
        <v>46</v>
      </c>
      <c r="S77" s="2" t="s">
        <v>41</v>
      </c>
      <c r="T77" s="2" t="s">
        <v>41</v>
      </c>
      <c r="U77" s="2" t="s">
        <v>35</v>
      </c>
      <c r="V77" s="2" t="s">
        <v>52</v>
      </c>
      <c r="W77" s="2" t="s">
        <v>39</v>
      </c>
      <c r="Y77" s="4"/>
      <c r="Z77" s="4"/>
      <c r="AA77" s="4"/>
      <c r="AB77" s="4"/>
      <c r="AC77" s="4"/>
      <c r="AD77" s="4"/>
      <c r="AE77" s="4"/>
      <c r="AF77" s="4"/>
      <c r="AG77" s="4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spans="1:43" x14ac:dyDescent="0.2">
      <c r="A78" s="1">
        <v>77</v>
      </c>
      <c r="B78" s="1" t="s">
        <v>168</v>
      </c>
      <c r="C78" s="1" t="s">
        <v>92</v>
      </c>
      <c r="D78" s="1"/>
      <c r="E78" s="2" t="s">
        <v>35</v>
      </c>
      <c r="F78" s="2">
        <v>69</v>
      </c>
      <c r="I78" s="8">
        <f>IF(E78="P",VLOOKUP(B78,Pitchers!B:Q,11,FALSE),VLOOKUP(B78,Batters!B:Q,11,FALSE))</f>
        <v>-2.5499999999999998</v>
      </c>
      <c r="J78" s="8">
        <v>-3.5769089487485535</v>
      </c>
      <c r="K78" s="8">
        <f>I78-J78</f>
        <v>1.0269089487485537</v>
      </c>
      <c r="L78" s="2" t="s">
        <v>45</v>
      </c>
      <c r="M78" s="2">
        <v>0.5</v>
      </c>
      <c r="N78" s="2" t="s">
        <v>38</v>
      </c>
      <c r="O78" s="2" t="s">
        <v>46</v>
      </c>
      <c r="P78" s="2" t="s">
        <v>38</v>
      </c>
      <c r="Q78" s="2" t="s">
        <v>35</v>
      </c>
      <c r="R78" s="2" t="s">
        <v>40</v>
      </c>
      <c r="S78" s="2" t="s">
        <v>35</v>
      </c>
      <c r="T78" s="2" t="s">
        <v>41</v>
      </c>
      <c r="U78" s="2" t="s">
        <v>39</v>
      </c>
      <c r="V78" s="2" t="s">
        <v>42</v>
      </c>
      <c r="W78" s="2" t="s">
        <v>39</v>
      </c>
      <c r="Y78" s="4"/>
      <c r="Z78" s="4"/>
      <c r="AA78" s="4"/>
      <c r="AB78" s="4"/>
      <c r="AC78" s="4"/>
      <c r="AD78" s="4"/>
      <c r="AE78" s="4"/>
      <c r="AF78" s="4"/>
      <c r="AG78" s="4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spans="1:43" x14ac:dyDescent="0.2">
      <c r="A79" s="1">
        <v>78</v>
      </c>
      <c r="B79" s="1" t="s">
        <v>169</v>
      </c>
      <c r="C79" s="1" t="s">
        <v>33</v>
      </c>
      <c r="D79" s="1"/>
      <c r="E79" s="2" t="s">
        <v>65</v>
      </c>
      <c r="F79" s="2">
        <v>81</v>
      </c>
      <c r="I79" s="8">
        <f>IF(E79="P",VLOOKUP(B79,Pitchers!B:Q,11,FALSE),VLOOKUP(B79,Batters!B:Q,11,FALSE))</f>
        <v>1.1849999999999996</v>
      </c>
      <c r="J79" s="8">
        <v>0.13066913540012082</v>
      </c>
      <c r="K79" s="8">
        <f>I79-J79</f>
        <v>1.0543308645998788</v>
      </c>
      <c r="L79" s="2" t="s">
        <v>49</v>
      </c>
      <c r="M79" s="2">
        <v>0.82</v>
      </c>
      <c r="N79" s="2" t="s">
        <v>35</v>
      </c>
      <c r="O79" s="2" t="s">
        <v>35</v>
      </c>
      <c r="P79" s="2" t="s">
        <v>41</v>
      </c>
      <c r="Q79" s="2" t="s">
        <v>46</v>
      </c>
      <c r="R79" s="2" t="s">
        <v>38</v>
      </c>
      <c r="S79" s="2" t="s">
        <v>40</v>
      </c>
      <c r="T79" s="2" t="s">
        <v>39</v>
      </c>
      <c r="U79" s="2" t="s">
        <v>42</v>
      </c>
      <c r="V79" s="2" t="s">
        <v>35</v>
      </c>
      <c r="W79" s="2" t="s">
        <v>42</v>
      </c>
      <c r="Z79" s="4"/>
      <c r="AA79" s="4"/>
      <c r="AB79" s="4"/>
      <c r="AC79" s="4"/>
      <c r="AD79" s="4"/>
      <c r="AE79" s="4"/>
      <c r="AF79" s="4"/>
      <c r="AG79" s="4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spans="1:43" x14ac:dyDescent="0.2">
      <c r="A80" s="1">
        <v>79</v>
      </c>
      <c r="B80" s="1" t="s">
        <v>170</v>
      </c>
      <c r="C80" s="1" t="s">
        <v>108</v>
      </c>
      <c r="D80" s="1"/>
      <c r="E80" s="2" t="s">
        <v>65</v>
      </c>
      <c r="F80" s="2">
        <v>78</v>
      </c>
      <c r="I80" s="8">
        <f>IF(E80="P",VLOOKUP(B80,Pitchers!B:Q,11,FALSE),VLOOKUP(B80,Batters!B:Q,11,FALSE))</f>
        <v>0.60540000000000027</v>
      </c>
      <c r="J80" s="8">
        <v>0.22819322287589458</v>
      </c>
      <c r="K80" s="8">
        <f>I80-J80</f>
        <v>0.37720677712410566</v>
      </c>
      <c r="L80" s="2" t="s">
        <v>49</v>
      </c>
      <c r="M80" s="2">
        <v>0.72</v>
      </c>
      <c r="N80" s="2" t="s">
        <v>35</v>
      </c>
      <c r="O80" s="2" t="s">
        <v>41</v>
      </c>
      <c r="P80" s="2" t="s">
        <v>40</v>
      </c>
      <c r="Q80" s="2" t="s">
        <v>41</v>
      </c>
      <c r="R80" s="2" t="s">
        <v>46</v>
      </c>
      <c r="S80" s="2" t="s">
        <v>42</v>
      </c>
      <c r="T80" s="2" t="s">
        <v>40</v>
      </c>
      <c r="U80" s="2" t="s">
        <v>39</v>
      </c>
      <c r="V80" s="2" t="s">
        <v>38</v>
      </c>
      <c r="W80" s="2" t="s">
        <v>35</v>
      </c>
      <c r="Z80" s="4"/>
      <c r="AA80" s="4"/>
      <c r="AB80" s="4"/>
      <c r="AC80" s="4"/>
      <c r="AD80" s="4"/>
      <c r="AE80" s="4"/>
      <c r="AF80" s="4"/>
      <c r="AG80" s="4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spans="1:43" x14ac:dyDescent="0.2">
      <c r="A81" s="1">
        <v>80</v>
      </c>
      <c r="B81" s="1" t="s">
        <v>171</v>
      </c>
      <c r="C81" s="1" t="s">
        <v>98</v>
      </c>
      <c r="D81" s="1"/>
      <c r="E81" s="2" t="s">
        <v>35</v>
      </c>
      <c r="F81" s="2">
        <v>97</v>
      </c>
      <c r="H81" s="2" t="s">
        <v>36</v>
      </c>
      <c r="I81" s="8">
        <f>IF(E81="P",VLOOKUP(B81,Pitchers!B:Q,11,FALSE),VLOOKUP(B81,Batters!B:Q,11,FALSE))</f>
        <v>7.626000000000003</v>
      </c>
      <c r="J81" s="8">
        <v>5.3344467317909867</v>
      </c>
      <c r="K81" s="8">
        <f>I81-J81</f>
        <v>2.2915532682090163</v>
      </c>
      <c r="L81" s="2" t="s">
        <v>72</v>
      </c>
      <c r="M81" s="2">
        <v>0.28000000000000003</v>
      </c>
      <c r="N81" s="2" t="s">
        <v>40</v>
      </c>
      <c r="O81" s="2" t="s">
        <v>35</v>
      </c>
      <c r="P81" s="2" t="s">
        <v>40</v>
      </c>
      <c r="Q81" s="2" t="s">
        <v>39</v>
      </c>
      <c r="R81" s="2" t="s">
        <v>35</v>
      </c>
      <c r="S81" s="2" t="s">
        <v>42</v>
      </c>
      <c r="T81" s="2" t="s">
        <v>41</v>
      </c>
      <c r="U81" s="2" t="s">
        <v>40</v>
      </c>
      <c r="V81" s="2" t="s">
        <v>46</v>
      </c>
      <c r="W81" s="2" t="s">
        <v>39</v>
      </c>
      <c r="Y81" s="4"/>
      <c r="Z81" s="4"/>
      <c r="AA81" s="4"/>
      <c r="AB81" s="4"/>
      <c r="AC81" s="4"/>
      <c r="AD81" s="4"/>
      <c r="AE81" s="4"/>
      <c r="AF81" s="4"/>
      <c r="AG81" s="4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spans="1:43" x14ac:dyDescent="0.2">
      <c r="A82" s="1">
        <v>81</v>
      </c>
      <c r="B82" s="1" t="s">
        <v>172</v>
      </c>
      <c r="C82" s="1" t="s">
        <v>48</v>
      </c>
      <c r="D82" s="1"/>
      <c r="E82" s="2" t="s">
        <v>79</v>
      </c>
      <c r="F82" s="2">
        <v>89</v>
      </c>
      <c r="H82" s="2" t="s">
        <v>36</v>
      </c>
      <c r="I82" s="8">
        <f>IF(E82="P",VLOOKUP(B82,Pitchers!B:Q,11,FALSE),VLOOKUP(B82,Batters!B:Q,11,FALSE))</f>
        <v>1.182392000000001</v>
      </c>
      <c r="J82" s="8">
        <v>2.1939745397700992</v>
      </c>
      <c r="K82" s="8">
        <f>I82-J82</f>
        <v>-1.0115825397700982</v>
      </c>
      <c r="L82" s="2" t="s">
        <v>103</v>
      </c>
      <c r="M82" s="2">
        <v>0.56000000000000005</v>
      </c>
      <c r="N82" s="2" t="s">
        <v>38</v>
      </c>
      <c r="O82" s="2" t="s">
        <v>38</v>
      </c>
      <c r="P82" s="2" t="s">
        <v>46</v>
      </c>
      <c r="Q82" s="2" t="s">
        <v>38</v>
      </c>
      <c r="R82" s="2" t="s">
        <v>41</v>
      </c>
      <c r="S82" s="2" t="s">
        <v>35</v>
      </c>
      <c r="T82" s="2" t="s">
        <v>38</v>
      </c>
      <c r="U82" s="2" t="s">
        <v>39</v>
      </c>
      <c r="V82" s="2" t="s">
        <v>42</v>
      </c>
      <c r="W82" s="2" t="s">
        <v>52</v>
      </c>
      <c r="Y82" s="4"/>
      <c r="Z82" s="4"/>
      <c r="AA82" s="4"/>
      <c r="AB82" s="4"/>
      <c r="AC82" s="4"/>
      <c r="AD82" s="4"/>
      <c r="AE82" s="4"/>
      <c r="AF82" s="4"/>
      <c r="AG82" s="4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spans="1:43" x14ac:dyDescent="0.2">
      <c r="A83" s="1">
        <v>82</v>
      </c>
      <c r="B83" s="1" t="s">
        <v>173</v>
      </c>
      <c r="C83" s="1" t="s">
        <v>102</v>
      </c>
      <c r="D83" s="1"/>
      <c r="E83" s="2" t="s">
        <v>52</v>
      </c>
      <c r="F83" s="2">
        <v>81</v>
      </c>
      <c r="H83" s="2" t="s">
        <v>36</v>
      </c>
      <c r="I83" s="8">
        <f>IF(E83="P",VLOOKUP(B83,Pitchers!B:Q,11,FALSE),VLOOKUP(B83,Batters!B:Q,11,FALSE))</f>
        <v>3.8431499999999992</v>
      </c>
      <c r="J83" s="8">
        <v>0.17266021906703982</v>
      </c>
      <c r="K83" s="8">
        <f>I83-J83</f>
        <v>3.6704897809329595</v>
      </c>
      <c r="L83" s="2" t="s">
        <v>72</v>
      </c>
      <c r="M83" s="2">
        <v>0.36</v>
      </c>
      <c r="N83" s="2" t="s">
        <v>35</v>
      </c>
      <c r="O83" s="2" t="s">
        <v>41</v>
      </c>
      <c r="P83" s="2" t="s">
        <v>38</v>
      </c>
      <c r="Q83" s="2" t="s">
        <v>39</v>
      </c>
      <c r="R83" s="2" t="s">
        <v>46</v>
      </c>
      <c r="S83" s="2" t="s">
        <v>42</v>
      </c>
      <c r="T83" s="2" t="s">
        <v>40</v>
      </c>
      <c r="U83" s="2" t="s">
        <v>40</v>
      </c>
      <c r="V83" s="2" t="s">
        <v>42</v>
      </c>
      <c r="W83" s="2" t="s">
        <v>52</v>
      </c>
      <c r="Z83" s="4"/>
      <c r="AA83" s="4"/>
      <c r="AB83" s="4"/>
      <c r="AC83" s="4"/>
      <c r="AD83" s="4"/>
      <c r="AE83" s="4"/>
      <c r="AF83" s="4"/>
      <c r="AG83" s="4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spans="1:43" x14ac:dyDescent="0.2">
      <c r="A84" s="1">
        <v>83</v>
      </c>
      <c r="B84" s="1" t="s">
        <v>174</v>
      </c>
      <c r="C84" s="1" t="s">
        <v>102</v>
      </c>
      <c r="D84" s="1"/>
      <c r="E84" s="2" t="s">
        <v>52</v>
      </c>
      <c r="F84" s="2">
        <v>78</v>
      </c>
      <c r="G84" s="2" t="s">
        <v>36</v>
      </c>
      <c r="I84" s="8">
        <f>IF(E84="P",VLOOKUP(B84,Pitchers!B:Q,11,FALSE),VLOOKUP(B84,Batters!B:Q,11,FALSE))</f>
        <v>2.4499499999999981</v>
      </c>
      <c r="J84" s="8">
        <v>-2.2269786571230186</v>
      </c>
      <c r="K84" s="8">
        <f>I84-J84</f>
        <v>4.6769286571230166</v>
      </c>
      <c r="L84" s="2" t="s">
        <v>72</v>
      </c>
      <c r="M84" s="2">
        <v>0.35</v>
      </c>
      <c r="N84" s="2" t="s">
        <v>46</v>
      </c>
      <c r="O84" s="2" t="s">
        <v>35</v>
      </c>
      <c r="P84" s="2" t="s">
        <v>38</v>
      </c>
      <c r="Q84" s="2" t="s">
        <v>46</v>
      </c>
      <c r="R84" s="2" t="s">
        <v>42</v>
      </c>
      <c r="S84" s="2" t="s">
        <v>41</v>
      </c>
      <c r="T84" s="2" t="s">
        <v>39</v>
      </c>
      <c r="U84" s="2" t="s">
        <v>35</v>
      </c>
      <c r="V84" s="2" t="s">
        <v>40</v>
      </c>
      <c r="W84" s="2" t="s">
        <v>40</v>
      </c>
      <c r="Z84" s="4"/>
      <c r="AA84" s="4"/>
      <c r="AB84" s="4"/>
      <c r="AC84" s="4"/>
      <c r="AD84" s="4"/>
      <c r="AE84" s="4"/>
      <c r="AF84" s="4"/>
      <c r="AG84" s="4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1:43" x14ac:dyDescent="0.2">
      <c r="A85" s="1">
        <v>84</v>
      </c>
      <c r="B85" s="1" t="s">
        <v>175</v>
      </c>
      <c r="C85" s="1" t="s">
        <v>44</v>
      </c>
      <c r="D85" s="1"/>
      <c r="E85" s="2" t="s">
        <v>52</v>
      </c>
      <c r="F85" s="2">
        <v>83</v>
      </c>
      <c r="I85" s="8">
        <f>IF(E85="P",VLOOKUP(B85,Pitchers!B:Q,11,FALSE),VLOOKUP(B85,Batters!B:Q,11,FALSE))</f>
        <v>3.0990000000000006</v>
      </c>
      <c r="J85" s="8">
        <v>1.7519607515569593</v>
      </c>
      <c r="K85" s="8">
        <f>I85-J85</f>
        <v>1.3470392484430413</v>
      </c>
      <c r="L85" s="2" t="s">
        <v>45</v>
      </c>
      <c r="M85" s="2">
        <v>0.69</v>
      </c>
      <c r="N85" s="2" t="s">
        <v>40</v>
      </c>
      <c r="O85" s="2" t="s">
        <v>46</v>
      </c>
      <c r="P85" s="2" t="s">
        <v>35</v>
      </c>
      <c r="Q85" s="2" t="s">
        <v>35</v>
      </c>
      <c r="R85" s="2" t="s">
        <v>39</v>
      </c>
      <c r="S85" s="2" t="s">
        <v>41</v>
      </c>
      <c r="T85" s="2" t="s">
        <v>46</v>
      </c>
      <c r="U85" s="2" t="s">
        <v>42</v>
      </c>
      <c r="V85" s="2" t="s">
        <v>52</v>
      </c>
      <c r="W85" s="2" t="s">
        <v>42</v>
      </c>
      <c r="Z85" s="4"/>
      <c r="AA85" s="4"/>
      <c r="AB85" s="4"/>
      <c r="AC85" s="4"/>
      <c r="AD85" s="4"/>
      <c r="AE85" s="4"/>
      <c r="AF85" s="4"/>
      <c r="AG85" s="4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spans="1:43" x14ac:dyDescent="0.2">
      <c r="A86" s="1">
        <v>85</v>
      </c>
      <c r="B86" s="1" t="s">
        <v>176</v>
      </c>
      <c r="C86" s="1" t="s">
        <v>92</v>
      </c>
      <c r="D86" s="1"/>
      <c r="E86" s="2" t="s">
        <v>61</v>
      </c>
      <c r="F86" s="2">
        <v>80</v>
      </c>
      <c r="I86" s="8">
        <f>IF(E86="P",VLOOKUP(B86,Pitchers!B:Q,11,FALSE),VLOOKUP(B86,Batters!B:Q,11,FALSE))</f>
        <v>0.67079999999999995</v>
      </c>
      <c r="J86" s="8">
        <v>-0.21599191497825798</v>
      </c>
      <c r="K86" s="8">
        <f>I86-J86</f>
        <v>0.88679191497825793</v>
      </c>
      <c r="L86" s="2" t="s">
        <v>49</v>
      </c>
      <c r="M86" s="2">
        <v>0.85</v>
      </c>
      <c r="N86" s="2" t="s">
        <v>46</v>
      </c>
      <c r="O86" s="2" t="s">
        <v>35</v>
      </c>
      <c r="P86" s="2" t="s">
        <v>41</v>
      </c>
      <c r="Q86" s="2" t="s">
        <v>40</v>
      </c>
      <c r="R86" s="2" t="s">
        <v>40</v>
      </c>
      <c r="S86" s="2" t="s">
        <v>35</v>
      </c>
      <c r="T86" s="2" t="s">
        <v>42</v>
      </c>
      <c r="U86" s="2" t="s">
        <v>39</v>
      </c>
      <c r="V86" s="2" t="s">
        <v>38</v>
      </c>
      <c r="W86" s="2" t="s">
        <v>39</v>
      </c>
      <c r="Y86" s="4"/>
      <c r="Z86" s="4"/>
      <c r="AA86" s="4"/>
      <c r="AB86" s="4"/>
      <c r="AC86" s="4"/>
      <c r="AD86" s="4"/>
      <c r="AE86" s="4"/>
      <c r="AF86" s="4"/>
      <c r="AG86" s="4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1:43" x14ac:dyDescent="0.2">
      <c r="A87" s="1">
        <v>86</v>
      </c>
      <c r="B87" s="1" t="s">
        <v>177</v>
      </c>
      <c r="C87" s="1" t="s">
        <v>92</v>
      </c>
      <c r="D87" s="1"/>
      <c r="E87" s="2" t="s">
        <v>79</v>
      </c>
      <c r="F87" s="2">
        <v>88</v>
      </c>
      <c r="I87" s="8">
        <f>IF(E87="P",VLOOKUP(B87,Pitchers!B:Q,11,FALSE),VLOOKUP(B87,Batters!B:Q,11,FALSE))</f>
        <v>3.4549280000000007</v>
      </c>
      <c r="J87" s="8">
        <v>3.0004008656981269</v>
      </c>
      <c r="K87" s="8">
        <f>I87-J87</f>
        <v>0.45452713430187375</v>
      </c>
      <c r="L87" s="2" t="s">
        <v>103</v>
      </c>
      <c r="M87" s="2">
        <v>0.6</v>
      </c>
      <c r="N87" s="2" t="s">
        <v>38</v>
      </c>
      <c r="O87" s="2" t="s">
        <v>46</v>
      </c>
      <c r="P87" s="2" t="s">
        <v>35</v>
      </c>
      <c r="Q87" s="2" t="s">
        <v>41</v>
      </c>
      <c r="R87" s="2" t="s">
        <v>38</v>
      </c>
      <c r="S87" s="2" t="s">
        <v>46</v>
      </c>
      <c r="T87" s="2" t="s">
        <v>38</v>
      </c>
      <c r="U87" s="2" t="s">
        <v>35</v>
      </c>
      <c r="V87" s="2" t="s">
        <v>46</v>
      </c>
      <c r="W87" s="2" t="s">
        <v>38</v>
      </c>
      <c r="Z87" s="4"/>
      <c r="AA87" s="4"/>
      <c r="AB87" s="4"/>
      <c r="AC87" s="4"/>
      <c r="AD87" s="4"/>
      <c r="AE87" s="4"/>
      <c r="AF87" s="4"/>
      <c r="AG87" s="4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spans="1:43" x14ac:dyDescent="0.2">
      <c r="A88" s="1">
        <v>87</v>
      </c>
      <c r="B88" s="1" t="s">
        <v>178</v>
      </c>
      <c r="C88" s="1" t="s">
        <v>69</v>
      </c>
      <c r="D88" s="1"/>
      <c r="E88" s="2" t="s">
        <v>65</v>
      </c>
      <c r="F88" s="2">
        <v>81</v>
      </c>
      <c r="G88" s="2" t="s">
        <v>36</v>
      </c>
      <c r="H88" s="2" t="s">
        <v>36</v>
      </c>
      <c r="I88" s="8">
        <f>IF(E88="P",VLOOKUP(B88,Pitchers!B:Q,11,FALSE),VLOOKUP(B88,Batters!B:Q,11,FALSE))</f>
        <v>2.5751999999999953</v>
      </c>
      <c r="J88" s="8">
        <v>1.6232924837255696</v>
      </c>
      <c r="K88" s="8">
        <f>I88-J88</f>
        <v>0.95190751627442571</v>
      </c>
      <c r="L88" s="2" t="s">
        <v>37</v>
      </c>
      <c r="M88" s="2">
        <v>0.95</v>
      </c>
      <c r="N88" s="2" t="s">
        <v>41</v>
      </c>
      <c r="O88" s="2" t="s">
        <v>35</v>
      </c>
      <c r="P88" s="2" t="s">
        <v>46</v>
      </c>
      <c r="Q88" s="2" t="s">
        <v>39</v>
      </c>
      <c r="R88" s="2" t="s">
        <v>40</v>
      </c>
      <c r="S88" s="2" t="s">
        <v>35</v>
      </c>
      <c r="T88" s="2" t="s">
        <v>38</v>
      </c>
      <c r="U88" s="2" t="s">
        <v>42</v>
      </c>
      <c r="V88" s="2" t="s">
        <v>46</v>
      </c>
      <c r="W88" s="2" t="s">
        <v>52</v>
      </c>
      <c r="Z88" s="4"/>
      <c r="AA88" s="4"/>
      <c r="AB88" s="4"/>
      <c r="AC88" s="4"/>
      <c r="AD88" s="4"/>
      <c r="AE88" s="4"/>
      <c r="AF88" s="4"/>
      <c r="AG88" s="4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spans="1:43" x14ac:dyDescent="0.2">
      <c r="A89" s="1">
        <v>88</v>
      </c>
      <c r="B89" s="1" t="s">
        <v>179</v>
      </c>
      <c r="C89" s="1" t="s">
        <v>180</v>
      </c>
      <c r="D89" s="1"/>
      <c r="E89" s="2" t="s">
        <v>85</v>
      </c>
      <c r="F89" s="2">
        <v>72</v>
      </c>
      <c r="I89" s="8">
        <f>IF(E89="P",VLOOKUP(B89,Pitchers!B:Q,11,FALSE),VLOOKUP(B89,Batters!B:Q,11,FALSE))</f>
        <v>-1.1850000000000009</v>
      </c>
      <c r="J89" s="8">
        <v>-1.8878997788172669</v>
      </c>
      <c r="K89" s="8">
        <f>I89-J89</f>
        <v>0.70289977881726595</v>
      </c>
      <c r="L89" s="2" t="s">
        <v>45</v>
      </c>
      <c r="M89" s="2">
        <v>0.56999999999999995</v>
      </c>
      <c r="N89" s="2" t="s">
        <v>35</v>
      </c>
      <c r="O89" s="2" t="s">
        <v>41</v>
      </c>
      <c r="P89" s="2" t="s">
        <v>38</v>
      </c>
      <c r="Q89" s="2" t="s">
        <v>46</v>
      </c>
      <c r="R89" s="2" t="s">
        <v>35</v>
      </c>
      <c r="S89" s="2" t="s">
        <v>39</v>
      </c>
      <c r="T89" s="2" t="s">
        <v>38</v>
      </c>
      <c r="U89" s="2" t="s">
        <v>40</v>
      </c>
      <c r="V89" s="2" t="s">
        <v>52</v>
      </c>
      <c r="W89" s="2" t="s">
        <v>42</v>
      </c>
      <c r="Z89" s="4"/>
      <c r="AA89" s="4"/>
      <c r="AB89" s="4"/>
      <c r="AC89" s="4"/>
      <c r="AD89" s="4"/>
      <c r="AE89" s="4"/>
      <c r="AF89" s="4"/>
      <c r="AG89" s="4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1:43" x14ac:dyDescent="0.2">
      <c r="A90" s="1">
        <v>89</v>
      </c>
      <c r="B90" s="1" t="s">
        <v>181</v>
      </c>
      <c r="C90" s="1" t="s">
        <v>113</v>
      </c>
      <c r="D90" s="1"/>
      <c r="E90" s="2" t="s">
        <v>85</v>
      </c>
      <c r="F90" s="2">
        <v>78</v>
      </c>
      <c r="I90" s="8">
        <f>IF(E90="P",VLOOKUP(B90,Pitchers!B:Q,11,FALSE),VLOOKUP(B90,Batters!B:Q,11,FALSE))</f>
        <v>0.60960000000000047</v>
      </c>
      <c r="J90" s="8">
        <v>0.53893122637750224</v>
      </c>
      <c r="K90" s="8">
        <f>I90-J90</f>
        <v>7.0668773622498238E-2</v>
      </c>
      <c r="L90" s="2" t="s">
        <v>45</v>
      </c>
      <c r="M90" s="2">
        <v>0.63</v>
      </c>
      <c r="N90" s="2" t="s">
        <v>35</v>
      </c>
      <c r="O90" s="2" t="s">
        <v>35</v>
      </c>
      <c r="P90" s="2" t="s">
        <v>46</v>
      </c>
      <c r="Q90" s="2" t="s">
        <v>38</v>
      </c>
      <c r="R90" s="2" t="s">
        <v>39</v>
      </c>
      <c r="S90" s="2" t="s">
        <v>46</v>
      </c>
      <c r="T90" s="2" t="s">
        <v>41</v>
      </c>
      <c r="U90" s="2" t="s">
        <v>52</v>
      </c>
      <c r="V90" s="2" t="s">
        <v>40</v>
      </c>
      <c r="W90" s="2" t="s">
        <v>42</v>
      </c>
      <c r="Z90" s="4"/>
      <c r="AA90" s="4"/>
      <c r="AB90" s="4"/>
      <c r="AC90" s="4"/>
      <c r="AD90" s="4"/>
      <c r="AE90" s="4"/>
      <c r="AF90" s="4"/>
      <c r="AG90" s="4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spans="1:43" x14ac:dyDescent="0.2">
      <c r="A91" s="1">
        <v>90</v>
      </c>
      <c r="B91" s="1" t="s">
        <v>182</v>
      </c>
      <c r="C91" s="1" t="s">
        <v>60</v>
      </c>
      <c r="D91" s="1"/>
      <c r="E91" s="2" t="s">
        <v>35</v>
      </c>
      <c r="F91" s="2">
        <v>89</v>
      </c>
      <c r="I91" s="8">
        <f>IF(E91="P",VLOOKUP(B91,Pitchers!B:Q,11,FALSE),VLOOKUP(B91,Batters!B:Q,11,FALSE))</f>
        <v>8.1554999999999982</v>
      </c>
      <c r="J91" s="8">
        <v>2.7833427602627863</v>
      </c>
      <c r="K91" s="8">
        <f>I91-J91</f>
        <v>5.3721572397372119</v>
      </c>
      <c r="L91" s="2" t="s">
        <v>72</v>
      </c>
      <c r="M91" s="2">
        <v>0.47</v>
      </c>
      <c r="N91" s="2" t="s">
        <v>41</v>
      </c>
      <c r="O91" s="2" t="s">
        <v>40</v>
      </c>
      <c r="P91" s="2" t="s">
        <v>42</v>
      </c>
      <c r="Q91" s="2" t="s">
        <v>35</v>
      </c>
      <c r="R91" s="2" t="s">
        <v>40</v>
      </c>
      <c r="S91" s="2" t="s">
        <v>41</v>
      </c>
      <c r="T91" s="2" t="s">
        <v>39</v>
      </c>
      <c r="U91" s="2" t="s">
        <v>40</v>
      </c>
      <c r="V91" s="2" t="s">
        <v>35</v>
      </c>
      <c r="W91" s="2" t="s">
        <v>39</v>
      </c>
      <c r="Z91" s="4"/>
      <c r="AA91" s="4"/>
      <c r="AB91" s="4"/>
      <c r="AC91" s="4"/>
      <c r="AD91" s="4"/>
      <c r="AE91" s="4"/>
      <c r="AF91" s="4"/>
      <c r="AG91" s="4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spans="1:43" x14ac:dyDescent="0.2">
      <c r="A92" s="1">
        <v>91</v>
      </c>
      <c r="B92" s="1" t="s">
        <v>183</v>
      </c>
      <c r="C92" s="1" t="s">
        <v>118</v>
      </c>
      <c r="D92" s="1"/>
      <c r="E92" s="2" t="s">
        <v>35</v>
      </c>
      <c r="F92" s="2">
        <v>79</v>
      </c>
      <c r="I92" s="8">
        <f>IF(E92="P",VLOOKUP(B92,Pitchers!B:Q,11,FALSE),VLOOKUP(B92,Batters!B:Q,11,FALSE))</f>
        <v>1.3842000000000012</v>
      </c>
      <c r="J92" s="8">
        <v>0.10906437685626542</v>
      </c>
      <c r="K92" s="8">
        <f>I92-J92</f>
        <v>1.2751356231437359</v>
      </c>
      <c r="L92" s="2" t="s">
        <v>45</v>
      </c>
      <c r="M92" s="2">
        <v>0.7</v>
      </c>
      <c r="N92" s="2" t="s">
        <v>35</v>
      </c>
      <c r="O92" s="2" t="s">
        <v>46</v>
      </c>
      <c r="P92" s="2" t="s">
        <v>46</v>
      </c>
      <c r="Q92" s="2" t="s">
        <v>40</v>
      </c>
      <c r="R92" s="2" t="s">
        <v>40</v>
      </c>
      <c r="S92" s="2" t="s">
        <v>39</v>
      </c>
      <c r="T92" s="2" t="s">
        <v>42</v>
      </c>
      <c r="U92" s="2" t="s">
        <v>41</v>
      </c>
      <c r="V92" s="2" t="s">
        <v>35</v>
      </c>
      <c r="W92" s="2" t="s">
        <v>41</v>
      </c>
      <c r="Z92" s="4"/>
      <c r="AA92" s="4"/>
      <c r="AB92" s="4"/>
      <c r="AC92" s="4"/>
      <c r="AD92" s="4"/>
      <c r="AE92" s="4"/>
      <c r="AF92" s="4"/>
      <c r="AG92" s="4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spans="1:43" x14ac:dyDescent="0.2">
      <c r="A93" s="1">
        <v>92</v>
      </c>
      <c r="B93" s="1" t="s">
        <v>53</v>
      </c>
      <c r="C93" s="1" t="s">
        <v>54</v>
      </c>
      <c r="D93" s="1" t="s">
        <v>34</v>
      </c>
      <c r="E93" s="2" t="s">
        <v>39</v>
      </c>
      <c r="F93" s="2">
        <v>61</v>
      </c>
      <c r="I93" s="8">
        <f>IF(E93="P",VLOOKUP(B93,Pitchers!B:Q,11,FALSE),VLOOKUP(B93,Batters!B:Q,11,FALSE))</f>
        <v>-2.9855999999999994</v>
      </c>
      <c r="J93" s="8">
        <v>-3.7904868689642459</v>
      </c>
      <c r="K93" s="8">
        <f>I93-J93</f>
        <v>0.80488686896424655</v>
      </c>
      <c r="L93" s="2" t="s">
        <v>49</v>
      </c>
      <c r="M93" s="2">
        <v>0.59</v>
      </c>
      <c r="N93" s="2" t="s">
        <v>41</v>
      </c>
      <c r="O93" s="2" t="s">
        <v>41</v>
      </c>
      <c r="P93" s="2" t="s">
        <v>35</v>
      </c>
      <c r="Q93" s="2" t="s">
        <v>35</v>
      </c>
      <c r="R93" s="2" t="s">
        <v>46</v>
      </c>
      <c r="S93" s="2" t="s">
        <v>40</v>
      </c>
      <c r="T93" s="2" t="s">
        <v>38</v>
      </c>
      <c r="U93" s="2" t="s">
        <v>39</v>
      </c>
      <c r="V93" s="2" t="s">
        <v>52</v>
      </c>
      <c r="W93" s="2" t="s">
        <v>42</v>
      </c>
      <c r="Z93" s="4"/>
      <c r="AA93" s="4"/>
      <c r="AB93" s="4"/>
      <c r="AC93" s="4"/>
      <c r="AD93" s="4"/>
      <c r="AE93" s="4"/>
      <c r="AF93" s="4"/>
      <c r="AG93" s="4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 spans="1:43" x14ac:dyDescent="0.2">
      <c r="A94" s="1">
        <v>93</v>
      </c>
      <c r="B94" s="1" t="s">
        <v>184</v>
      </c>
      <c r="C94" s="1" t="s">
        <v>60</v>
      </c>
      <c r="D94" s="1"/>
      <c r="E94" s="2" t="s">
        <v>65</v>
      </c>
      <c r="F94" s="2">
        <v>93</v>
      </c>
      <c r="G94" s="2" t="s">
        <v>36</v>
      </c>
      <c r="I94" s="8">
        <f>IF(E94="P",VLOOKUP(B94,Pitchers!B:Q,11,FALSE),VLOOKUP(B94,Batters!B:Q,11,FALSE))</f>
        <v>6.849216000000002</v>
      </c>
      <c r="J94" s="8">
        <v>4.6909454931380363</v>
      </c>
      <c r="K94" s="8">
        <f>I94-J94</f>
        <v>2.1582705068619656</v>
      </c>
      <c r="L94" s="2" t="s">
        <v>37</v>
      </c>
      <c r="M94" s="2">
        <v>0.86</v>
      </c>
      <c r="N94" s="2" t="s">
        <v>41</v>
      </c>
      <c r="O94" s="2" t="s">
        <v>40</v>
      </c>
      <c r="P94" s="2" t="s">
        <v>35</v>
      </c>
      <c r="Q94" s="2" t="s">
        <v>39</v>
      </c>
      <c r="R94" s="2" t="s">
        <v>40</v>
      </c>
      <c r="S94" s="2" t="s">
        <v>42</v>
      </c>
      <c r="T94" s="2" t="s">
        <v>35</v>
      </c>
      <c r="U94" s="2" t="s">
        <v>40</v>
      </c>
      <c r="V94" s="2" t="s">
        <v>40</v>
      </c>
      <c r="W94" s="2" t="s">
        <v>46</v>
      </c>
      <c r="Z94" s="4"/>
      <c r="AA94" s="4"/>
      <c r="AB94" s="4"/>
      <c r="AC94" s="4"/>
      <c r="AD94" s="4"/>
      <c r="AE94" s="4"/>
      <c r="AF94" s="4"/>
      <c r="AG94" s="4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spans="1:43" x14ac:dyDescent="0.2">
      <c r="A95" s="1">
        <v>94</v>
      </c>
      <c r="B95" s="1" t="s">
        <v>185</v>
      </c>
      <c r="C95" s="1" t="s">
        <v>140</v>
      </c>
      <c r="D95" s="1"/>
      <c r="E95" s="2" t="s">
        <v>79</v>
      </c>
      <c r="F95" s="2">
        <v>96</v>
      </c>
      <c r="I95" s="8">
        <f>IF(E95="P",VLOOKUP(B95,Pitchers!B:Q,11,FALSE),VLOOKUP(B95,Batters!B:Q,11,FALSE))</f>
        <v>2.947508</v>
      </c>
      <c r="J95" s="8">
        <v>5.1054725524837208</v>
      </c>
      <c r="K95" s="8">
        <f>I95-J95</f>
        <v>-2.1579645524837208</v>
      </c>
      <c r="L95" s="2" t="s">
        <v>119</v>
      </c>
      <c r="M95" s="2">
        <v>0.8</v>
      </c>
      <c r="N95" s="2" t="s">
        <v>41</v>
      </c>
      <c r="O95" s="2" t="s">
        <v>41</v>
      </c>
      <c r="P95" s="2" t="s">
        <v>46</v>
      </c>
      <c r="Q95" s="2" t="s">
        <v>38</v>
      </c>
      <c r="R95" s="2" t="s">
        <v>46</v>
      </c>
      <c r="S95" s="2" t="s">
        <v>38</v>
      </c>
      <c r="T95" s="2" t="s">
        <v>46</v>
      </c>
      <c r="U95" s="2" t="s">
        <v>39</v>
      </c>
      <c r="V95" s="2" t="s">
        <v>35</v>
      </c>
      <c r="W95" s="2" t="s">
        <v>42</v>
      </c>
      <c r="Y95" s="4"/>
      <c r="Z95" s="4"/>
      <c r="AA95" s="4"/>
      <c r="AB95" s="4"/>
      <c r="AC95" s="4"/>
      <c r="AD95" s="4"/>
      <c r="AE95" s="4"/>
      <c r="AF95" s="4"/>
      <c r="AG95" s="4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 spans="1:43" x14ac:dyDescent="0.2">
      <c r="A96" s="1">
        <v>95</v>
      </c>
      <c r="B96" s="1" t="s">
        <v>186</v>
      </c>
      <c r="C96" s="1" t="s">
        <v>123</v>
      </c>
      <c r="D96" s="1"/>
      <c r="E96" s="2" t="s">
        <v>65</v>
      </c>
      <c r="F96" s="2">
        <v>78</v>
      </c>
      <c r="H96" s="2" t="s">
        <v>36</v>
      </c>
      <c r="I96" s="8">
        <f>IF(E96="P",VLOOKUP(B96,Pitchers!B:Q,11,FALSE),VLOOKUP(B96,Batters!B:Q,11,FALSE))</f>
        <v>1.1171999999999995</v>
      </c>
      <c r="J96" s="8">
        <v>0.56058394445441051</v>
      </c>
      <c r="K96" s="8">
        <f>I96-J96</f>
        <v>0.55661605554558902</v>
      </c>
      <c r="L96" s="2" t="s">
        <v>72</v>
      </c>
      <c r="M96" s="2">
        <v>0.28000000000000003</v>
      </c>
      <c r="N96" s="2" t="s">
        <v>41</v>
      </c>
      <c r="O96" s="2" t="s">
        <v>40</v>
      </c>
      <c r="P96" s="2" t="s">
        <v>35</v>
      </c>
      <c r="Q96" s="2" t="s">
        <v>38</v>
      </c>
      <c r="R96" s="2" t="s">
        <v>41</v>
      </c>
      <c r="S96" s="2" t="s">
        <v>42</v>
      </c>
      <c r="T96" s="2" t="s">
        <v>39</v>
      </c>
      <c r="U96" s="2" t="s">
        <v>35</v>
      </c>
      <c r="V96" s="2" t="s">
        <v>39</v>
      </c>
      <c r="W96" s="2" t="s">
        <v>52</v>
      </c>
      <c r="Z96" s="4"/>
      <c r="AA96" s="4"/>
      <c r="AB96" s="4"/>
      <c r="AC96" s="4"/>
      <c r="AD96" s="4"/>
      <c r="AE96" s="4"/>
      <c r="AF96" s="4"/>
      <c r="AG96" s="4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spans="1:43" x14ac:dyDescent="0.2">
      <c r="A97" s="1">
        <v>96</v>
      </c>
      <c r="B97" s="1" t="s">
        <v>187</v>
      </c>
      <c r="C97" s="1" t="s">
        <v>105</v>
      </c>
      <c r="D97" s="1"/>
      <c r="E97" s="2" t="s">
        <v>85</v>
      </c>
      <c r="F97" s="2">
        <v>75</v>
      </c>
      <c r="H97" s="2" t="s">
        <v>36</v>
      </c>
      <c r="I97" s="8">
        <f>IF(E97="P",VLOOKUP(B97,Pitchers!B:Q,11,FALSE),VLOOKUP(B97,Batters!B:Q,11,FALSE))</f>
        <v>0.220799999999997</v>
      </c>
      <c r="J97" s="8">
        <v>-1.3294732852822271</v>
      </c>
      <c r="K97" s="8">
        <f>I97-J97</f>
        <v>1.5502732852822241</v>
      </c>
      <c r="L97" s="2" t="s">
        <v>49</v>
      </c>
      <c r="M97" s="2">
        <v>0.72</v>
      </c>
      <c r="N97" s="2" t="s">
        <v>35</v>
      </c>
      <c r="O97" s="2" t="s">
        <v>41</v>
      </c>
      <c r="P97" s="2" t="s">
        <v>38</v>
      </c>
      <c r="Q97" s="2" t="s">
        <v>35</v>
      </c>
      <c r="R97" s="2" t="s">
        <v>40</v>
      </c>
      <c r="S97" s="2" t="s">
        <v>39</v>
      </c>
      <c r="T97" s="2" t="s">
        <v>41</v>
      </c>
      <c r="U97" s="2" t="s">
        <v>46</v>
      </c>
      <c r="V97" s="2" t="s">
        <v>42</v>
      </c>
      <c r="W97" s="2" t="s">
        <v>52</v>
      </c>
      <c r="Z97" s="4"/>
      <c r="AA97" s="4"/>
      <c r="AB97" s="4"/>
      <c r="AC97" s="4"/>
      <c r="AD97" s="4"/>
      <c r="AE97" s="4"/>
      <c r="AF97" s="4"/>
      <c r="AG97" s="4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 spans="1:43" x14ac:dyDescent="0.2">
      <c r="A98" s="1">
        <v>97</v>
      </c>
      <c r="B98" s="1" t="s">
        <v>188</v>
      </c>
      <c r="C98" s="1" t="s">
        <v>98</v>
      </c>
      <c r="D98" s="1"/>
      <c r="E98" s="2" t="s">
        <v>61</v>
      </c>
      <c r="F98" s="2">
        <v>78</v>
      </c>
      <c r="I98" s="8">
        <f>IF(E98="P",VLOOKUP(B98,Pitchers!B:Q,11,FALSE),VLOOKUP(B98,Batters!B:Q,11,FALSE))</f>
        <v>0.35699999999999932</v>
      </c>
      <c r="J98" s="8">
        <v>-0.83661397139141436</v>
      </c>
      <c r="K98" s="8">
        <f>I98-J98</f>
        <v>1.1936139713914136</v>
      </c>
      <c r="L98" s="2" t="s">
        <v>49</v>
      </c>
      <c r="M98" s="2">
        <v>0.67</v>
      </c>
      <c r="N98" s="2" t="s">
        <v>40</v>
      </c>
      <c r="O98" s="2" t="s">
        <v>41</v>
      </c>
      <c r="P98" s="2" t="s">
        <v>35</v>
      </c>
      <c r="Q98" s="2" t="s">
        <v>41</v>
      </c>
      <c r="R98" s="2" t="s">
        <v>38</v>
      </c>
      <c r="S98" s="2" t="s">
        <v>39</v>
      </c>
      <c r="T98" s="2" t="s">
        <v>42</v>
      </c>
      <c r="U98" s="2" t="s">
        <v>40</v>
      </c>
      <c r="V98" s="2" t="s">
        <v>40</v>
      </c>
      <c r="W98" s="2" t="s">
        <v>39</v>
      </c>
      <c r="Z98" s="4"/>
      <c r="AA98" s="4"/>
      <c r="AB98" s="4"/>
      <c r="AC98" s="4"/>
      <c r="AD98" s="4"/>
      <c r="AE98" s="4"/>
      <c r="AF98" s="4"/>
      <c r="AG98" s="4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x14ac:dyDescent="0.2">
      <c r="A99" s="1">
        <v>98</v>
      </c>
      <c r="B99" s="1" t="s">
        <v>189</v>
      </c>
      <c r="C99" s="1" t="s">
        <v>108</v>
      </c>
      <c r="D99" s="1"/>
      <c r="E99" s="2" t="s">
        <v>35</v>
      </c>
      <c r="F99" s="2">
        <v>87</v>
      </c>
      <c r="I99" s="8">
        <f>IF(E99="P",VLOOKUP(B99,Pitchers!B:Q,11,FALSE),VLOOKUP(B99,Batters!B:Q,11,FALSE))</f>
        <v>3.8588999999999989</v>
      </c>
      <c r="J99" s="8">
        <v>2.2200027145010592</v>
      </c>
      <c r="K99" s="8">
        <f>I99-J99</f>
        <v>1.6388972854989396</v>
      </c>
      <c r="L99" s="2" t="s">
        <v>72</v>
      </c>
      <c r="M99" s="2">
        <v>0.36</v>
      </c>
      <c r="N99" s="2" t="s">
        <v>35</v>
      </c>
      <c r="O99" s="2" t="s">
        <v>40</v>
      </c>
      <c r="P99" s="2" t="s">
        <v>41</v>
      </c>
      <c r="Q99" s="2" t="s">
        <v>42</v>
      </c>
      <c r="R99" s="2" t="s">
        <v>41</v>
      </c>
      <c r="S99" s="2" t="s">
        <v>39</v>
      </c>
      <c r="T99" s="2" t="s">
        <v>46</v>
      </c>
      <c r="U99" s="2" t="s">
        <v>46</v>
      </c>
      <c r="V99" s="2" t="s">
        <v>40</v>
      </c>
      <c r="W99" s="2" t="s">
        <v>35</v>
      </c>
      <c r="Z99" s="4"/>
      <c r="AA99" s="4"/>
      <c r="AB99" s="4"/>
      <c r="AC99" s="4"/>
      <c r="AD99" s="4"/>
      <c r="AE99" s="4"/>
      <c r="AF99" s="4"/>
      <c r="AG99" s="4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 spans="1:43" x14ac:dyDescent="0.2">
      <c r="A100" s="1">
        <v>99</v>
      </c>
      <c r="B100" s="1" t="s">
        <v>43</v>
      </c>
      <c r="C100" s="1" t="s">
        <v>44</v>
      </c>
      <c r="D100" s="1" t="s">
        <v>34</v>
      </c>
      <c r="E100" s="2" t="s">
        <v>35</v>
      </c>
      <c r="F100" s="2">
        <v>68</v>
      </c>
      <c r="I100" s="8">
        <f>IF(E100="P",VLOOKUP(B100,Pitchers!B:Q,11,FALSE),VLOOKUP(B100,Batters!B:Q,11,FALSE))</f>
        <v>6.9075000000000024</v>
      </c>
      <c r="J100" s="8">
        <v>4.403727327705238</v>
      </c>
      <c r="K100" s="8">
        <f>I100-J100</f>
        <v>2.5037726722947644</v>
      </c>
      <c r="L100" s="2" t="s">
        <v>45</v>
      </c>
      <c r="M100" s="2">
        <v>0.98499999999999999</v>
      </c>
      <c r="N100" s="2" t="s">
        <v>35</v>
      </c>
      <c r="O100" s="2" t="s">
        <v>40</v>
      </c>
      <c r="P100" s="2" t="s">
        <v>41</v>
      </c>
      <c r="Q100" s="2" t="s">
        <v>35</v>
      </c>
      <c r="R100" s="2" t="s">
        <v>39</v>
      </c>
      <c r="S100" s="2" t="s">
        <v>40</v>
      </c>
      <c r="T100" s="2" t="s">
        <v>46</v>
      </c>
      <c r="U100" s="2" t="s">
        <v>42</v>
      </c>
      <c r="V100" s="2" t="s">
        <v>39</v>
      </c>
      <c r="W100" s="2" t="s">
        <v>38</v>
      </c>
      <c r="Z100" s="4"/>
      <c r="AA100" s="4"/>
      <c r="AB100" s="4"/>
      <c r="AC100" s="4"/>
      <c r="AD100" s="4"/>
      <c r="AE100" s="4"/>
      <c r="AF100" s="4"/>
      <c r="AG100" s="4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 spans="1:43" x14ac:dyDescent="0.2">
      <c r="A101" s="1">
        <v>100</v>
      </c>
      <c r="B101" s="1" t="s">
        <v>190</v>
      </c>
      <c r="C101" s="1" t="s">
        <v>118</v>
      </c>
      <c r="D101" s="1"/>
      <c r="E101" s="2" t="s">
        <v>85</v>
      </c>
      <c r="F101" s="2">
        <v>84</v>
      </c>
      <c r="I101" s="8">
        <f>IF(E101="P",VLOOKUP(B101,Pitchers!B:Q,11,FALSE),VLOOKUP(B101,Batters!B:Q,11,FALSE))</f>
        <v>3.325200000000001</v>
      </c>
      <c r="J101" s="8">
        <v>2.0515873051614042</v>
      </c>
      <c r="K101" s="8">
        <f>I101-J101</f>
        <v>1.2736126948385968</v>
      </c>
      <c r="L101" s="2" t="s">
        <v>72</v>
      </c>
      <c r="M101" s="2">
        <v>0.27</v>
      </c>
      <c r="N101" s="2" t="s">
        <v>35</v>
      </c>
      <c r="O101" s="2" t="s">
        <v>38</v>
      </c>
      <c r="P101" s="2" t="s">
        <v>46</v>
      </c>
      <c r="Q101" s="2" t="s">
        <v>35</v>
      </c>
      <c r="R101" s="2" t="s">
        <v>39</v>
      </c>
      <c r="S101" s="2" t="s">
        <v>42</v>
      </c>
      <c r="T101" s="2" t="s">
        <v>41</v>
      </c>
      <c r="U101" s="2" t="s">
        <v>40</v>
      </c>
      <c r="V101" s="2" t="s">
        <v>40</v>
      </c>
      <c r="W101" s="2" t="s">
        <v>40</v>
      </c>
      <c r="Z101" s="4"/>
      <c r="AA101" s="4"/>
      <c r="AB101" s="4"/>
      <c r="AC101" s="4"/>
      <c r="AD101" s="4"/>
      <c r="AE101" s="4"/>
      <c r="AF101" s="4"/>
      <c r="AG101" s="4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 spans="1:43" x14ac:dyDescent="0.2">
      <c r="A102" s="1">
        <v>101</v>
      </c>
      <c r="B102" s="1" t="s">
        <v>191</v>
      </c>
      <c r="C102" s="1" t="s">
        <v>67</v>
      </c>
      <c r="D102" s="1"/>
      <c r="E102" s="2" t="s">
        <v>65</v>
      </c>
      <c r="F102" s="2">
        <v>77</v>
      </c>
      <c r="G102" s="2" t="s">
        <v>36</v>
      </c>
      <c r="I102" s="8">
        <f>IF(E102="P",VLOOKUP(B102,Pitchers!B:Q,11,FALSE),VLOOKUP(B102,Batters!B:Q,11,FALSE))</f>
        <v>0.57364800000000005</v>
      </c>
      <c r="J102" s="8">
        <v>0.52066023831009911</v>
      </c>
      <c r="K102" s="8">
        <f>I102-J102</f>
        <v>5.2987761689900936E-2</v>
      </c>
      <c r="L102" s="2" t="s">
        <v>37</v>
      </c>
      <c r="M102" s="2">
        <v>0.76</v>
      </c>
      <c r="N102" s="2" t="s">
        <v>41</v>
      </c>
      <c r="O102" s="2" t="s">
        <v>35</v>
      </c>
      <c r="P102" s="2" t="s">
        <v>38</v>
      </c>
      <c r="Q102" s="2" t="s">
        <v>39</v>
      </c>
      <c r="R102" s="2" t="s">
        <v>40</v>
      </c>
      <c r="S102" s="2" t="s">
        <v>46</v>
      </c>
      <c r="T102" s="2" t="s">
        <v>42</v>
      </c>
      <c r="U102" s="2" t="s">
        <v>35</v>
      </c>
      <c r="V102" s="2" t="s">
        <v>41</v>
      </c>
      <c r="W102" s="2" t="s">
        <v>42</v>
      </c>
      <c r="Z102" s="4"/>
      <c r="AA102" s="4"/>
      <c r="AB102" s="4"/>
      <c r="AC102" s="4"/>
      <c r="AD102" s="4"/>
      <c r="AE102" s="4"/>
      <c r="AF102" s="4"/>
      <c r="AG102" s="4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spans="1:43" x14ac:dyDescent="0.2">
      <c r="A103" s="1">
        <v>102</v>
      </c>
      <c r="B103" s="1" t="s">
        <v>192</v>
      </c>
      <c r="C103" s="1" t="s">
        <v>140</v>
      </c>
      <c r="D103" s="1"/>
      <c r="E103" s="2" t="s">
        <v>65</v>
      </c>
      <c r="F103" s="2">
        <v>77</v>
      </c>
      <c r="H103" s="2" t="s">
        <v>36</v>
      </c>
      <c r="I103" s="8">
        <f>IF(E103="P",VLOOKUP(B103,Pitchers!B:Q,11,FALSE),VLOOKUP(B103,Batters!B:Q,11,FALSE))</f>
        <v>-0.91080000000000039</v>
      </c>
      <c r="J103" s="8">
        <v>3.3424943222954452E-2</v>
      </c>
      <c r="K103" s="8">
        <f>I103-J103</f>
        <v>-0.9442249432229548</v>
      </c>
      <c r="L103" s="2" t="s">
        <v>49</v>
      </c>
      <c r="M103" s="2">
        <v>0.64</v>
      </c>
      <c r="N103" s="2" t="s">
        <v>38</v>
      </c>
      <c r="O103" s="2" t="s">
        <v>35</v>
      </c>
      <c r="P103" s="2" t="s">
        <v>41</v>
      </c>
      <c r="Q103" s="2" t="s">
        <v>41</v>
      </c>
      <c r="R103" s="2" t="s">
        <v>40</v>
      </c>
      <c r="S103" s="2" t="s">
        <v>39</v>
      </c>
      <c r="T103" s="2" t="s">
        <v>42</v>
      </c>
      <c r="U103" s="2" t="s">
        <v>35</v>
      </c>
      <c r="V103" s="2" t="s">
        <v>41</v>
      </c>
      <c r="W103" s="2" t="s">
        <v>52</v>
      </c>
      <c r="Y103" s="4"/>
      <c r="Z103" s="4"/>
      <c r="AA103" s="4"/>
      <c r="AB103" s="4"/>
      <c r="AC103" s="4"/>
      <c r="AD103" s="4"/>
      <c r="AE103" s="4"/>
      <c r="AF103" s="4"/>
      <c r="AG103" s="4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 spans="1:43" x14ac:dyDescent="0.2">
      <c r="A104" s="1">
        <v>103</v>
      </c>
      <c r="B104" s="1" t="s">
        <v>193</v>
      </c>
      <c r="C104" s="1" t="s">
        <v>69</v>
      </c>
      <c r="D104" s="1"/>
      <c r="E104" s="2" t="s">
        <v>79</v>
      </c>
      <c r="F104" s="2">
        <v>79</v>
      </c>
      <c r="I104" s="8">
        <f>IF(E104="P",VLOOKUP(B104,Pitchers!B:Q,11,FALSE),VLOOKUP(B104,Batters!B:Q,11,FALSE))</f>
        <v>1.2004999999999995</v>
      </c>
      <c r="J104" s="8">
        <v>3.1012573099670737</v>
      </c>
      <c r="K104" s="8">
        <f>I104-J104</f>
        <v>-1.9007573099670743</v>
      </c>
      <c r="L104" s="2" t="s">
        <v>119</v>
      </c>
      <c r="M104" s="2">
        <v>0.35</v>
      </c>
      <c r="N104" s="2" t="s">
        <v>46</v>
      </c>
      <c r="O104" s="2" t="s">
        <v>38</v>
      </c>
      <c r="P104" s="2" t="s">
        <v>46</v>
      </c>
      <c r="Q104" s="2" t="s">
        <v>41</v>
      </c>
      <c r="R104" s="2" t="s">
        <v>38</v>
      </c>
      <c r="S104" s="2" t="s">
        <v>35</v>
      </c>
      <c r="T104" s="2" t="s">
        <v>41</v>
      </c>
      <c r="U104" s="2" t="s">
        <v>40</v>
      </c>
      <c r="V104" s="2" t="s">
        <v>40</v>
      </c>
      <c r="W104" s="2" t="s">
        <v>39</v>
      </c>
      <c r="Z104" s="4"/>
      <c r="AA104" s="4"/>
      <c r="AB104" s="4"/>
      <c r="AC104" s="4"/>
      <c r="AD104" s="4"/>
      <c r="AE104" s="4"/>
      <c r="AF104" s="4"/>
      <c r="AG104" s="4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spans="1:43" x14ac:dyDescent="0.2">
      <c r="A105" s="1">
        <v>104</v>
      </c>
      <c r="B105" s="1" t="s">
        <v>62</v>
      </c>
      <c r="C105" s="1" t="s">
        <v>63</v>
      </c>
      <c r="D105" s="1" t="s">
        <v>34</v>
      </c>
      <c r="E105" s="2" t="s">
        <v>61</v>
      </c>
      <c r="F105" s="2">
        <v>60</v>
      </c>
      <c r="I105" s="8">
        <f>IF(E105="P",VLOOKUP(B105,Pitchers!B:Q,11,FALSE),VLOOKUP(B105,Batters!B:Q,11,FALSE))</f>
        <v>-1.7969999999999997</v>
      </c>
      <c r="J105" s="8">
        <v>-3.4548863229585001</v>
      </c>
      <c r="K105" s="8">
        <f>I105-J105</f>
        <v>1.6578863229585004</v>
      </c>
      <c r="L105" s="2" t="s">
        <v>49</v>
      </c>
      <c r="M105" s="2">
        <v>0.7</v>
      </c>
      <c r="N105" s="2" t="s">
        <v>35</v>
      </c>
      <c r="O105" s="2" t="s">
        <v>38</v>
      </c>
      <c r="P105" s="2" t="s">
        <v>35</v>
      </c>
      <c r="Q105" s="2" t="s">
        <v>38</v>
      </c>
      <c r="R105" s="2" t="s">
        <v>41</v>
      </c>
      <c r="S105" s="2" t="s">
        <v>40</v>
      </c>
      <c r="T105" s="2" t="s">
        <v>46</v>
      </c>
      <c r="U105" s="2" t="s">
        <v>39</v>
      </c>
      <c r="V105" s="2" t="s">
        <v>40</v>
      </c>
      <c r="W105" s="2" t="s">
        <v>42</v>
      </c>
      <c r="Z105" s="4"/>
      <c r="AA105" s="4"/>
      <c r="AB105" s="4"/>
      <c r="AC105" s="4"/>
      <c r="AD105" s="4"/>
      <c r="AE105" s="4"/>
      <c r="AF105" s="4"/>
      <c r="AG105" s="4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1:43" x14ac:dyDescent="0.2">
      <c r="A106" s="1">
        <v>105</v>
      </c>
      <c r="B106" s="1" t="s">
        <v>194</v>
      </c>
      <c r="C106" s="1" t="s">
        <v>67</v>
      </c>
      <c r="D106" s="1"/>
      <c r="E106" s="2" t="s">
        <v>61</v>
      </c>
      <c r="F106" s="2">
        <v>82</v>
      </c>
      <c r="I106" s="8">
        <f>IF(E106="P",VLOOKUP(B106,Pitchers!B:Q,11,FALSE),VLOOKUP(B106,Batters!B:Q,11,FALSE))</f>
        <v>4.3967999999999989</v>
      </c>
      <c r="J106" s="8">
        <v>3.0415430376470551</v>
      </c>
      <c r="K106" s="8">
        <f>I106-J106</f>
        <v>1.3552569623529438</v>
      </c>
      <c r="L106" s="2" t="s">
        <v>72</v>
      </c>
      <c r="M106" s="2">
        <v>0.31</v>
      </c>
      <c r="N106" s="2" t="s">
        <v>35</v>
      </c>
      <c r="O106" s="2" t="s">
        <v>38</v>
      </c>
      <c r="P106" s="2" t="s">
        <v>40</v>
      </c>
      <c r="Q106" s="2" t="s">
        <v>39</v>
      </c>
      <c r="R106" s="2" t="s">
        <v>42</v>
      </c>
      <c r="S106" s="2" t="s">
        <v>41</v>
      </c>
      <c r="T106" s="2" t="s">
        <v>35</v>
      </c>
      <c r="U106" s="2" t="s">
        <v>46</v>
      </c>
      <c r="V106" s="2" t="s">
        <v>38</v>
      </c>
      <c r="W106" s="2" t="s">
        <v>52</v>
      </c>
      <c r="Z106" s="4"/>
      <c r="AA106" s="4"/>
      <c r="AB106" s="4"/>
      <c r="AC106" s="4"/>
      <c r="AD106" s="4"/>
      <c r="AE106" s="4"/>
      <c r="AF106" s="4"/>
      <c r="AG106" s="4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spans="1:43" x14ac:dyDescent="0.2">
      <c r="A107" s="1">
        <v>106</v>
      </c>
      <c r="B107" s="1" t="s">
        <v>195</v>
      </c>
      <c r="C107" s="1" t="s">
        <v>136</v>
      </c>
      <c r="D107" s="1"/>
      <c r="E107" s="2" t="s">
        <v>52</v>
      </c>
      <c r="F107" s="2">
        <v>91</v>
      </c>
      <c r="H107" s="2" t="s">
        <v>36</v>
      </c>
      <c r="I107" s="8">
        <f>IF(E107="P",VLOOKUP(B107,Pitchers!B:Q,11,FALSE),VLOOKUP(B107,Batters!B:Q,11,FALSE))</f>
        <v>9.1109999999999989</v>
      </c>
      <c r="J107" s="8">
        <v>4.5192246933842464</v>
      </c>
      <c r="K107" s="8">
        <f>I107-J107</f>
        <v>4.5917753066157525</v>
      </c>
      <c r="L107" s="2" t="s">
        <v>72</v>
      </c>
      <c r="M107" s="2">
        <v>0.48</v>
      </c>
      <c r="N107" s="2" t="s">
        <v>35</v>
      </c>
      <c r="O107" s="2" t="s">
        <v>46</v>
      </c>
      <c r="P107" s="2" t="s">
        <v>42</v>
      </c>
      <c r="Q107" s="2" t="s">
        <v>40</v>
      </c>
      <c r="R107" s="2" t="s">
        <v>35</v>
      </c>
      <c r="S107" s="2" t="s">
        <v>39</v>
      </c>
      <c r="T107" s="2" t="s">
        <v>41</v>
      </c>
      <c r="U107" s="2" t="s">
        <v>41</v>
      </c>
      <c r="V107" s="2" t="s">
        <v>35</v>
      </c>
      <c r="W107" s="2" t="s">
        <v>42</v>
      </c>
      <c r="Z107" s="4"/>
      <c r="AA107" s="4"/>
      <c r="AB107" s="4"/>
      <c r="AC107" s="4"/>
      <c r="AD107" s="4"/>
      <c r="AE107" s="4"/>
      <c r="AF107" s="4"/>
      <c r="AG107" s="4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 spans="1:43" x14ac:dyDescent="0.2">
      <c r="A108" s="1">
        <v>107</v>
      </c>
      <c r="B108" s="1" t="s">
        <v>70</v>
      </c>
      <c r="C108" s="1" t="s">
        <v>71</v>
      </c>
      <c r="D108" s="1" t="s">
        <v>34</v>
      </c>
      <c r="E108" s="2" t="s">
        <v>65</v>
      </c>
      <c r="F108" s="2">
        <v>86</v>
      </c>
      <c r="I108" s="8">
        <f>IF(E108="P",VLOOKUP(B108,Pitchers!B:Q,11,FALSE),VLOOKUP(B108,Batters!B:Q,11,FALSE))</f>
        <v>4.8343500000000006</v>
      </c>
      <c r="J108" s="8">
        <v>2.3441572757467375</v>
      </c>
      <c r="K108" s="8">
        <f>I108-J108</f>
        <v>2.4901927242532631</v>
      </c>
      <c r="L108" s="2" t="s">
        <v>72</v>
      </c>
      <c r="M108" s="2">
        <v>0.38</v>
      </c>
      <c r="N108" s="2" t="s">
        <v>35</v>
      </c>
      <c r="O108" s="2" t="s">
        <v>40</v>
      </c>
      <c r="P108" s="2" t="s">
        <v>46</v>
      </c>
      <c r="Q108" s="2" t="s">
        <v>42</v>
      </c>
      <c r="R108" s="2" t="s">
        <v>38</v>
      </c>
      <c r="S108" s="2" t="s">
        <v>39</v>
      </c>
      <c r="T108" s="2" t="s">
        <v>41</v>
      </c>
      <c r="U108" s="2" t="s">
        <v>35</v>
      </c>
      <c r="V108" s="2" t="s">
        <v>41</v>
      </c>
      <c r="W108" s="2" t="s">
        <v>52</v>
      </c>
      <c r="Z108" s="4"/>
      <c r="AA108" s="4"/>
      <c r="AB108" s="4"/>
      <c r="AC108" s="4"/>
      <c r="AD108" s="4"/>
      <c r="AE108" s="4"/>
      <c r="AF108" s="4"/>
      <c r="AG108" s="4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 spans="1:43" x14ac:dyDescent="0.2">
      <c r="A109" s="1">
        <v>108</v>
      </c>
      <c r="B109" s="1" t="s">
        <v>196</v>
      </c>
      <c r="C109" s="1" t="s">
        <v>132</v>
      </c>
      <c r="D109" s="1"/>
      <c r="E109" s="2" t="s">
        <v>35</v>
      </c>
      <c r="F109" s="2">
        <v>84</v>
      </c>
      <c r="I109" s="8">
        <f>IF(E109="P",VLOOKUP(B109,Pitchers!B:Q,11,FALSE),VLOOKUP(B109,Batters!B:Q,11,FALSE))</f>
        <v>2.6627999999999985</v>
      </c>
      <c r="J109" s="8">
        <v>1.6954065074788338</v>
      </c>
      <c r="K109" s="8">
        <f>I109-J109</f>
        <v>0.96739349252116469</v>
      </c>
      <c r="L109" s="2" t="s">
        <v>72</v>
      </c>
      <c r="M109" s="2">
        <v>0.25</v>
      </c>
      <c r="N109" s="2" t="s">
        <v>35</v>
      </c>
      <c r="O109" s="2" t="s">
        <v>38</v>
      </c>
      <c r="P109" s="2" t="s">
        <v>40</v>
      </c>
      <c r="Q109" s="2" t="s">
        <v>35</v>
      </c>
      <c r="R109" s="2" t="s">
        <v>46</v>
      </c>
      <c r="S109" s="2" t="s">
        <v>42</v>
      </c>
      <c r="T109" s="2" t="s">
        <v>39</v>
      </c>
      <c r="U109" s="2" t="s">
        <v>41</v>
      </c>
      <c r="V109" s="2" t="s">
        <v>41</v>
      </c>
      <c r="W109" s="2" t="s">
        <v>46</v>
      </c>
      <c r="Z109" s="4"/>
      <c r="AA109" s="4"/>
      <c r="AB109" s="4"/>
      <c r="AC109" s="4"/>
      <c r="AD109" s="4"/>
      <c r="AE109" s="4"/>
      <c r="AF109" s="4"/>
      <c r="AG109" s="4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1:43" x14ac:dyDescent="0.2">
      <c r="A110" s="1">
        <v>109</v>
      </c>
      <c r="B110" s="1" t="s">
        <v>197</v>
      </c>
      <c r="C110" s="1" t="s">
        <v>54</v>
      </c>
      <c r="D110" s="1"/>
      <c r="E110" s="2" t="s">
        <v>79</v>
      </c>
      <c r="F110" s="2">
        <v>76</v>
      </c>
      <c r="I110" s="8">
        <f>IF(E110="P",VLOOKUP(B110,Pitchers!B:Q,11,FALSE),VLOOKUP(B110,Batters!B:Q,11,FALSE))</f>
        <v>2.1590899999999982</v>
      </c>
      <c r="J110" s="8">
        <v>1.0455343966449602</v>
      </c>
      <c r="K110" s="8">
        <f>I110-J110</f>
        <v>1.113555603355038</v>
      </c>
      <c r="L110" s="2" t="s">
        <v>103</v>
      </c>
      <c r="M110" s="2">
        <v>0.56999999999999995</v>
      </c>
      <c r="N110" s="2" t="s">
        <v>38</v>
      </c>
      <c r="O110" s="2" t="s">
        <v>46</v>
      </c>
      <c r="P110" s="2" t="s">
        <v>38</v>
      </c>
      <c r="Q110" s="2" t="s">
        <v>46</v>
      </c>
      <c r="R110" s="2" t="s">
        <v>38</v>
      </c>
      <c r="S110" s="2" t="s">
        <v>35</v>
      </c>
      <c r="T110" s="2" t="s">
        <v>41</v>
      </c>
      <c r="U110" s="2" t="s">
        <v>40</v>
      </c>
      <c r="V110" s="2" t="s">
        <v>42</v>
      </c>
      <c r="W110" s="2" t="s">
        <v>39</v>
      </c>
      <c r="Z110" s="4"/>
      <c r="AA110" s="4"/>
      <c r="AB110" s="4"/>
      <c r="AC110" s="4"/>
      <c r="AD110" s="4"/>
      <c r="AE110" s="4"/>
      <c r="AF110" s="4"/>
      <c r="AG110" s="4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1:43" x14ac:dyDescent="0.2">
      <c r="A111" s="1">
        <v>110</v>
      </c>
      <c r="B111" s="1" t="s">
        <v>73</v>
      </c>
      <c r="C111" s="1" t="s">
        <v>63</v>
      </c>
      <c r="D111" s="1" t="s">
        <v>34</v>
      </c>
      <c r="E111" s="2" t="s">
        <v>65</v>
      </c>
      <c r="F111" s="2">
        <v>94</v>
      </c>
      <c r="I111" s="8">
        <f>IF(E111="P",VLOOKUP(B111,Pitchers!B:Q,11,FALSE),VLOOKUP(B111,Batters!B:Q,11,FALSE))</f>
        <v>11.255550000000001</v>
      </c>
      <c r="J111" s="8">
        <v>4.4340550166854316</v>
      </c>
      <c r="K111" s="8">
        <f>I111-J111</f>
        <v>6.8214949833145697</v>
      </c>
      <c r="L111" s="2" t="s">
        <v>72</v>
      </c>
      <c r="M111" s="2">
        <v>0.54</v>
      </c>
      <c r="N111" s="2" t="s">
        <v>40</v>
      </c>
      <c r="O111" s="2" t="s">
        <v>40</v>
      </c>
      <c r="P111" s="2" t="s">
        <v>41</v>
      </c>
      <c r="Q111" s="2" t="s">
        <v>35</v>
      </c>
      <c r="R111" s="2" t="s">
        <v>39</v>
      </c>
      <c r="S111" s="2" t="s">
        <v>42</v>
      </c>
      <c r="T111" s="2" t="s">
        <v>40</v>
      </c>
      <c r="U111" s="2" t="s">
        <v>35</v>
      </c>
      <c r="V111" s="2" t="s">
        <v>35</v>
      </c>
      <c r="W111" s="2" t="s">
        <v>52</v>
      </c>
      <c r="Z111" s="4"/>
      <c r="AA111" s="4"/>
      <c r="AB111" s="4"/>
      <c r="AC111" s="4"/>
      <c r="AD111" s="4"/>
      <c r="AE111" s="4"/>
      <c r="AF111" s="4"/>
      <c r="AG111" s="4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spans="1:43" x14ac:dyDescent="0.2">
      <c r="A112" s="1">
        <v>111</v>
      </c>
      <c r="B112" s="1" t="s">
        <v>198</v>
      </c>
      <c r="C112" s="1" t="s">
        <v>180</v>
      </c>
      <c r="D112" s="1"/>
      <c r="E112" s="2" t="s">
        <v>65</v>
      </c>
      <c r="F112" s="2">
        <v>78</v>
      </c>
      <c r="I112" s="8">
        <f>IF(E112="P",VLOOKUP(B112,Pitchers!B:Q,11,FALSE),VLOOKUP(B112,Batters!B:Q,11,FALSE))</f>
        <v>0.87779999999999625</v>
      </c>
      <c r="J112" s="8">
        <v>-0.41396606021835847</v>
      </c>
      <c r="K112" s="8">
        <f>I112-J112</f>
        <v>1.2917660602183547</v>
      </c>
      <c r="L112" s="2" t="s">
        <v>49</v>
      </c>
      <c r="M112" s="2">
        <v>0.78</v>
      </c>
      <c r="N112" s="2" t="s">
        <v>41</v>
      </c>
      <c r="O112" s="2" t="s">
        <v>40</v>
      </c>
      <c r="P112" s="2" t="s">
        <v>35</v>
      </c>
      <c r="Q112" s="2" t="s">
        <v>38</v>
      </c>
      <c r="R112" s="2" t="s">
        <v>35</v>
      </c>
      <c r="S112" s="2" t="s">
        <v>39</v>
      </c>
      <c r="T112" s="2" t="s">
        <v>42</v>
      </c>
      <c r="U112" s="2" t="s">
        <v>46</v>
      </c>
      <c r="V112" s="2" t="s">
        <v>41</v>
      </c>
      <c r="W112" s="2" t="s">
        <v>52</v>
      </c>
      <c r="Z112" s="4"/>
      <c r="AA112" s="4"/>
      <c r="AB112" s="4"/>
      <c r="AC112" s="4"/>
      <c r="AD112" s="4"/>
      <c r="AE112" s="4"/>
      <c r="AF112" s="4"/>
      <c r="AG112" s="4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spans="1:43" x14ac:dyDescent="0.2">
      <c r="A113" s="1">
        <v>112</v>
      </c>
      <c r="B113" s="1" t="s">
        <v>199</v>
      </c>
      <c r="C113" s="1" t="s">
        <v>44</v>
      </c>
      <c r="D113" s="1"/>
      <c r="E113" s="2" t="s">
        <v>79</v>
      </c>
      <c r="F113" s="2">
        <v>69</v>
      </c>
      <c r="I113" s="8">
        <f>IF(E113="P",VLOOKUP(B113,Pitchers!B:Q,11,FALSE),VLOOKUP(B113,Batters!B:Q,11,FALSE))</f>
        <v>2.5796960000000011</v>
      </c>
      <c r="J113" s="8">
        <v>1.0223289082003406</v>
      </c>
      <c r="K113" s="8">
        <f>I113-J113</f>
        <v>1.5573670917996605</v>
      </c>
      <c r="L113" s="2" t="s">
        <v>103</v>
      </c>
      <c r="M113" s="2">
        <v>0.51</v>
      </c>
      <c r="N113" s="2" t="s">
        <v>38</v>
      </c>
      <c r="O113" s="2" t="s">
        <v>38</v>
      </c>
      <c r="P113" s="2" t="s">
        <v>46</v>
      </c>
      <c r="Q113" s="2" t="s">
        <v>38</v>
      </c>
      <c r="R113" s="2" t="s">
        <v>38</v>
      </c>
      <c r="S113" s="2" t="s">
        <v>41</v>
      </c>
      <c r="T113" s="2" t="s">
        <v>35</v>
      </c>
      <c r="U113" s="2" t="s">
        <v>40</v>
      </c>
      <c r="V113" s="2" t="s">
        <v>39</v>
      </c>
      <c r="W113" s="2" t="s">
        <v>42</v>
      </c>
      <c r="Z113" s="4"/>
      <c r="AA113" s="4"/>
      <c r="AB113" s="4"/>
      <c r="AC113" s="4"/>
      <c r="AD113" s="4"/>
      <c r="AE113" s="4"/>
      <c r="AF113" s="4"/>
      <c r="AG113" s="4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 spans="1:43" x14ac:dyDescent="0.2">
      <c r="A114" s="1">
        <v>113</v>
      </c>
      <c r="B114" s="1" t="s">
        <v>200</v>
      </c>
      <c r="C114" s="1" t="s">
        <v>96</v>
      </c>
      <c r="D114" s="1"/>
      <c r="E114" s="2" t="s">
        <v>79</v>
      </c>
      <c r="F114" s="2">
        <v>90</v>
      </c>
      <c r="I114" s="8">
        <f>IF(E114="P",VLOOKUP(B114,Pitchers!B:Q,11,FALSE),VLOOKUP(B114,Batters!B:Q,11,FALSE))</f>
        <v>-1.0530999999999993</v>
      </c>
      <c r="J114" s="8">
        <v>0.16548802714212227</v>
      </c>
      <c r="K114" s="8">
        <f>I114-J114</f>
        <v>-1.2185880271421214</v>
      </c>
      <c r="L114" s="2" t="s">
        <v>119</v>
      </c>
      <c r="M114" s="2">
        <v>0.62</v>
      </c>
      <c r="N114" s="2" t="s">
        <v>46</v>
      </c>
      <c r="O114" s="2" t="s">
        <v>46</v>
      </c>
      <c r="P114" s="2" t="s">
        <v>38</v>
      </c>
      <c r="Q114" s="2" t="s">
        <v>38</v>
      </c>
      <c r="R114" s="2" t="s">
        <v>41</v>
      </c>
      <c r="S114" s="2" t="s">
        <v>35</v>
      </c>
      <c r="T114" s="2" t="s">
        <v>40</v>
      </c>
      <c r="U114" s="2" t="s">
        <v>46</v>
      </c>
      <c r="V114" s="2" t="s">
        <v>42</v>
      </c>
      <c r="W114" s="2" t="s">
        <v>42</v>
      </c>
      <c r="Y114" s="4"/>
      <c r="Z114" s="4"/>
      <c r="AA114" s="4"/>
      <c r="AB114" s="4"/>
      <c r="AC114" s="4"/>
      <c r="AD114" s="4"/>
      <c r="AE114" s="4"/>
      <c r="AF114" s="4"/>
      <c r="AG114" s="4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 spans="1:43" x14ac:dyDescent="0.2">
      <c r="A115" s="1">
        <v>114</v>
      </c>
      <c r="B115" s="1" t="s">
        <v>201</v>
      </c>
      <c r="C115" s="1" t="s">
        <v>56</v>
      </c>
      <c r="D115" s="1"/>
      <c r="E115" s="2" t="s">
        <v>85</v>
      </c>
      <c r="F115" s="2">
        <v>79</v>
      </c>
      <c r="I115" s="8">
        <f>IF(E115="P",VLOOKUP(B115,Pitchers!B:Q,11,FALSE),VLOOKUP(B115,Batters!B:Q,11,FALSE))</f>
        <v>0.44699999999999707</v>
      </c>
      <c r="J115" s="8">
        <v>1.0365728513806007</v>
      </c>
      <c r="K115" s="8">
        <f>I115-J115</f>
        <v>-0.58957285138060367</v>
      </c>
      <c r="L115" s="2" t="s">
        <v>49</v>
      </c>
      <c r="M115" s="2">
        <v>0.75</v>
      </c>
      <c r="N115" s="2" t="s">
        <v>46</v>
      </c>
      <c r="O115" s="2" t="s">
        <v>40</v>
      </c>
      <c r="P115" s="2" t="s">
        <v>35</v>
      </c>
      <c r="Q115" s="2" t="s">
        <v>41</v>
      </c>
      <c r="R115" s="2" t="s">
        <v>39</v>
      </c>
      <c r="S115" s="2" t="s">
        <v>35</v>
      </c>
      <c r="T115" s="2" t="s">
        <v>41</v>
      </c>
      <c r="U115" s="2" t="s">
        <v>42</v>
      </c>
      <c r="V115" s="2" t="s">
        <v>38</v>
      </c>
      <c r="W115" s="2" t="s">
        <v>52</v>
      </c>
      <c r="Z115" s="4"/>
      <c r="AA115" s="4"/>
      <c r="AB115" s="4"/>
      <c r="AC115" s="4"/>
      <c r="AD115" s="4"/>
      <c r="AE115" s="4"/>
      <c r="AF115" s="4"/>
      <c r="AG115" s="4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 spans="1:43" x14ac:dyDescent="0.2">
      <c r="A116" s="1">
        <v>115</v>
      </c>
      <c r="B116" s="1" t="s">
        <v>202</v>
      </c>
      <c r="C116" s="1" t="s">
        <v>48</v>
      </c>
      <c r="D116" s="1"/>
      <c r="E116" s="2" t="s">
        <v>39</v>
      </c>
      <c r="F116" s="2">
        <v>82</v>
      </c>
      <c r="H116" s="2" t="s">
        <v>36</v>
      </c>
      <c r="I116" s="8">
        <f>IF(E116="P",VLOOKUP(B116,Pitchers!B:Q,11,FALSE),VLOOKUP(B116,Batters!B:Q,11,FALSE))</f>
        <v>3.2706000000000017</v>
      </c>
      <c r="J116" s="8">
        <v>1.412010991676683</v>
      </c>
      <c r="K116" s="8">
        <f>I116-J116</f>
        <v>1.8585890083233187</v>
      </c>
      <c r="L116" s="2" t="s">
        <v>49</v>
      </c>
      <c r="M116" s="2">
        <v>0.72</v>
      </c>
      <c r="N116" s="2" t="s">
        <v>35</v>
      </c>
      <c r="O116" s="2" t="s">
        <v>41</v>
      </c>
      <c r="P116" s="2" t="s">
        <v>46</v>
      </c>
      <c r="Q116" s="2" t="s">
        <v>40</v>
      </c>
      <c r="R116" s="2" t="s">
        <v>39</v>
      </c>
      <c r="S116" s="2" t="s">
        <v>42</v>
      </c>
      <c r="T116" s="2" t="s">
        <v>38</v>
      </c>
      <c r="U116" s="2" t="s">
        <v>35</v>
      </c>
      <c r="V116" s="2" t="s">
        <v>52</v>
      </c>
      <c r="W116" s="2" t="s">
        <v>46</v>
      </c>
      <c r="Z116" s="4"/>
      <c r="AA116" s="4"/>
      <c r="AB116" s="4"/>
      <c r="AC116" s="4"/>
      <c r="AD116" s="4"/>
      <c r="AE116" s="4"/>
      <c r="AF116" s="4"/>
      <c r="AG116" s="4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 spans="1:43" x14ac:dyDescent="0.2">
      <c r="A117" s="1">
        <v>116</v>
      </c>
      <c r="B117" s="1" t="s">
        <v>203</v>
      </c>
      <c r="C117" s="1" t="s">
        <v>94</v>
      </c>
      <c r="D117" s="1"/>
      <c r="E117" s="2" t="s">
        <v>35</v>
      </c>
      <c r="F117" s="2">
        <v>83</v>
      </c>
      <c r="H117" s="2" t="s">
        <v>36</v>
      </c>
      <c r="I117" s="8">
        <f>IF(E117="P",VLOOKUP(B117,Pitchers!B:Q,11,FALSE),VLOOKUP(B117,Batters!B:Q,11,FALSE))</f>
        <v>5.7202499999999983</v>
      </c>
      <c r="J117" s="8">
        <v>1.3499085063485412</v>
      </c>
      <c r="K117" s="8">
        <f>I117-J117</f>
        <v>4.3703414936514573</v>
      </c>
      <c r="L117" s="2" t="s">
        <v>72</v>
      </c>
      <c r="M117" s="2">
        <v>0.41</v>
      </c>
      <c r="N117" s="2" t="s">
        <v>40</v>
      </c>
      <c r="O117" s="2" t="s">
        <v>46</v>
      </c>
      <c r="P117" s="2" t="s">
        <v>35</v>
      </c>
      <c r="Q117" s="2" t="s">
        <v>42</v>
      </c>
      <c r="R117" s="2" t="s">
        <v>41</v>
      </c>
      <c r="S117" s="2" t="s">
        <v>35</v>
      </c>
      <c r="T117" s="2" t="s">
        <v>41</v>
      </c>
      <c r="U117" s="2" t="s">
        <v>39</v>
      </c>
      <c r="V117" s="2" t="s">
        <v>38</v>
      </c>
      <c r="W117" s="2" t="s">
        <v>42</v>
      </c>
      <c r="Z117" s="4"/>
      <c r="AA117" s="4"/>
      <c r="AB117" s="4"/>
      <c r="AC117" s="4"/>
      <c r="AD117" s="4"/>
      <c r="AE117" s="4"/>
      <c r="AF117" s="4"/>
      <c r="AG117" s="4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 spans="1:43" x14ac:dyDescent="0.2">
      <c r="A118" s="1">
        <v>117</v>
      </c>
      <c r="B118" s="1" t="s">
        <v>204</v>
      </c>
      <c r="C118" s="1" t="s">
        <v>48</v>
      </c>
      <c r="D118" s="1"/>
      <c r="E118" s="2" t="s">
        <v>39</v>
      </c>
      <c r="F118" s="2">
        <v>76</v>
      </c>
      <c r="I118" s="8">
        <f>IF(E118="P",VLOOKUP(B118,Pitchers!B:Q,11,FALSE),VLOOKUP(B118,Batters!B:Q,11,FALSE))</f>
        <v>-1.5000000000000568E-2</v>
      </c>
      <c r="J118" s="8">
        <v>-0.32982845523643267</v>
      </c>
      <c r="K118" s="8">
        <f>I118-J118</f>
        <v>0.3148284552364321</v>
      </c>
      <c r="L118" s="2" t="s">
        <v>45</v>
      </c>
      <c r="M118" s="2">
        <v>0.63</v>
      </c>
      <c r="N118" s="2" t="s">
        <v>35</v>
      </c>
      <c r="O118" s="2" t="s">
        <v>40</v>
      </c>
      <c r="P118" s="2" t="s">
        <v>38</v>
      </c>
      <c r="Q118" s="2" t="s">
        <v>35</v>
      </c>
      <c r="R118" s="2" t="s">
        <v>46</v>
      </c>
      <c r="S118" s="2" t="s">
        <v>38</v>
      </c>
      <c r="T118" s="2" t="s">
        <v>46</v>
      </c>
      <c r="U118" s="2" t="s">
        <v>42</v>
      </c>
      <c r="V118" s="2" t="s">
        <v>41</v>
      </c>
      <c r="W118" s="2" t="s">
        <v>52</v>
      </c>
      <c r="Z118" s="4"/>
      <c r="AA118" s="4"/>
      <c r="AB118" s="4"/>
      <c r="AC118" s="4"/>
      <c r="AD118" s="4"/>
      <c r="AE118" s="4"/>
      <c r="AF118" s="4"/>
      <c r="AG118" s="4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 spans="1:43" x14ac:dyDescent="0.2">
      <c r="A119" s="1">
        <v>118</v>
      </c>
      <c r="B119" s="1" t="s">
        <v>205</v>
      </c>
      <c r="C119" s="1" t="s">
        <v>69</v>
      </c>
      <c r="D119" s="1"/>
      <c r="E119" s="2" t="s">
        <v>61</v>
      </c>
      <c r="F119" s="2">
        <v>82</v>
      </c>
      <c r="I119" s="8">
        <f>IF(E119="P",VLOOKUP(B119,Pitchers!B:Q,11,FALSE),VLOOKUP(B119,Batters!B:Q,11,FALSE))</f>
        <v>2.3249999999999971</v>
      </c>
      <c r="J119" s="8">
        <v>1.0609321940315015</v>
      </c>
      <c r="K119" s="8">
        <f>I119-J119</f>
        <v>1.2640678059684956</v>
      </c>
      <c r="L119" s="2" t="s">
        <v>45</v>
      </c>
      <c r="M119" s="2">
        <v>0.75</v>
      </c>
      <c r="N119" s="2" t="s">
        <v>35</v>
      </c>
      <c r="O119" s="2" t="s">
        <v>35</v>
      </c>
      <c r="P119" s="2" t="s">
        <v>40</v>
      </c>
      <c r="Q119" s="2" t="s">
        <v>38</v>
      </c>
      <c r="R119" s="2" t="s">
        <v>46</v>
      </c>
      <c r="S119" s="2" t="s">
        <v>39</v>
      </c>
      <c r="T119" s="2" t="s">
        <v>35</v>
      </c>
      <c r="U119" s="2" t="s">
        <v>38</v>
      </c>
      <c r="V119" s="2" t="s">
        <v>46</v>
      </c>
      <c r="W119" s="2" t="s">
        <v>35</v>
      </c>
      <c r="Z119" s="4"/>
      <c r="AA119" s="4"/>
      <c r="AB119" s="4"/>
      <c r="AC119" s="4"/>
      <c r="AD119" s="4"/>
      <c r="AE119" s="4"/>
      <c r="AF119" s="4"/>
      <c r="AG119" s="4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 spans="1:43" x14ac:dyDescent="0.2">
      <c r="A120" s="1">
        <v>119</v>
      </c>
      <c r="B120" s="1" t="s">
        <v>206</v>
      </c>
      <c r="C120" s="1" t="s">
        <v>60</v>
      </c>
      <c r="D120" s="1"/>
      <c r="E120" s="2" t="s">
        <v>65</v>
      </c>
      <c r="F120" s="2">
        <v>81</v>
      </c>
      <c r="I120" s="8">
        <f>IF(E120="P",VLOOKUP(B120,Pitchers!B:Q,11,FALSE),VLOOKUP(B120,Batters!B:Q,11,FALSE))</f>
        <v>1.5569999999999964</v>
      </c>
      <c r="J120" s="8">
        <v>0.62530812950211678</v>
      </c>
      <c r="K120" s="8">
        <f>I120-J120</f>
        <v>0.9316918704978796</v>
      </c>
      <c r="L120" s="2" t="s">
        <v>49</v>
      </c>
      <c r="M120" s="2">
        <v>0.85</v>
      </c>
      <c r="N120" s="2" t="s">
        <v>41</v>
      </c>
      <c r="O120" s="2" t="s">
        <v>41</v>
      </c>
      <c r="P120" s="2" t="s">
        <v>35</v>
      </c>
      <c r="Q120" s="2" t="s">
        <v>40</v>
      </c>
      <c r="R120" s="2" t="s">
        <v>40</v>
      </c>
      <c r="S120" s="2" t="s">
        <v>42</v>
      </c>
      <c r="T120" s="2" t="s">
        <v>35</v>
      </c>
      <c r="U120" s="2" t="s">
        <v>39</v>
      </c>
      <c r="V120" s="2" t="s">
        <v>40</v>
      </c>
      <c r="W120" s="2" t="s">
        <v>35</v>
      </c>
      <c r="Z120" s="4"/>
      <c r="AA120" s="4"/>
      <c r="AB120" s="4"/>
      <c r="AC120" s="4"/>
      <c r="AD120" s="4"/>
      <c r="AE120" s="4"/>
      <c r="AF120" s="4"/>
      <c r="AG120" s="4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 spans="1:43" x14ac:dyDescent="0.2">
      <c r="A121" s="1">
        <v>120</v>
      </c>
      <c r="B121" s="1" t="s">
        <v>207</v>
      </c>
      <c r="C121" s="1" t="s">
        <v>123</v>
      </c>
      <c r="D121" s="1"/>
      <c r="E121" s="2" t="s">
        <v>65</v>
      </c>
      <c r="F121" s="2">
        <v>82</v>
      </c>
      <c r="I121" s="8">
        <f>IF(E121="P",VLOOKUP(B121,Pitchers!B:Q,11,FALSE),VLOOKUP(B121,Batters!B:Q,11,FALSE))</f>
        <v>1.5599999999999992</v>
      </c>
      <c r="J121" s="8">
        <v>1.3668328262680425</v>
      </c>
      <c r="K121" s="8">
        <f>I121-J121</f>
        <v>0.19316717373195669</v>
      </c>
      <c r="L121" s="2" t="s">
        <v>72</v>
      </c>
      <c r="M121" s="2">
        <v>0.31</v>
      </c>
      <c r="N121" s="2" t="s">
        <v>41</v>
      </c>
      <c r="O121" s="2" t="s">
        <v>35</v>
      </c>
      <c r="P121" s="2" t="s">
        <v>40</v>
      </c>
      <c r="Q121" s="2" t="s">
        <v>40</v>
      </c>
      <c r="R121" s="2" t="s">
        <v>42</v>
      </c>
      <c r="S121" s="2" t="s">
        <v>38</v>
      </c>
      <c r="T121" s="2" t="s">
        <v>46</v>
      </c>
      <c r="U121" s="2" t="s">
        <v>39</v>
      </c>
      <c r="V121" s="2" t="s">
        <v>38</v>
      </c>
      <c r="W121" s="2" t="s">
        <v>40</v>
      </c>
      <c r="Z121" s="4"/>
      <c r="AA121" s="4"/>
      <c r="AB121" s="4"/>
      <c r="AC121" s="4"/>
      <c r="AD121" s="4"/>
      <c r="AE121" s="4"/>
      <c r="AF121" s="4"/>
      <c r="AG121" s="4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 spans="1:43" x14ac:dyDescent="0.2">
      <c r="A122" s="1">
        <v>121</v>
      </c>
      <c r="B122" s="1" t="s">
        <v>208</v>
      </c>
      <c r="C122" s="1" t="s">
        <v>67</v>
      </c>
      <c r="D122" s="1"/>
      <c r="E122" s="2" t="s">
        <v>65</v>
      </c>
      <c r="F122" s="2">
        <v>83</v>
      </c>
      <c r="G122" s="2" t="s">
        <v>36</v>
      </c>
      <c r="I122" s="8">
        <f>IF(E122="P",VLOOKUP(B122,Pitchers!B:Q,11,FALSE),VLOOKUP(B122,Batters!B:Q,11,FALSE))</f>
        <v>3.0013500000000048</v>
      </c>
      <c r="J122" s="8">
        <v>1.5348778259889757</v>
      </c>
      <c r="K122" s="8">
        <f>I122-J122</f>
        <v>1.4664721740110291</v>
      </c>
      <c r="L122" s="2" t="s">
        <v>37</v>
      </c>
      <c r="M122" s="2">
        <v>0.89</v>
      </c>
      <c r="N122" s="2" t="s">
        <v>40</v>
      </c>
      <c r="O122" s="2" t="s">
        <v>35</v>
      </c>
      <c r="P122" s="2" t="s">
        <v>35</v>
      </c>
      <c r="Q122" s="2" t="s">
        <v>38</v>
      </c>
      <c r="R122" s="2" t="s">
        <v>41</v>
      </c>
      <c r="S122" s="2" t="s">
        <v>39</v>
      </c>
      <c r="T122" s="2" t="s">
        <v>46</v>
      </c>
      <c r="U122" s="2" t="s">
        <v>38</v>
      </c>
      <c r="V122" s="2" t="s">
        <v>42</v>
      </c>
      <c r="W122" s="2" t="s">
        <v>52</v>
      </c>
      <c r="Z122" s="4"/>
      <c r="AA122" s="4"/>
      <c r="AB122" s="4"/>
      <c r="AC122" s="4"/>
      <c r="AD122" s="4"/>
      <c r="AE122" s="4"/>
      <c r="AF122" s="4"/>
      <c r="AG122" s="4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spans="1:43" x14ac:dyDescent="0.2">
      <c r="A123" s="1">
        <v>122</v>
      </c>
      <c r="B123" s="1" t="s">
        <v>209</v>
      </c>
      <c r="C123" s="1" t="s">
        <v>58</v>
      </c>
      <c r="D123" s="1"/>
      <c r="E123" s="2" t="s">
        <v>79</v>
      </c>
      <c r="F123" s="2">
        <v>68</v>
      </c>
      <c r="I123" s="8">
        <f>IF(E123="P",VLOOKUP(B123,Pitchers!B:Q,11,FALSE),VLOOKUP(B123,Batters!B:Q,11,FALSE))</f>
        <v>1.5461</v>
      </c>
      <c r="J123" s="8">
        <v>3.0199680853327431</v>
      </c>
      <c r="K123" s="8">
        <f>I123-J123</f>
        <v>-1.473868085332743</v>
      </c>
      <c r="L123" s="2" t="s">
        <v>119</v>
      </c>
      <c r="M123" s="2">
        <v>0.53</v>
      </c>
      <c r="N123" s="2" t="s">
        <v>38</v>
      </c>
      <c r="O123" s="2" t="s">
        <v>46</v>
      </c>
      <c r="P123" s="2" t="s">
        <v>41</v>
      </c>
      <c r="Q123" s="2" t="s">
        <v>38</v>
      </c>
      <c r="R123" s="2" t="s">
        <v>41</v>
      </c>
      <c r="S123" s="2" t="s">
        <v>46</v>
      </c>
      <c r="T123" s="2" t="s">
        <v>40</v>
      </c>
      <c r="U123" s="2" t="s">
        <v>35</v>
      </c>
      <c r="V123" s="2" t="s">
        <v>39</v>
      </c>
      <c r="W123" s="2" t="s">
        <v>42</v>
      </c>
      <c r="Z123" s="4"/>
      <c r="AA123" s="4"/>
      <c r="AB123" s="4"/>
      <c r="AC123" s="4"/>
      <c r="AD123" s="4"/>
      <c r="AE123" s="4"/>
      <c r="AF123" s="4"/>
      <c r="AG123" s="4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1:43" x14ac:dyDescent="0.2">
      <c r="A124" s="1">
        <v>123</v>
      </c>
      <c r="B124" s="1" t="s">
        <v>210</v>
      </c>
      <c r="C124" s="1" t="s">
        <v>54</v>
      </c>
      <c r="D124" s="1"/>
      <c r="E124" s="2" t="s">
        <v>79</v>
      </c>
      <c r="F124" s="2">
        <v>81</v>
      </c>
      <c r="H124" s="2" t="s">
        <v>36</v>
      </c>
      <c r="I124" s="8">
        <f>IF(E124="P",VLOOKUP(B124,Pitchers!B:Q,11,FALSE),VLOOKUP(B124,Batters!B:Q,11,FALSE))</f>
        <v>-0.10982799999999948</v>
      </c>
      <c r="J124" s="8">
        <v>2.3422839036628358</v>
      </c>
      <c r="K124" s="8">
        <f>I124-J124</f>
        <v>-2.4521119036628352</v>
      </c>
      <c r="L124" s="2" t="s">
        <v>83</v>
      </c>
      <c r="M124" s="2">
        <v>0.43</v>
      </c>
      <c r="N124" s="2" t="s">
        <v>38</v>
      </c>
      <c r="O124" s="2" t="s">
        <v>46</v>
      </c>
      <c r="P124" s="2" t="s">
        <v>35</v>
      </c>
      <c r="Q124" s="2" t="s">
        <v>38</v>
      </c>
      <c r="R124" s="2" t="s">
        <v>46</v>
      </c>
      <c r="S124" s="2" t="s">
        <v>38</v>
      </c>
      <c r="T124" s="2" t="s">
        <v>46</v>
      </c>
      <c r="U124" s="2" t="s">
        <v>41</v>
      </c>
      <c r="V124" s="2" t="s">
        <v>39</v>
      </c>
      <c r="W124" s="2" t="s">
        <v>42</v>
      </c>
      <c r="Z124" s="4"/>
      <c r="AA124" s="4"/>
      <c r="AB124" s="4"/>
      <c r="AC124" s="4"/>
      <c r="AD124" s="4"/>
      <c r="AE124" s="4"/>
      <c r="AF124" s="4"/>
      <c r="AG124" s="4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spans="1:43" x14ac:dyDescent="0.2">
      <c r="A125" s="1">
        <v>124</v>
      </c>
      <c r="B125" s="1" t="s">
        <v>47</v>
      </c>
      <c r="C125" s="1" t="s">
        <v>48</v>
      </c>
      <c r="D125" s="1" t="s">
        <v>34</v>
      </c>
      <c r="E125" s="2" t="s">
        <v>35</v>
      </c>
      <c r="F125" s="2">
        <v>65</v>
      </c>
      <c r="I125" s="8">
        <f>IF(E125="P",VLOOKUP(B125,Pitchers!B:Q,11,FALSE),VLOOKUP(B125,Batters!B:Q,11,FALSE))</f>
        <v>1.2150000000000007</v>
      </c>
      <c r="J125" s="8">
        <v>1.435146532121603</v>
      </c>
      <c r="K125" s="8">
        <f>I125-J125</f>
        <v>-0.22014653212160229</v>
      </c>
      <c r="L125" s="2" t="s">
        <v>49</v>
      </c>
      <c r="M125" s="2">
        <v>0.91</v>
      </c>
      <c r="N125" s="2" t="s">
        <v>35</v>
      </c>
      <c r="O125" s="2" t="s">
        <v>40</v>
      </c>
      <c r="P125" s="2" t="s">
        <v>41</v>
      </c>
      <c r="Q125" s="2" t="s">
        <v>40</v>
      </c>
      <c r="R125" s="2" t="s">
        <v>41</v>
      </c>
      <c r="S125" s="2" t="s">
        <v>39</v>
      </c>
      <c r="T125" s="2" t="s">
        <v>42</v>
      </c>
      <c r="U125" s="2" t="s">
        <v>41</v>
      </c>
      <c r="V125" s="2" t="s">
        <v>46</v>
      </c>
      <c r="W125" s="2" t="s">
        <v>41</v>
      </c>
      <c r="Z125" s="4"/>
      <c r="AA125" s="4"/>
      <c r="AB125" s="4"/>
      <c r="AC125" s="4"/>
      <c r="AD125" s="4"/>
      <c r="AE125" s="4"/>
      <c r="AF125" s="4"/>
      <c r="AG125" s="4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spans="1:43" x14ac:dyDescent="0.2">
      <c r="A126" s="1">
        <v>125</v>
      </c>
      <c r="B126" s="1" t="s">
        <v>211</v>
      </c>
      <c r="C126" s="1" t="s">
        <v>54</v>
      </c>
      <c r="D126" s="1"/>
      <c r="E126" s="2" t="s">
        <v>79</v>
      </c>
      <c r="F126" s="2">
        <v>95</v>
      </c>
      <c r="H126" s="2" t="s">
        <v>36</v>
      </c>
      <c r="I126" s="8">
        <f>IF(E126="P",VLOOKUP(B126,Pitchers!B:Q,11,FALSE),VLOOKUP(B126,Batters!B:Q,11,FALSE))</f>
        <v>2.3953039999999999</v>
      </c>
      <c r="J126" s="8">
        <v>4.3113094371753693</v>
      </c>
      <c r="K126" s="8">
        <f>I126-J126</f>
        <v>-1.9160054371753694</v>
      </c>
      <c r="L126" s="2" t="s">
        <v>119</v>
      </c>
      <c r="M126" s="2">
        <v>0.86</v>
      </c>
      <c r="N126" s="2" t="s">
        <v>46</v>
      </c>
      <c r="O126" s="2" t="s">
        <v>38</v>
      </c>
      <c r="P126" s="2" t="s">
        <v>41</v>
      </c>
      <c r="Q126" s="2" t="s">
        <v>46</v>
      </c>
      <c r="R126" s="2" t="s">
        <v>38</v>
      </c>
      <c r="S126" s="2" t="s">
        <v>41</v>
      </c>
      <c r="T126" s="2" t="s">
        <v>35</v>
      </c>
      <c r="U126" s="2" t="s">
        <v>39</v>
      </c>
      <c r="V126" s="2" t="s">
        <v>46</v>
      </c>
      <c r="W126" s="2" t="s">
        <v>42</v>
      </c>
      <c r="Y126" s="4"/>
      <c r="Z126" s="4"/>
      <c r="AA126" s="4"/>
      <c r="AB126" s="4"/>
      <c r="AC126" s="4"/>
      <c r="AD126" s="4"/>
      <c r="AE126" s="4"/>
      <c r="AF126" s="4"/>
      <c r="AG126" s="4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 spans="1:43" x14ac:dyDescent="0.2">
      <c r="A127" s="1">
        <v>126</v>
      </c>
      <c r="B127" s="1" t="s">
        <v>212</v>
      </c>
      <c r="C127" s="1" t="s">
        <v>44</v>
      </c>
      <c r="D127" s="1"/>
      <c r="E127" s="2" t="s">
        <v>52</v>
      </c>
      <c r="F127" s="2">
        <v>77</v>
      </c>
      <c r="I127" s="8">
        <f>IF(E127="P",VLOOKUP(B127,Pitchers!B:Q,11,FALSE),VLOOKUP(B127,Batters!B:Q,11,FALSE))</f>
        <v>-1.5000000000000568E-2</v>
      </c>
      <c r="J127" s="8">
        <v>-0.2169609623179167</v>
      </c>
      <c r="K127" s="8">
        <f>I127-J127</f>
        <v>0.20196096231791613</v>
      </c>
      <c r="L127" s="2" t="s">
        <v>45</v>
      </c>
      <c r="M127" s="2">
        <v>0.63</v>
      </c>
      <c r="N127" s="2" t="s">
        <v>35</v>
      </c>
      <c r="O127" s="2" t="s">
        <v>35</v>
      </c>
      <c r="P127" s="2" t="s">
        <v>46</v>
      </c>
      <c r="Q127" s="2" t="s">
        <v>40</v>
      </c>
      <c r="R127" s="2" t="s">
        <v>38</v>
      </c>
      <c r="S127" s="2" t="s">
        <v>46</v>
      </c>
      <c r="T127" s="2" t="s">
        <v>39</v>
      </c>
      <c r="U127" s="2" t="s">
        <v>38</v>
      </c>
      <c r="V127" s="2" t="s">
        <v>42</v>
      </c>
      <c r="W127" s="2" t="s">
        <v>46</v>
      </c>
      <c r="Z127" s="4"/>
      <c r="AA127" s="4"/>
      <c r="AB127" s="4"/>
      <c r="AC127" s="4"/>
      <c r="AD127" s="4"/>
      <c r="AE127" s="4"/>
      <c r="AF127" s="4"/>
      <c r="AG127" s="4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 spans="1:43" x14ac:dyDescent="0.2">
      <c r="A128" s="1">
        <v>127</v>
      </c>
      <c r="B128" s="1" t="s">
        <v>213</v>
      </c>
      <c r="C128" s="1" t="s">
        <v>63</v>
      </c>
      <c r="D128" s="1"/>
      <c r="E128" s="2" t="s">
        <v>79</v>
      </c>
      <c r="F128" s="2">
        <v>94</v>
      </c>
      <c r="H128" s="2" t="s">
        <v>36</v>
      </c>
      <c r="I128" s="8">
        <f>IF(E128="P",VLOOKUP(B128,Pitchers!B:Q,11,FALSE),VLOOKUP(B128,Batters!B:Q,11,FALSE))</f>
        <v>3.4745840000000001</v>
      </c>
      <c r="J128" s="8">
        <v>3.9277156013019501</v>
      </c>
      <c r="K128" s="8">
        <f>I128-J128</f>
        <v>-0.45313160130194996</v>
      </c>
      <c r="L128" s="2" t="s">
        <v>119</v>
      </c>
      <c r="M128" s="2">
        <v>0.85</v>
      </c>
      <c r="N128" s="2" t="s">
        <v>38</v>
      </c>
      <c r="O128" s="2" t="s">
        <v>41</v>
      </c>
      <c r="P128" s="2" t="s">
        <v>46</v>
      </c>
      <c r="Q128" s="2" t="s">
        <v>41</v>
      </c>
      <c r="R128" s="2" t="s">
        <v>38</v>
      </c>
      <c r="S128" s="2" t="s">
        <v>46</v>
      </c>
      <c r="T128" s="2" t="s">
        <v>40</v>
      </c>
      <c r="U128" s="2" t="s">
        <v>35</v>
      </c>
      <c r="V128" s="2" t="s">
        <v>38</v>
      </c>
      <c r="W128" s="2" t="s">
        <v>39</v>
      </c>
      <c r="Y128" s="4"/>
      <c r="Z128" s="4"/>
      <c r="AA128" s="4"/>
      <c r="AB128" s="4"/>
      <c r="AC128" s="4"/>
      <c r="AD128" s="4"/>
      <c r="AE128" s="4"/>
      <c r="AF128" s="4"/>
      <c r="AG128" s="4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 spans="1:43" x14ac:dyDescent="0.2">
      <c r="A129" s="1">
        <v>128</v>
      </c>
      <c r="B129" s="1" t="s">
        <v>214</v>
      </c>
      <c r="C129" s="1" t="s">
        <v>33</v>
      </c>
      <c r="D129" s="1"/>
      <c r="E129" s="2" t="s">
        <v>39</v>
      </c>
      <c r="F129" s="2">
        <v>77</v>
      </c>
      <c r="G129" s="2" t="s">
        <v>36</v>
      </c>
      <c r="I129" s="8">
        <f>IF(E129="P",VLOOKUP(B129,Pitchers!B:Q,11,FALSE),VLOOKUP(B129,Batters!B:Q,11,FALSE))</f>
        <v>-1.2172500000000013</v>
      </c>
      <c r="J129" s="8">
        <v>0.20802429295203265</v>
      </c>
      <c r="K129" s="8">
        <f>I129-J129</f>
        <v>-1.4252742929520339</v>
      </c>
      <c r="L129" s="2" t="s">
        <v>37</v>
      </c>
      <c r="M129" s="2">
        <v>0.75</v>
      </c>
      <c r="N129" s="2" t="s">
        <v>41</v>
      </c>
      <c r="O129" s="2" t="s">
        <v>35</v>
      </c>
      <c r="P129" s="2" t="s">
        <v>35</v>
      </c>
      <c r="Q129" s="2" t="s">
        <v>40</v>
      </c>
      <c r="R129" s="2" t="s">
        <v>46</v>
      </c>
      <c r="S129" s="2" t="s">
        <v>38</v>
      </c>
      <c r="T129" s="2" t="s">
        <v>46</v>
      </c>
      <c r="U129" s="2" t="s">
        <v>39</v>
      </c>
      <c r="V129" s="2" t="s">
        <v>42</v>
      </c>
      <c r="W129" s="2" t="s">
        <v>52</v>
      </c>
      <c r="Y129" s="4"/>
      <c r="Z129" s="4"/>
      <c r="AA129" s="4"/>
      <c r="AB129" s="4"/>
      <c r="AC129" s="4"/>
      <c r="AD129" s="4"/>
      <c r="AE129" s="4"/>
      <c r="AF129" s="4"/>
      <c r="AG129" s="4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 spans="1:43" x14ac:dyDescent="0.2">
      <c r="A130" s="1">
        <v>129</v>
      </c>
      <c r="B130" s="1" t="s">
        <v>215</v>
      </c>
      <c r="C130" s="1" t="s">
        <v>118</v>
      </c>
      <c r="D130" s="1"/>
      <c r="E130" s="2" t="s">
        <v>39</v>
      </c>
      <c r="F130" s="2">
        <v>76</v>
      </c>
      <c r="G130" s="2" t="s">
        <v>36</v>
      </c>
      <c r="H130" s="2" t="s">
        <v>36</v>
      </c>
      <c r="I130" s="8">
        <f>IF(E130="P",VLOOKUP(B130,Pitchers!B:Q,11,FALSE),VLOOKUP(B130,Batters!B:Q,11,FALSE))</f>
        <v>-0.49238400000000127</v>
      </c>
      <c r="J130" s="8">
        <v>-0.26492009168995923</v>
      </c>
      <c r="K130" s="8">
        <f>I130-J130</f>
        <v>-0.22746390831004204</v>
      </c>
      <c r="L130" s="2" t="s">
        <v>37</v>
      </c>
      <c r="M130" s="2">
        <v>0.72</v>
      </c>
      <c r="N130" s="2" t="s">
        <v>35</v>
      </c>
      <c r="O130" s="2" t="s">
        <v>40</v>
      </c>
      <c r="P130" s="2" t="s">
        <v>46</v>
      </c>
      <c r="Q130" s="2" t="s">
        <v>39</v>
      </c>
      <c r="R130" s="2" t="s">
        <v>38</v>
      </c>
      <c r="S130" s="2" t="s">
        <v>35</v>
      </c>
      <c r="T130" s="2" t="s">
        <v>41</v>
      </c>
      <c r="U130" s="2" t="s">
        <v>41</v>
      </c>
      <c r="V130" s="2" t="s">
        <v>46</v>
      </c>
      <c r="W130" s="2" t="s">
        <v>38</v>
      </c>
      <c r="Z130" s="4"/>
      <c r="AA130" s="4"/>
      <c r="AB130" s="4"/>
      <c r="AC130" s="4"/>
      <c r="AD130" s="4"/>
      <c r="AE130" s="4"/>
      <c r="AF130" s="4"/>
      <c r="AG130" s="4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 spans="1:43" x14ac:dyDescent="0.2">
      <c r="A131" s="1">
        <v>130</v>
      </c>
      <c r="B131" s="1" t="s">
        <v>74</v>
      </c>
      <c r="C131" s="1" t="s">
        <v>75</v>
      </c>
      <c r="D131" s="1" t="s">
        <v>34</v>
      </c>
      <c r="E131" s="2" t="s">
        <v>65</v>
      </c>
      <c r="F131" s="2">
        <v>63</v>
      </c>
      <c r="I131" s="8">
        <f>IF(E131="P",VLOOKUP(B131,Pitchers!B:Q,11,FALSE),VLOOKUP(B131,Batters!B:Q,11,FALSE))</f>
        <v>5.5349999999999984</v>
      </c>
      <c r="J131" s="8">
        <v>1.1050718284178569</v>
      </c>
      <c r="K131" s="8">
        <f>I131-J131</f>
        <v>4.4299281715821417</v>
      </c>
      <c r="L131" s="2" t="s">
        <v>72</v>
      </c>
      <c r="M131" s="2">
        <v>0.41</v>
      </c>
      <c r="N131" s="2" t="s">
        <v>41</v>
      </c>
      <c r="O131" s="2" t="s">
        <v>46</v>
      </c>
      <c r="P131" s="2" t="s">
        <v>40</v>
      </c>
      <c r="Q131" s="2" t="s">
        <v>35</v>
      </c>
      <c r="R131" s="2" t="s">
        <v>40</v>
      </c>
      <c r="S131" s="2" t="s">
        <v>39</v>
      </c>
      <c r="T131" s="2" t="s">
        <v>42</v>
      </c>
      <c r="U131" s="2" t="s">
        <v>42</v>
      </c>
      <c r="V131" s="2" t="s">
        <v>35</v>
      </c>
      <c r="W131" s="2" t="s">
        <v>39</v>
      </c>
      <c r="Z131" s="4"/>
      <c r="AA131" s="4"/>
      <c r="AB131" s="4"/>
      <c r="AC131" s="4"/>
      <c r="AD131" s="4"/>
      <c r="AE131" s="4"/>
      <c r="AF131" s="4"/>
      <c r="AG131" s="4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 spans="1:43" x14ac:dyDescent="0.2">
      <c r="A132" s="1">
        <v>131</v>
      </c>
      <c r="B132" s="1" t="s">
        <v>216</v>
      </c>
      <c r="C132" s="1" t="s">
        <v>44</v>
      </c>
      <c r="D132" s="1"/>
      <c r="E132" s="2" t="s">
        <v>61</v>
      </c>
      <c r="F132" s="2">
        <v>69</v>
      </c>
      <c r="H132" s="2" t="s">
        <v>36</v>
      </c>
      <c r="I132" s="8">
        <f>IF(E132="P",VLOOKUP(B132,Pitchers!B:Q,11,FALSE),VLOOKUP(B132,Batters!B:Q,11,FALSE))</f>
        <v>-2.9579999999999984</v>
      </c>
      <c r="J132" s="8">
        <v>-3.4065488290042909</v>
      </c>
      <c r="K132" s="8">
        <f>I132-J132</f>
        <v>0.44854882900429249</v>
      </c>
      <c r="L132" s="2" t="s">
        <v>49</v>
      </c>
      <c r="M132" s="2">
        <v>0.54</v>
      </c>
      <c r="N132" s="2" t="s">
        <v>35</v>
      </c>
      <c r="O132" s="2" t="s">
        <v>38</v>
      </c>
      <c r="P132" s="2" t="s">
        <v>41</v>
      </c>
      <c r="Q132" s="2" t="s">
        <v>46</v>
      </c>
      <c r="R132" s="2" t="s">
        <v>41</v>
      </c>
      <c r="S132" s="2" t="s">
        <v>39</v>
      </c>
      <c r="T132" s="2" t="s">
        <v>40</v>
      </c>
      <c r="U132" s="2" t="s">
        <v>35</v>
      </c>
      <c r="V132" s="2" t="s">
        <v>35</v>
      </c>
      <c r="W132" s="2" t="s">
        <v>42</v>
      </c>
      <c r="Y132" s="4"/>
      <c r="Z132" s="4"/>
      <c r="AA132" s="4"/>
      <c r="AB132" s="4"/>
      <c r="AC132" s="4"/>
      <c r="AD132" s="4"/>
      <c r="AE132" s="4"/>
      <c r="AF132" s="4"/>
      <c r="AG132" s="4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 spans="1:43" x14ac:dyDescent="0.2">
      <c r="A133" s="1">
        <v>132</v>
      </c>
      <c r="B133" s="1" t="s">
        <v>217</v>
      </c>
      <c r="C133" s="1" t="s">
        <v>96</v>
      </c>
      <c r="D133" s="1"/>
      <c r="E133" s="2" t="s">
        <v>35</v>
      </c>
      <c r="F133" s="2">
        <v>79</v>
      </c>
      <c r="I133" s="8">
        <f>IF(E133="P",VLOOKUP(B133,Pitchers!B:Q,11,FALSE),VLOOKUP(B133,Batters!B:Q,11,FALSE))</f>
        <v>1.7621999999999987</v>
      </c>
      <c r="J133" s="8">
        <v>1.2108738547273028</v>
      </c>
      <c r="K133" s="8">
        <f>I133-J133</f>
        <v>0.55132614527269586</v>
      </c>
      <c r="L133" s="2" t="s">
        <v>72</v>
      </c>
      <c r="M133" s="2">
        <v>0.27</v>
      </c>
      <c r="N133" s="2" t="s">
        <v>41</v>
      </c>
      <c r="O133" s="2" t="s">
        <v>35</v>
      </c>
      <c r="P133" s="2" t="s">
        <v>40</v>
      </c>
      <c r="Q133" s="2" t="s">
        <v>40</v>
      </c>
      <c r="R133" s="2" t="s">
        <v>41</v>
      </c>
      <c r="S133" s="2" t="s">
        <v>42</v>
      </c>
      <c r="T133" s="2" t="s">
        <v>41</v>
      </c>
      <c r="U133" s="2" t="s">
        <v>39</v>
      </c>
      <c r="V133" s="2" t="s">
        <v>39</v>
      </c>
      <c r="W133" s="2" t="s">
        <v>52</v>
      </c>
      <c r="Z133" s="4"/>
      <c r="AA133" s="4"/>
      <c r="AB133" s="4"/>
      <c r="AC133" s="4"/>
      <c r="AD133" s="4"/>
      <c r="AE133" s="4"/>
      <c r="AF133" s="4"/>
      <c r="AG133" s="4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spans="1:43" x14ac:dyDescent="0.2">
      <c r="A134" s="1">
        <v>133</v>
      </c>
      <c r="B134" s="1" t="s">
        <v>218</v>
      </c>
      <c r="C134" s="1" t="s">
        <v>77</v>
      </c>
      <c r="D134" s="1"/>
      <c r="E134" s="2" t="s">
        <v>79</v>
      </c>
      <c r="F134" s="2">
        <v>89</v>
      </c>
      <c r="I134" s="8">
        <f>IF(E134="P",VLOOKUP(B134,Pitchers!B:Q,11,FALSE),VLOOKUP(B134,Batters!B:Q,11,FALSE))</f>
        <v>2.6247860000000007</v>
      </c>
      <c r="J134" s="8">
        <v>2.0260425969209028</v>
      </c>
      <c r="K134" s="8">
        <f>I134-J134</f>
        <v>0.5987434030790979</v>
      </c>
      <c r="L134" s="2" t="s">
        <v>103</v>
      </c>
      <c r="M134" s="2">
        <v>0.55000000000000004</v>
      </c>
      <c r="N134" s="2" t="s">
        <v>38</v>
      </c>
      <c r="O134" s="2" t="s">
        <v>38</v>
      </c>
      <c r="P134" s="2" t="s">
        <v>46</v>
      </c>
      <c r="Q134" s="2" t="s">
        <v>38</v>
      </c>
      <c r="R134" s="2" t="s">
        <v>35</v>
      </c>
      <c r="S134" s="2" t="s">
        <v>38</v>
      </c>
      <c r="T134" s="2" t="s">
        <v>41</v>
      </c>
      <c r="U134" s="2" t="s">
        <v>39</v>
      </c>
      <c r="V134" s="2" t="s">
        <v>46</v>
      </c>
      <c r="W134" s="2" t="s">
        <v>40</v>
      </c>
      <c r="Y134" s="4"/>
      <c r="Z134" s="4"/>
      <c r="AA134" s="4"/>
      <c r="AB134" s="4"/>
      <c r="AC134" s="4"/>
      <c r="AD134" s="4"/>
      <c r="AE134" s="4"/>
      <c r="AF134" s="4"/>
      <c r="AG134" s="4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spans="1:43" x14ac:dyDescent="0.2">
      <c r="A135" s="1">
        <v>134</v>
      </c>
      <c r="B135" s="1" t="s">
        <v>219</v>
      </c>
      <c r="C135" s="1" t="s">
        <v>94</v>
      </c>
      <c r="D135" s="1"/>
      <c r="E135" s="2" t="s">
        <v>79</v>
      </c>
      <c r="F135" s="2">
        <v>81</v>
      </c>
      <c r="H135" s="2" t="s">
        <v>36</v>
      </c>
      <c r="I135" s="8">
        <f>IF(E135="P",VLOOKUP(B135,Pitchers!B:Q,11,FALSE),VLOOKUP(B135,Batters!B:Q,11,FALSE))</f>
        <v>2.1351320000000005</v>
      </c>
      <c r="J135" s="8">
        <v>3.2926789720400569</v>
      </c>
      <c r="K135" s="8">
        <f>I135-J135</f>
        <v>-1.1575469720400564</v>
      </c>
      <c r="L135" s="2" t="s">
        <v>119</v>
      </c>
      <c r="M135" s="2">
        <v>0.92</v>
      </c>
      <c r="N135" s="2" t="s">
        <v>38</v>
      </c>
      <c r="O135" s="2" t="s">
        <v>46</v>
      </c>
      <c r="P135" s="2" t="s">
        <v>38</v>
      </c>
      <c r="Q135" s="2" t="s">
        <v>41</v>
      </c>
      <c r="R135" s="2" t="s">
        <v>46</v>
      </c>
      <c r="S135" s="2" t="s">
        <v>41</v>
      </c>
      <c r="T135" s="2" t="s">
        <v>35</v>
      </c>
      <c r="U135" s="2" t="s">
        <v>39</v>
      </c>
      <c r="V135" s="2" t="s">
        <v>40</v>
      </c>
      <c r="W135" s="2" t="s">
        <v>42</v>
      </c>
      <c r="Z135" s="4"/>
      <c r="AA135" s="4"/>
      <c r="AB135" s="4"/>
      <c r="AC135" s="4"/>
      <c r="AD135" s="4"/>
      <c r="AE135" s="4"/>
      <c r="AF135" s="4"/>
      <c r="AG135" s="4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 spans="1:43" x14ac:dyDescent="0.2">
      <c r="A136" s="1">
        <v>135</v>
      </c>
      <c r="B136" s="1" t="s">
        <v>220</v>
      </c>
      <c r="C136" s="1" t="s">
        <v>51</v>
      </c>
      <c r="D136" s="1"/>
      <c r="E136" s="2" t="s">
        <v>61</v>
      </c>
      <c r="F136" s="2">
        <v>83</v>
      </c>
      <c r="I136" s="8">
        <f>IF(E136="P",VLOOKUP(B136,Pitchers!B:Q,11,FALSE),VLOOKUP(B136,Batters!B:Q,11,FALSE))</f>
        <v>1.973999999999998</v>
      </c>
      <c r="J136" s="8">
        <v>1.7892156640395356</v>
      </c>
      <c r="K136" s="8">
        <f>I136-J136</f>
        <v>0.1847843359604624</v>
      </c>
      <c r="L136" s="2" t="s">
        <v>49</v>
      </c>
      <c r="M136" s="2">
        <v>0.85</v>
      </c>
      <c r="N136" s="2" t="s">
        <v>41</v>
      </c>
      <c r="O136" s="2" t="s">
        <v>35</v>
      </c>
      <c r="P136" s="2" t="s">
        <v>40</v>
      </c>
      <c r="Q136" s="2" t="s">
        <v>40</v>
      </c>
      <c r="R136" s="2" t="s">
        <v>38</v>
      </c>
      <c r="S136" s="2" t="s">
        <v>39</v>
      </c>
      <c r="T136" s="2" t="s">
        <v>42</v>
      </c>
      <c r="U136" s="2" t="s">
        <v>40</v>
      </c>
      <c r="V136" s="2" t="s">
        <v>35</v>
      </c>
      <c r="W136" s="2" t="s">
        <v>39</v>
      </c>
      <c r="Z136" s="4"/>
      <c r="AA136" s="4"/>
      <c r="AB136" s="4"/>
      <c r="AC136" s="4"/>
      <c r="AD136" s="4"/>
      <c r="AE136" s="4"/>
      <c r="AF136" s="4"/>
      <c r="AG136" s="4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 spans="1:43" x14ac:dyDescent="0.2">
      <c r="A137" s="1">
        <v>136</v>
      </c>
      <c r="B137" s="1" t="s">
        <v>221</v>
      </c>
      <c r="C137" s="1" t="s">
        <v>71</v>
      </c>
      <c r="D137" s="1"/>
      <c r="E137" s="2" t="s">
        <v>35</v>
      </c>
      <c r="F137" s="2">
        <v>83</v>
      </c>
      <c r="H137" s="2" t="s">
        <v>36</v>
      </c>
      <c r="I137" s="8">
        <f>IF(E137="P",VLOOKUP(B137,Pitchers!B:Q,11,FALSE),VLOOKUP(B137,Batters!B:Q,11,FALSE))</f>
        <v>2.2074000000000011</v>
      </c>
      <c r="J137" s="8">
        <v>1.4416673644441744</v>
      </c>
      <c r="K137" s="8">
        <f>I137-J137</f>
        <v>0.76573263555582671</v>
      </c>
      <c r="L137" s="2" t="s">
        <v>72</v>
      </c>
      <c r="M137" s="2">
        <v>0.27</v>
      </c>
      <c r="N137" s="2" t="s">
        <v>35</v>
      </c>
      <c r="O137" s="2" t="s">
        <v>40</v>
      </c>
      <c r="P137" s="2" t="s">
        <v>41</v>
      </c>
      <c r="Q137" s="2" t="s">
        <v>46</v>
      </c>
      <c r="R137" s="2" t="s">
        <v>39</v>
      </c>
      <c r="S137" s="2" t="s">
        <v>42</v>
      </c>
      <c r="T137" s="2" t="s">
        <v>41</v>
      </c>
      <c r="U137" s="2" t="s">
        <v>38</v>
      </c>
      <c r="V137" s="2" t="s">
        <v>35</v>
      </c>
      <c r="W137" s="2" t="s">
        <v>46</v>
      </c>
      <c r="Z137" s="4"/>
      <c r="AA137" s="4"/>
      <c r="AB137" s="4"/>
      <c r="AC137" s="4"/>
      <c r="AD137" s="4"/>
      <c r="AE137" s="4"/>
      <c r="AF137" s="4"/>
      <c r="AG137" s="4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 spans="1:43" x14ac:dyDescent="0.2">
      <c r="A138" s="1">
        <v>137</v>
      </c>
      <c r="B138" s="1" t="s">
        <v>222</v>
      </c>
      <c r="C138" s="1" t="s">
        <v>94</v>
      </c>
      <c r="D138" s="1"/>
      <c r="E138" s="2" t="s">
        <v>52</v>
      </c>
      <c r="F138" s="2">
        <v>73</v>
      </c>
      <c r="I138" s="8">
        <f>IF(E138="P",VLOOKUP(B138,Pitchers!B:Q,11,FALSE),VLOOKUP(B138,Batters!B:Q,11,FALSE))</f>
        <v>-1.3656000000000033</v>
      </c>
      <c r="J138" s="8">
        <v>-1.268972492943315</v>
      </c>
      <c r="K138" s="8">
        <f>I138-J138</f>
        <v>-9.6627507056688211E-2</v>
      </c>
      <c r="L138" s="2" t="s">
        <v>49</v>
      </c>
      <c r="M138" s="2">
        <v>0.64</v>
      </c>
      <c r="N138" s="2" t="s">
        <v>41</v>
      </c>
      <c r="O138" s="2" t="s">
        <v>46</v>
      </c>
      <c r="P138" s="2" t="s">
        <v>38</v>
      </c>
      <c r="Q138" s="2" t="s">
        <v>35</v>
      </c>
      <c r="R138" s="2" t="s">
        <v>35</v>
      </c>
      <c r="S138" s="2" t="s">
        <v>40</v>
      </c>
      <c r="T138" s="2" t="s">
        <v>42</v>
      </c>
      <c r="U138" s="2" t="s">
        <v>39</v>
      </c>
      <c r="V138" s="2" t="s">
        <v>39</v>
      </c>
      <c r="W138" s="2" t="s">
        <v>46</v>
      </c>
      <c r="Z138" s="4"/>
      <c r="AA138" s="4"/>
      <c r="AB138" s="4"/>
      <c r="AC138" s="4"/>
      <c r="AD138" s="4"/>
      <c r="AE138" s="4"/>
      <c r="AF138" s="4"/>
      <c r="AG138" s="4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 spans="1:43" x14ac:dyDescent="0.2">
      <c r="A139" s="1">
        <v>138</v>
      </c>
      <c r="B139" s="1" t="s">
        <v>223</v>
      </c>
      <c r="C139" s="1" t="s">
        <v>75</v>
      </c>
      <c r="D139" s="1"/>
      <c r="E139" s="2" t="s">
        <v>65</v>
      </c>
      <c r="F139" s="2">
        <v>89</v>
      </c>
      <c r="I139" s="8">
        <f>IF(E139="P",VLOOKUP(B139,Pitchers!B:Q,11,FALSE),VLOOKUP(B139,Batters!B:Q,11,FALSE))</f>
        <v>8.0054999999999978</v>
      </c>
      <c r="J139" s="8">
        <v>3.6356782442353044</v>
      </c>
      <c r="K139" s="8">
        <f>I139-J139</f>
        <v>4.3698217557646934</v>
      </c>
      <c r="L139" s="2" t="s">
        <v>72</v>
      </c>
      <c r="M139" s="2">
        <v>0.46</v>
      </c>
      <c r="N139" s="2" t="s">
        <v>40</v>
      </c>
      <c r="O139" s="2" t="s">
        <v>41</v>
      </c>
      <c r="P139" s="2" t="s">
        <v>42</v>
      </c>
      <c r="Q139" s="2" t="s">
        <v>40</v>
      </c>
      <c r="R139" s="2" t="s">
        <v>35</v>
      </c>
      <c r="S139" s="2" t="s">
        <v>39</v>
      </c>
      <c r="T139" s="2" t="s">
        <v>41</v>
      </c>
      <c r="U139" s="2" t="s">
        <v>41</v>
      </c>
      <c r="V139" s="2" t="s">
        <v>35</v>
      </c>
      <c r="W139" s="2" t="s">
        <v>35</v>
      </c>
      <c r="Z139" s="4"/>
      <c r="AA139" s="4"/>
      <c r="AB139" s="4"/>
      <c r="AC139" s="4"/>
      <c r="AD139" s="4"/>
      <c r="AE139" s="4"/>
      <c r="AF139" s="4"/>
      <c r="AG139" s="4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 spans="1:43" x14ac:dyDescent="0.2">
      <c r="A140" s="1">
        <v>139</v>
      </c>
      <c r="B140" s="1" t="s">
        <v>76</v>
      </c>
      <c r="C140" s="1" t="s">
        <v>77</v>
      </c>
      <c r="D140" s="1" t="s">
        <v>34</v>
      </c>
      <c r="E140" s="2" t="s">
        <v>65</v>
      </c>
      <c r="F140" s="2">
        <v>78</v>
      </c>
      <c r="G140" s="2" t="s">
        <v>36</v>
      </c>
      <c r="I140" s="8">
        <f>IF(E140="P",VLOOKUP(B140,Pitchers!B:Q,11,FALSE),VLOOKUP(B140,Batters!B:Q,11,FALSE))</f>
        <v>0.8435999999999978</v>
      </c>
      <c r="J140" s="8">
        <v>0.55377274864460635</v>
      </c>
      <c r="K140" s="8">
        <f>I140-J140</f>
        <v>0.28982725135539145</v>
      </c>
      <c r="L140" s="2" t="s">
        <v>37</v>
      </c>
      <c r="M140" s="2">
        <v>0.61</v>
      </c>
      <c r="N140" s="2" t="s">
        <v>35</v>
      </c>
      <c r="O140" s="2" t="s">
        <v>35</v>
      </c>
      <c r="P140" s="2" t="s">
        <v>38</v>
      </c>
      <c r="Q140" s="2" t="s">
        <v>41</v>
      </c>
      <c r="R140" s="2" t="s">
        <v>40</v>
      </c>
      <c r="S140" s="2" t="s">
        <v>46</v>
      </c>
      <c r="T140" s="2" t="s">
        <v>39</v>
      </c>
      <c r="U140" s="2" t="s">
        <v>42</v>
      </c>
      <c r="V140" s="2" t="s">
        <v>38</v>
      </c>
      <c r="W140" s="2" t="s">
        <v>42</v>
      </c>
      <c r="Z140" s="4"/>
      <c r="AA140" s="4"/>
      <c r="AB140" s="4"/>
      <c r="AC140" s="4"/>
      <c r="AD140" s="4"/>
      <c r="AE140" s="4"/>
      <c r="AF140" s="4"/>
      <c r="AG140" s="4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 spans="1:43" x14ac:dyDescent="0.2">
      <c r="A141" s="1">
        <v>140</v>
      </c>
      <c r="B141" s="1" t="s">
        <v>224</v>
      </c>
      <c r="C141" s="1" t="s">
        <v>94</v>
      </c>
      <c r="D141" s="1"/>
      <c r="E141" s="2" t="s">
        <v>65</v>
      </c>
      <c r="F141" s="2">
        <v>81</v>
      </c>
      <c r="I141" s="8">
        <f>IF(E141="P",VLOOKUP(B141,Pitchers!B:Q,11,FALSE),VLOOKUP(B141,Batters!B:Q,11,FALSE))</f>
        <v>2.2704000000000009</v>
      </c>
      <c r="J141" s="8">
        <v>1.1781941739684973</v>
      </c>
      <c r="K141" s="8">
        <f>I141-J141</f>
        <v>1.0922058260315035</v>
      </c>
      <c r="L141" s="2" t="s">
        <v>45</v>
      </c>
      <c r="M141" s="2">
        <v>0.65</v>
      </c>
      <c r="N141" s="2" t="s">
        <v>35</v>
      </c>
      <c r="O141" s="2" t="s">
        <v>38</v>
      </c>
      <c r="P141" s="2" t="s">
        <v>46</v>
      </c>
      <c r="Q141" s="2" t="s">
        <v>35</v>
      </c>
      <c r="R141" s="2" t="s">
        <v>40</v>
      </c>
      <c r="S141" s="2" t="s">
        <v>42</v>
      </c>
      <c r="T141" s="2" t="s">
        <v>41</v>
      </c>
      <c r="U141" s="2" t="s">
        <v>39</v>
      </c>
      <c r="V141" s="2" t="s">
        <v>38</v>
      </c>
      <c r="W141" s="2" t="s">
        <v>52</v>
      </c>
      <c r="Z141" s="4"/>
      <c r="AA141" s="4"/>
      <c r="AB141" s="4"/>
      <c r="AC141" s="4"/>
      <c r="AD141" s="4"/>
      <c r="AE141" s="4"/>
      <c r="AF141" s="4"/>
      <c r="AG141" s="4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 spans="1:43" x14ac:dyDescent="0.2">
      <c r="A142" s="1"/>
      <c r="B142" s="1"/>
      <c r="C142" s="1"/>
      <c r="D142" s="1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 spans="1:43" x14ac:dyDescent="0.2">
      <c r="A143" s="1"/>
      <c r="B143" s="1"/>
      <c r="C143" s="1"/>
      <c r="D143" s="1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 spans="1:43" x14ac:dyDescent="0.2">
      <c r="A144" s="1"/>
      <c r="B144" s="1"/>
      <c r="C144" s="1"/>
      <c r="D144" s="1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 spans="1:43" x14ac:dyDescent="0.2">
      <c r="A145" s="1"/>
      <c r="B145" s="1"/>
      <c r="C145" s="1"/>
      <c r="D145" s="1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 spans="1:43" x14ac:dyDescent="0.2">
      <c r="A146" s="1"/>
      <c r="B146" s="1"/>
      <c r="C146" s="1"/>
      <c r="D146" s="1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 spans="1:43" x14ac:dyDescent="0.2">
      <c r="A147" s="1"/>
      <c r="B147" s="1"/>
      <c r="C147" s="1"/>
      <c r="D147" s="1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 spans="1:43" x14ac:dyDescent="0.2">
      <c r="A148" s="1"/>
      <c r="B148" s="1"/>
      <c r="C148" s="1"/>
      <c r="D148" s="1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 spans="1:43" x14ac:dyDescent="0.2">
      <c r="A149" s="1"/>
      <c r="B149" s="1"/>
      <c r="C149" s="1"/>
      <c r="D149" s="1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 spans="1:43" x14ac:dyDescent="0.2">
      <c r="A150" s="1"/>
      <c r="B150" s="1"/>
      <c r="C150" s="1"/>
      <c r="D150" s="1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 spans="1:43" x14ac:dyDescent="0.2">
      <c r="A151" s="1"/>
      <c r="B151" s="1"/>
      <c r="C151" s="1"/>
      <c r="D151" s="1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 spans="1:43" x14ac:dyDescent="0.2">
      <c r="A152" s="1"/>
      <c r="B152" s="1"/>
      <c r="C152" s="1"/>
      <c r="D152" s="1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 spans="1:43" x14ac:dyDescent="0.2">
      <c r="A153" s="1"/>
      <c r="B153" s="1"/>
      <c r="C153" s="1"/>
      <c r="D153" s="1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 spans="1:43" x14ac:dyDescent="0.2">
      <c r="A154" s="1"/>
      <c r="B154" s="1"/>
      <c r="C154" s="1"/>
      <c r="D154" s="1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 spans="1:43" x14ac:dyDescent="0.2">
      <c r="A155" s="1"/>
      <c r="B155" s="1"/>
      <c r="C155" s="1"/>
      <c r="D155" s="1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 spans="1:43" x14ac:dyDescent="0.2">
      <c r="A156" s="1"/>
      <c r="B156" s="1"/>
      <c r="C156" s="1"/>
      <c r="D156" s="1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 spans="1:43" x14ac:dyDescent="0.2">
      <c r="A157" s="1"/>
      <c r="B157" s="1"/>
      <c r="C157" s="1"/>
      <c r="D157" s="1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 spans="1:43" x14ac:dyDescent="0.2">
      <c r="A158" s="1"/>
      <c r="B158" s="1"/>
      <c r="C158" s="1"/>
      <c r="D158" s="1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 spans="1:43" x14ac:dyDescent="0.2">
      <c r="A159" s="1"/>
      <c r="B159" s="1"/>
      <c r="C159" s="1"/>
      <c r="D159" s="1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 spans="1:43" x14ac:dyDescent="0.2">
      <c r="A160" s="1"/>
      <c r="B160" s="1"/>
      <c r="C160" s="1"/>
      <c r="D160" s="1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 spans="1:43" x14ac:dyDescent="0.2">
      <c r="A161" s="1"/>
      <c r="B161" s="1"/>
      <c r="C161" s="1"/>
      <c r="D161" s="1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 spans="1:43" x14ac:dyDescent="0.2">
      <c r="A162" s="1"/>
      <c r="B162" s="1"/>
      <c r="C162" s="1"/>
      <c r="D162" s="1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 spans="1:43" x14ac:dyDescent="0.2">
      <c r="A163" s="1"/>
      <c r="B163" s="1"/>
      <c r="C163" s="1"/>
      <c r="D163" s="1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 spans="1:43" x14ac:dyDescent="0.2">
      <c r="A164" s="1"/>
      <c r="B164" s="1"/>
      <c r="C164" s="1"/>
      <c r="D164" s="1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 spans="1:43" x14ac:dyDescent="0.2">
      <c r="A165" s="1"/>
      <c r="B165" s="1"/>
      <c r="C165" s="1"/>
      <c r="D165" s="1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 spans="1:43" x14ac:dyDescent="0.2">
      <c r="A166" s="1"/>
      <c r="B166" s="1"/>
      <c r="C166" s="1"/>
      <c r="D166" s="1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 spans="1:43" x14ac:dyDescent="0.2">
      <c r="A167" s="1"/>
      <c r="B167" s="1"/>
      <c r="C167" s="1"/>
      <c r="D167" s="1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 spans="1:43" x14ac:dyDescent="0.2">
      <c r="A168" s="1"/>
      <c r="B168" s="1"/>
      <c r="C168" s="1"/>
      <c r="D168" s="1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spans="1:43" x14ac:dyDescent="0.2">
      <c r="A169" s="1"/>
      <c r="B169" s="1"/>
      <c r="C169" s="1"/>
      <c r="D169" s="1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1:43" x14ac:dyDescent="0.2">
      <c r="A170" s="1"/>
      <c r="B170" s="1"/>
      <c r="C170" s="1"/>
      <c r="D170" s="1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 spans="1:43" x14ac:dyDescent="0.2">
      <c r="A171" s="1"/>
      <c r="B171" s="1"/>
      <c r="C171" s="1"/>
      <c r="D171" s="1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 spans="1:43" x14ac:dyDescent="0.2">
      <c r="A172" s="1"/>
      <c r="B172" s="1"/>
      <c r="C172" s="1"/>
      <c r="D172" s="1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spans="1:43" x14ac:dyDescent="0.2">
      <c r="A173" s="1"/>
      <c r="B173" s="1"/>
      <c r="C173" s="1"/>
      <c r="D173" s="1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spans="1:43" x14ac:dyDescent="0.2">
      <c r="A174" s="1"/>
      <c r="B174" s="1"/>
      <c r="C174" s="1"/>
      <c r="D174" s="1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 spans="1:43" x14ac:dyDescent="0.2">
      <c r="A175" s="1"/>
      <c r="B175" s="1"/>
      <c r="C175" s="1"/>
      <c r="D175" s="1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 spans="1:43" x14ac:dyDescent="0.2">
      <c r="A176" s="1"/>
      <c r="B176" s="1"/>
      <c r="C176" s="1"/>
      <c r="D176" s="1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 spans="1:43" x14ac:dyDescent="0.2">
      <c r="A177" s="1"/>
      <c r="B177" s="1"/>
      <c r="C177" s="1"/>
      <c r="D177" s="1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 spans="1:43" x14ac:dyDescent="0.2">
      <c r="A178" s="1"/>
      <c r="B178" s="1"/>
      <c r="C178" s="1"/>
      <c r="D178" s="1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 spans="1:43" x14ac:dyDescent="0.2">
      <c r="A179" s="1"/>
      <c r="B179" s="1"/>
      <c r="C179" s="1"/>
      <c r="D179" s="1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 spans="1:43" x14ac:dyDescent="0.2">
      <c r="A180" s="1"/>
      <c r="B180" s="1"/>
      <c r="C180" s="1"/>
      <c r="D180" s="1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 spans="1:43" x14ac:dyDescent="0.2">
      <c r="A181" s="1"/>
      <c r="B181" s="1"/>
      <c r="C181" s="1"/>
      <c r="D181" s="1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 spans="1:43" x14ac:dyDescent="0.2">
      <c r="A182" s="1"/>
      <c r="B182" s="1"/>
      <c r="C182" s="1"/>
      <c r="D182" s="1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 spans="1:43" x14ac:dyDescent="0.2">
      <c r="A183" s="1"/>
      <c r="B183" s="1"/>
      <c r="C183" s="1"/>
      <c r="D183" s="1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 spans="1:43" x14ac:dyDescent="0.2">
      <c r="A184" s="1"/>
      <c r="B184" s="1"/>
      <c r="C184" s="1"/>
      <c r="D184" s="1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 spans="1:43" x14ac:dyDescent="0.2">
      <c r="A185" s="1"/>
      <c r="B185" s="1"/>
      <c r="C185" s="1"/>
      <c r="D185" s="1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 spans="1:43" x14ac:dyDescent="0.2">
      <c r="A186" s="1"/>
      <c r="B186" s="1"/>
      <c r="C186" s="1"/>
      <c r="D186" s="1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 spans="1:43" x14ac:dyDescent="0.2">
      <c r="A187" s="1"/>
      <c r="B187" s="1"/>
      <c r="C187" s="1"/>
      <c r="D187" s="1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 spans="1:43" x14ac:dyDescent="0.2">
      <c r="A188" s="1"/>
      <c r="B188" s="1"/>
      <c r="C188" s="1"/>
      <c r="D188" s="1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spans="1:43" x14ac:dyDescent="0.2">
      <c r="A189" s="1"/>
      <c r="B189" s="1"/>
      <c r="C189" s="1"/>
      <c r="D189" s="1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 spans="1:43" x14ac:dyDescent="0.2">
      <c r="A190" s="1"/>
      <c r="B190" s="1"/>
      <c r="C190" s="1"/>
      <c r="D190" s="1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 spans="1:43" x14ac:dyDescent="0.2">
      <c r="A191" s="1"/>
      <c r="B191" s="1"/>
      <c r="C191" s="1"/>
      <c r="D191" s="1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 spans="1:43" x14ac:dyDescent="0.2">
      <c r="A192" s="1"/>
      <c r="B192" s="1"/>
      <c r="C192" s="1"/>
      <c r="D192" s="1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 spans="1:43" x14ac:dyDescent="0.2">
      <c r="A193" s="1"/>
      <c r="B193" s="1"/>
      <c r="C193" s="1"/>
      <c r="D193" s="1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 spans="1:43" x14ac:dyDescent="0.2">
      <c r="A194" s="1"/>
      <c r="B194" s="1"/>
      <c r="C194" s="1"/>
      <c r="D194" s="1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 spans="1:43" x14ac:dyDescent="0.2">
      <c r="A195" s="1"/>
      <c r="B195" s="1"/>
      <c r="C195" s="1"/>
      <c r="D195" s="1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 spans="1:43" x14ac:dyDescent="0.2">
      <c r="A196" s="1"/>
      <c r="B196" s="1"/>
      <c r="C196" s="1"/>
      <c r="D196" s="1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 spans="1:43" x14ac:dyDescent="0.2">
      <c r="A197" s="1"/>
      <c r="B197" s="1"/>
      <c r="C197" s="1"/>
      <c r="D197" s="1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 spans="1:43" x14ac:dyDescent="0.2">
      <c r="A198" s="1"/>
      <c r="B198" s="1"/>
      <c r="C198" s="1"/>
      <c r="D198" s="1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 spans="1:43" x14ac:dyDescent="0.2">
      <c r="A199" s="1"/>
      <c r="B199" s="1"/>
      <c r="C199" s="1"/>
      <c r="D199" s="1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 spans="1:43" x14ac:dyDescent="0.2">
      <c r="A200" s="1"/>
      <c r="B200" s="1"/>
      <c r="C200" s="1"/>
      <c r="D200" s="1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 spans="1:43" x14ac:dyDescent="0.2">
      <c r="A201" s="1"/>
      <c r="B201" s="1"/>
      <c r="C201" s="1"/>
      <c r="D201" s="1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 spans="1:43" x14ac:dyDescent="0.2">
      <c r="A202" s="1"/>
      <c r="B202" s="1"/>
      <c r="C202" s="1"/>
      <c r="D202" s="1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 spans="1:43" x14ac:dyDescent="0.2">
      <c r="A203" s="1"/>
      <c r="B203" s="1"/>
      <c r="C203" s="1"/>
      <c r="D203" s="1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 spans="1:43" x14ac:dyDescent="0.2">
      <c r="A204" s="1"/>
      <c r="B204" s="1"/>
      <c r="C204" s="1"/>
      <c r="D204" s="1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 spans="1:43" x14ac:dyDescent="0.2">
      <c r="A205" s="1"/>
      <c r="B205" s="1"/>
      <c r="C205" s="1"/>
      <c r="D205" s="1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 spans="1:43" x14ac:dyDescent="0.2">
      <c r="A206" s="1"/>
      <c r="B206" s="1"/>
      <c r="C206" s="1"/>
      <c r="D206" s="1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 spans="1:43" x14ac:dyDescent="0.2">
      <c r="A207" s="1"/>
      <c r="B207" s="1"/>
      <c r="C207" s="1"/>
      <c r="D207" s="1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 spans="1:43" x14ac:dyDescent="0.2">
      <c r="A208" s="1"/>
      <c r="B208" s="1"/>
      <c r="C208" s="1"/>
      <c r="D208" s="1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 spans="1:43" x14ac:dyDescent="0.2">
      <c r="A209" s="1"/>
      <c r="B209" s="1"/>
      <c r="C209" s="1"/>
      <c r="D209" s="1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 spans="1:43" x14ac:dyDescent="0.2">
      <c r="A210" s="1"/>
      <c r="B210" s="1"/>
      <c r="C210" s="1"/>
      <c r="D210" s="1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 spans="1:43" x14ac:dyDescent="0.2">
      <c r="A211" s="1"/>
      <c r="B211" s="1"/>
      <c r="C211" s="1"/>
      <c r="D211" s="1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 spans="1:43" x14ac:dyDescent="0.2">
      <c r="A212" s="1"/>
      <c r="B212" s="1"/>
      <c r="C212" s="1"/>
      <c r="D212" s="1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 spans="1:43" x14ac:dyDescent="0.2">
      <c r="A213" s="1"/>
      <c r="B213" s="1"/>
      <c r="C213" s="1"/>
      <c r="D213" s="1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 spans="1:43" x14ac:dyDescent="0.2">
      <c r="A214" s="1"/>
      <c r="B214" s="1"/>
      <c r="C214" s="1"/>
      <c r="D214" s="1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 spans="1:43" x14ac:dyDescent="0.2">
      <c r="A215" s="1"/>
      <c r="B215" s="1"/>
      <c r="C215" s="1"/>
      <c r="D215" s="1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 spans="1:43" x14ac:dyDescent="0.2">
      <c r="A216" s="1"/>
      <c r="B216" s="1"/>
      <c r="C216" s="1"/>
      <c r="D216" s="1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 spans="1:43" x14ac:dyDescent="0.2">
      <c r="A217" s="1"/>
      <c r="B217" s="1"/>
      <c r="C217" s="1"/>
      <c r="D217" s="1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 spans="1:43" x14ac:dyDescent="0.2">
      <c r="A218" s="1"/>
      <c r="B218" s="1"/>
      <c r="C218" s="1"/>
      <c r="D218" s="1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 spans="1:43" x14ac:dyDescent="0.2">
      <c r="A219" s="1"/>
      <c r="B219" s="1"/>
      <c r="C219" s="1"/>
      <c r="D219" s="1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 spans="1:43" x14ac:dyDescent="0.2">
      <c r="A220" s="1"/>
      <c r="B220" s="1"/>
      <c r="C220" s="1"/>
      <c r="D220" s="1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 spans="1:43" x14ac:dyDescent="0.2">
      <c r="A221" s="1"/>
      <c r="B221" s="1"/>
      <c r="C221" s="1"/>
      <c r="D221" s="1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 spans="1:43" x14ac:dyDescent="0.2">
      <c r="A222" s="1"/>
      <c r="B222" s="1"/>
      <c r="C222" s="1"/>
      <c r="D222" s="1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 spans="1:43" x14ac:dyDescent="0.2">
      <c r="A223" s="1"/>
      <c r="B223" s="1"/>
      <c r="C223" s="1"/>
      <c r="D223" s="1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 spans="1:43" x14ac:dyDescent="0.2">
      <c r="A224" s="1"/>
      <c r="B224" s="1"/>
      <c r="C224" s="1"/>
      <c r="D224" s="1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 spans="1:43" x14ac:dyDescent="0.2">
      <c r="A225" s="1"/>
      <c r="B225" s="1"/>
      <c r="C225" s="1"/>
      <c r="D225" s="1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 spans="1:43" x14ac:dyDescent="0.2">
      <c r="A226" s="1"/>
      <c r="B226" s="1"/>
      <c r="C226" s="1"/>
      <c r="D226" s="1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 spans="1:43" x14ac:dyDescent="0.2">
      <c r="A227" s="1"/>
      <c r="B227" s="1"/>
      <c r="C227" s="1"/>
      <c r="D227" s="1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 spans="1:43" x14ac:dyDescent="0.2">
      <c r="A228" s="1"/>
      <c r="B228" s="1"/>
      <c r="C228" s="1"/>
      <c r="D228" s="1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 spans="1:43" x14ac:dyDescent="0.2">
      <c r="A229" s="1"/>
      <c r="B229" s="1"/>
      <c r="C229" s="1"/>
      <c r="D229" s="1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 spans="1:43" x14ac:dyDescent="0.2">
      <c r="A230" s="1"/>
      <c r="B230" s="1"/>
      <c r="C230" s="1"/>
      <c r="D230" s="1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 spans="1:43" x14ac:dyDescent="0.2">
      <c r="A231" s="1"/>
      <c r="B231" s="1"/>
      <c r="C231" s="1"/>
      <c r="D231" s="1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 spans="1:43" x14ac:dyDescent="0.2">
      <c r="A232" s="1"/>
      <c r="B232" s="1"/>
      <c r="C232" s="1"/>
      <c r="D232" s="1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 spans="1:43" x14ac:dyDescent="0.2">
      <c r="A233" s="1"/>
      <c r="B233" s="1"/>
      <c r="C233" s="1"/>
      <c r="D233" s="1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 spans="1:43" x14ac:dyDescent="0.2">
      <c r="A234" s="1"/>
      <c r="B234" s="1"/>
      <c r="C234" s="1"/>
      <c r="D234" s="1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 spans="1:43" x14ac:dyDescent="0.2">
      <c r="A235" s="1"/>
      <c r="B235" s="1"/>
      <c r="C235" s="1"/>
      <c r="D235" s="1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 spans="1:43" x14ac:dyDescent="0.2">
      <c r="A236" s="1"/>
      <c r="B236" s="1"/>
      <c r="C236" s="1"/>
      <c r="D236" s="1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 spans="1:43" x14ac:dyDescent="0.2">
      <c r="A237" s="1"/>
      <c r="B237" s="1"/>
      <c r="C237" s="1"/>
      <c r="D237" s="1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 spans="1:43" x14ac:dyDescent="0.2">
      <c r="A238" s="1"/>
      <c r="B238" s="1"/>
      <c r="C238" s="1"/>
      <c r="D238" s="1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 spans="1:43" x14ac:dyDescent="0.2">
      <c r="A239" s="1"/>
      <c r="B239" s="1"/>
      <c r="C239" s="1"/>
      <c r="D239" s="1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 spans="1:43" x14ac:dyDescent="0.2">
      <c r="A240" s="1"/>
      <c r="B240" s="1"/>
      <c r="C240" s="1"/>
      <c r="D240" s="1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 spans="1:43" x14ac:dyDescent="0.2">
      <c r="A241" s="1"/>
      <c r="B241" s="1"/>
      <c r="C241" s="1"/>
      <c r="D241" s="1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 spans="1:43" x14ac:dyDescent="0.2">
      <c r="A242" s="1"/>
      <c r="B242" s="1"/>
      <c r="C242" s="1"/>
      <c r="D242" s="1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 spans="1:43" x14ac:dyDescent="0.2">
      <c r="A243" s="1"/>
      <c r="B243" s="1"/>
      <c r="C243" s="1"/>
      <c r="D243" s="1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 spans="1:43" x14ac:dyDescent="0.2">
      <c r="A244" s="1"/>
      <c r="B244" s="1"/>
      <c r="C244" s="1"/>
      <c r="D244" s="1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 spans="1:43" x14ac:dyDescent="0.2">
      <c r="A245" s="1"/>
      <c r="B245" s="1"/>
      <c r="C245" s="1"/>
      <c r="D245" s="1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 spans="1:43" x14ac:dyDescent="0.2">
      <c r="A246" s="1"/>
      <c r="B246" s="1"/>
      <c r="C246" s="1"/>
      <c r="D246" s="1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 spans="1:43" x14ac:dyDescent="0.2">
      <c r="A247" s="1"/>
      <c r="B247" s="1"/>
      <c r="C247" s="1"/>
      <c r="D247" s="1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 spans="1:43" x14ac:dyDescent="0.2">
      <c r="A248" s="1"/>
      <c r="B248" s="1"/>
      <c r="C248" s="1"/>
      <c r="D248" s="1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 spans="1:43" x14ac:dyDescent="0.2">
      <c r="A249" s="1"/>
      <c r="B249" s="1"/>
      <c r="C249" s="1"/>
      <c r="D249" s="1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 spans="1:43" x14ac:dyDescent="0.2">
      <c r="A250" s="1"/>
      <c r="B250" s="1"/>
      <c r="C250" s="1"/>
      <c r="D250" s="1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 spans="1:43" x14ac:dyDescent="0.2">
      <c r="A251" s="1"/>
      <c r="B251" s="1"/>
      <c r="C251" s="1"/>
      <c r="D251" s="1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 spans="1:43" x14ac:dyDescent="0.2">
      <c r="A252" s="1"/>
      <c r="B252" s="1"/>
      <c r="C252" s="1"/>
      <c r="D252" s="1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 spans="1:43" x14ac:dyDescent="0.2">
      <c r="A253" s="1"/>
      <c r="B253" s="1"/>
      <c r="C253" s="1"/>
      <c r="D253" s="1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 spans="1:43" x14ac:dyDescent="0.2">
      <c r="A254" s="1"/>
      <c r="B254" s="1"/>
      <c r="C254" s="1"/>
      <c r="D254" s="1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 spans="1:43" x14ac:dyDescent="0.2">
      <c r="A255" s="1"/>
      <c r="B255" s="1"/>
      <c r="C255" s="1"/>
      <c r="D255" s="1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 spans="1:43" x14ac:dyDescent="0.2">
      <c r="A256" s="1"/>
      <c r="B256" s="1"/>
      <c r="C256" s="1"/>
      <c r="D256" s="1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 spans="1:43" x14ac:dyDescent="0.2">
      <c r="A257" s="1"/>
      <c r="B257" s="1"/>
      <c r="C257" s="1"/>
      <c r="D257" s="1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 spans="1:43" x14ac:dyDescent="0.2">
      <c r="A258" s="1"/>
      <c r="B258" s="1"/>
      <c r="C258" s="1"/>
      <c r="D258" s="1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 spans="1:43" x14ac:dyDescent="0.2">
      <c r="A259" s="1"/>
      <c r="B259" s="1"/>
      <c r="C259" s="1"/>
      <c r="D259" s="1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 spans="1:43" x14ac:dyDescent="0.2">
      <c r="A260" s="1"/>
      <c r="B260" s="1"/>
      <c r="C260" s="1"/>
      <c r="D260" s="1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 spans="1:43" x14ac:dyDescent="0.2">
      <c r="A261" s="1"/>
      <c r="B261" s="1"/>
      <c r="C261" s="1"/>
      <c r="D261" s="1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 spans="1:43" x14ac:dyDescent="0.2">
      <c r="A262" s="1"/>
      <c r="B262" s="1"/>
      <c r="C262" s="1"/>
      <c r="D262" s="1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 spans="1:43" x14ac:dyDescent="0.2">
      <c r="A263" s="1"/>
      <c r="B263" s="1"/>
      <c r="C263" s="1"/>
      <c r="D263" s="1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 spans="1:43" x14ac:dyDescent="0.2">
      <c r="A264" s="1"/>
      <c r="B264" s="1"/>
      <c r="C264" s="1"/>
      <c r="D264" s="1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 spans="1:43" x14ac:dyDescent="0.2">
      <c r="A265" s="1"/>
      <c r="B265" s="1"/>
      <c r="C265" s="1"/>
      <c r="D265" s="1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 spans="1:43" x14ac:dyDescent="0.2">
      <c r="A266" s="1"/>
      <c r="B266" s="1"/>
      <c r="C266" s="1"/>
      <c r="D266" s="1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 spans="1:43" x14ac:dyDescent="0.2">
      <c r="A267" s="1"/>
      <c r="B267" s="1"/>
      <c r="C267" s="1"/>
      <c r="D267" s="1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 spans="1:43" x14ac:dyDescent="0.2">
      <c r="A268" s="1"/>
      <c r="B268" s="1"/>
      <c r="C268" s="1"/>
      <c r="D268" s="1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 spans="1:43" x14ac:dyDescent="0.2">
      <c r="A269" s="1"/>
      <c r="B269" s="1"/>
      <c r="C269" s="1"/>
      <c r="D269" s="1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 spans="1:43" x14ac:dyDescent="0.2">
      <c r="A270" s="1"/>
      <c r="B270" s="1"/>
      <c r="C270" s="1"/>
      <c r="D270" s="1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 spans="1:43" x14ac:dyDescent="0.2">
      <c r="A271" s="1"/>
      <c r="B271" s="1"/>
      <c r="C271" s="1"/>
      <c r="D271" s="1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 spans="1:43" x14ac:dyDescent="0.2">
      <c r="A272" s="1"/>
      <c r="B272" s="1"/>
      <c r="C272" s="1"/>
      <c r="D272" s="1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 spans="1:43" x14ac:dyDescent="0.2">
      <c r="A273" s="1"/>
      <c r="B273" s="1"/>
      <c r="C273" s="1"/>
      <c r="D273" s="1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 spans="1:43" x14ac:dyDescent="0.2">
      <c r="A274" s="1"/>
      <c r="B274" s="1"/>
      <c r="C274" s="1"/>
      <c r="D274" s="1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 spans="1:43" x14ac:dyDescent="0.2">
      <c r="A275" s="1"/>
      <c r="B275" s="1"/>
      <c r="C275" s="1"/>
      <c r="D275" s="1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 spans="1:43" x14ac:dyDescent="0.2">
      <c r="A276" s="1"/>
      <c r="B276" s="1"/>
      <c r="C276" s="1"/>
      <c r="D276" s="1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 spans="1:43" x14ac:dyDescent="0.2">
      <c r="A277" s="1"/>
      <c r="B277" s="1"/>
      <c r="C277" s="1"/>
      <c r="D277" s="1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 spans="1:43" x14ac:dyDescent="0.2">
      <c r="A278" s="1"/>
      <c r="B278" s="1"/>
      <c r="C278" s="1"/>
      <c r="D278" s="1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 spans="1:43" x14ac:dyDescent="0.2">
      <c r="A279" s="1"/>
      <c r="B279" s="1"/>
      <c r="C279" s="1"/>
      <c r="D279" s="1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 spans="1:43" x14ac:dyDescent="0.2">
      <c r="A280" s="1"/>
      <c r="B280" s="1"/>
      <c r="C280" s="1"/>
      <c r="D280" s="1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 spans="1:43" x14ac:dyDescent="0.2">
      <c r="A281" s="1"/>
      <c r="B281" s="1"/>
      <c r="C281" s="1"/>
      <c r="D281" s="1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 spans="1:43" x14ac:dyDescent="0.2">
      <c r="A282" s="1"/>
      <c r="B282" s="1"/>
      <c r="C282" s="1"/>
      <c r="D282" s="1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 spans="1:43" x14ac:dyDescent="0.2">
      <c r="A283" s="1"/>
      <c r="B283" s="1"/>
      <c r="C283" s="1"/>
      <c r="D283" s="1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 spans="1:43" x14ac:dyDescent="0.2">
      <c r="A284" s="1"/>
      <c r="B284" s="1"/>
      <c r="C284" s="1"/>
      <c r="D284" s="1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 spans="1:43" x14ac:dyDescent="0.2">
      <c r="A285" s="1"/>
      <c r="B285" s="1"/>
      <c r="C285" s="1"/>
      <c r="D285" s="1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 spans="1:43" x14ac:dyDescent="0.2">
      <c r="A286" s="1"/>
      <c r="B286" s="1"/>
      <c r="C286" s="1"/>
      <c r="D286" s="1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 spans="1:43" x14ac:dyDescent="0.2">
      <c r="A287" s="1"/>
      <c r="B287" s="1"/>
      <c r="C287" s="1"/>
      <c r="D287" s="1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 spans="1:43" x14ac:dyDescent="0.2">
      <c r="A288" s="1"/>
      <c r="B288" s="1"/>
      <c r="C288" s="1"/>
      <c r="D288" s="1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 spans="1:43" x14ac:dyDescent="0.2">
      <c r="A289" s="1"/>
      <c r="B289" s="1"/>
      <c r="C289" s="1"/>
      <c r="D289" s="1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 spans="1:43" x14ac:dyDescent="0.2">
      <c r="A290" s="1"/>
      <c r="B290" s="1"/>
      <c r="C290" s="1"/>
      <c r="D290" s="1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 spans="1:43" x14ac:dyDescent="0.2">
      <c r="A291" s="1"/>
      <c r="B291" s="1"/>
      <c r="C291" s="1"/>
      <c r="D291" s="1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 spans="1:43" x14ac:dyDescent="0.2">
      <c r="A292" s="1"/>
      <c r="B292" s="1"/>
      <c r="C292" s="1"/>
      <c r="D292" s="1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 spans="1:43" x14ac:dyDescent="0.2">
      <c r="A293" s="1"/>
      <c r="B293" s="1"/>
      <c r="C293" s="1"/>
      <c r="D293" s="1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 spans="1:43" x14ac:dyDescent="0.2">
      <c r="A294" s="1"/>
      <c r="B294" s="1"/>
      <c r="C294" s="1"/>
      <c r="D294" s="1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 spans="1:43" x14ac:dyDescent="0.2">
      <c r="A295" s="1"/>
      <c r="B295" s="1"/>
      <c r="C295" s="1"/>
      <c r="D295" s="1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 spans="1:43" x14ac:dyDescent="0.2">
      <c r="A296" s="1"/>
      <c r="B296" s="1"/>
      <c r="C296" s="1"/>
      <c r="D296" s="1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 spans="1:43" x14ac:dyDescent="0.2">
      <c r="A297" s="1"/>
      <c r="B297" s="1"/>
      <c r="C297" s="1"/>
      <c r="D297" s="1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 spans="1:43" x14ac:dyDescent="0.2">
      <c r="A298" s="1"/>
      <c r="B298" s="1"/>
      <c r="C298" s="1"/>
      <c r="D298" s="1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 spans="1:43" x14ac:dyDescent="0.2">
      <c r="A299" s="1"/>
      <c r="B299" s="1"/>
      <c r="C299" s="1"/>
      <c r="D299" s="1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 spans="1:43" x14ac:dyDescent="0.2">
      <c r="A300" s="1"/>
      <c r="B300" s="1"/>
      <c r="C300" s="1"/>
      <c r="D300" s="1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 spans="1:43" x14ac:dyDescent="0.2">
      <c r="A301" s="1"/>
      <c r="B301" s="1"/>
      <c r="C301" s="1"/>
      <c r="D301" s="1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 spans="1:43" x14ac:dyDescent="0.2">
      <c r="A302" s="1"/>
      <c r="B302" s="1"/>
      <c r="C302" s="1"/>
      <c r="D302" s="1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 spans="1:43" x14ac:dyDescent="0.2">
      <c r="A303" s="1"/>
      <c r="B303" s="1"/>
      <c r="C303" s="1"/>
      <c r="D303" s="1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 spans="1:43" x14ac:dyDescent="0.2">
      <c r="A304" s="1"/>
      <c r="B304" s="1"/>
      <c r="C304" s="1"/>
      <c r="D304" s="1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 spans="1:43" x14ac:dyDescent="0.2">
      <c r="A305" s="1"/>
      <c r="B305" s="1"/>
      <c r="C305" s="1"/>
      <c r="D305" s="1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 spans="1:43" x14ac:dyDescent="0.2">
      <c r="A306" s="1"/>
      <c r="B306" s="1"/>
      <c r="C306" s="1"/>
      <c r="D306" s="1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 spans="1:43" x14ac:dyDescent="0.2">
      <c r="A307" s="1"/>
      <c r="B307" s="1"/>
      <c r="C307" s="1"/>
      <c r="D307" s="1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 spans="1:43" x14ac:dyDescent="0.2">
      <c r="A308" s="1"/>
      <c r="B308" s="1"/>
      <c r="C308" s="1"/>
      <c r="D308" s="1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 spans="1:43" x14ac:dyDescent="0.2">
      <c r="A309" s="1"/>
      <c r="B309" s="1"/>
      <c r="C309" s="1"/>
      <c r="D309" s="1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 spans="1:43" x14ac:dyDescent="0.2">
      <c r="A310" s="1"/>
      <c r="B310" s="1"/>
      <c r="C310" s="1"/>
      <c r="D310" s="1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 spans="1:43" x14ac:dyDescent="0.2">
      <c r="A311" s="1"/>
      <c r="B311" s="1"/>
      <c r="C311" s="1"/>
      <c r="D311" s="1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 spans="1:43" x14ac:dyDescent="0.2">
      <c r="A312" s="1"/>
      <c r="B312" s="1"/>
      <c r="C312" s="1"/>
      <c r="D312" s="1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 spans="1:43" x14ac:dyDescent="0.2">
      <c r="A313" s="1"/>
      <c r="B313" s="1"/>
      <c r="C313" s="1"/>
      <c r="D313" s="1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 spans="1:43" x14ac:dyDescent="0.2">
      <c r="A314" s="1"/>
      <c r="B314" s="1"/>
      <c r="C314" s="1"/>
      <c r="D314" s="1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 spans="1:43" x14ac:dyDescent="0.2">
      <c r="A315" s="1"/>
      <c r="B315" s="1"/>
      <c r="C315" s="1"/>
      <c r="D315" s="1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 spans="1:43" x14ac:dyDescent="0.2">
      <c r="A316" s="1"/>
      <c r="B316" s="1"/>
      <c r="C316" s="1"/>
      <c r="D316" s="1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 spans="1:43" x14ac:dyDescent="0.2">
      <c r="A317" s="1"/>
      <c r="B317" s="1"/>
      <c r="C317" s="1"/>
      <c r="D317" s="1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 spans="1:43" x14ac:dyDescent="0.2">
      <c r="A318" s="1"/>
      <c r="B318" s="1"/>
      <c r="C318" s="1"/>
      <c r="D318" s="1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 spans="1:43" x14ac:dyDescent="0.2">
      <c r="A319" s="1"/>
      <c r="B319" s="1"/>
      <c r="C319" s="1"/>
      <c r="D319" s="1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 spans="1:43" x14ac:dyDescent="0.2">
      <c r="A320" s="1"/>
      <c r="B320" s="1"/>
      <c r="C320" s="1"/>
      <c r="D320" s="1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 spans="1:43" x14ac:dyDescent="0.2">
      <c r="A321" s="1"/>
      <c r="B321" s="1"/>
      <c r="C321" s="1"/>
      <c r="D321" s="1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 spans="1:43" x14ac:dyDescent="0.2">
      <c r="A322" s="1"/>
      <c r="B322" s="1"/>
      <c r="C322" s="1"/>
      <c r="D322" s="1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 spans="1:43" x14ac:dyDescent="0.2">
      <c r="A323" s="1"/>
      <c r="B323" s="1"/>
      <c r="C323" s="1"/>
      <c r="D323" s="1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 spans="1:43" x14ac:dyDescent="0.2">
      <c r="A324" s="1"/>
      <c r="B324" s="1"/>
      <c r="C324" s="1"/>
      <c r="D324" s="1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 spans="1:43" x14ac:dyDescent="0.2">
      <c r="A325" s="1"/>
      <c r="B325" s="1"/>
      <c r="C325" s="1"/>
      <c r="D325" s="1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 spans="1:43" x14ac:dyDescent="0.2">
      <c r="A326" s="1"/>
      <c r="B326" s="1"/>
      <c r="C326" s="1"/>
      <c r="D326" s="1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 spans="1:43" x14ac:dyDescent="0.2">
      <c r="A327" s="1"/>
      <c r="B327" s="1"/>
      <c r="C327" s="1"/>
      <c r="D327" s="1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 spans="1:43" x14ac:dyDescent="0.2">
      <c r="A328" s="1"/>
      <c r="B328" s="1"/>
      <c r="C328" s="1"/>
      <c r="D328" s="1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 spans="1:43" x14ac:dyDescent="0.2">
      <c r="A329" s="1"/>
      <c r="B329" s="1"/>
      <c r="C329" s="1"/>
      <c r="D329" s="1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 spans="1:43" x14ac:dyDescent="0.2">
      <c r="A330" s="1"/>
      <c r="B330" s="1"/>
      <c r="C330" s="1"/>
      <c r="D330" s="1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 spans="1:43" x14ac:dyDescent="0.2">
      <c r="A331" s="1"/>
      <c r="B331" s="1"/>
      <c r="C331" s="1"/>
      <c r="D331" s="1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 spans="1:43" x14ac:dyDescent="0.2">
      <c r="A332" s="1"/>
      <c r="B332" s="1"/>
      <c r="C332" s="1"/>
      <c r="D332" s="1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 spans="1:43" x14ac:dyDescent="0.2">
      <c r="A333" s="1"/>
      <c r="B333" s="1"/>
      <c r="C333" s="1"/>
      <c r="D333" s="1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 spans="1:43" x14ac:dyDescent="0.2">
      <c r="A334" s="1"/>
      <c r="B334" s="1"/>
      <c r="C334" s="1"/>
      <c r="D334" s="1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 spans="1:43" x14ac:dyDescent="0.2">
      <c r="A335" s="1"/>
      <c r="B335" s="1"/>
      <c r="C335" s="1"/>
      <c r="D335" s="1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 spans="1:43" x14ac:dyDescent="0.2">
      <c r="A336" s="1"/>
      <c r="B336" s="1"/>
      <c r="C336" s="1"/>
      <c r="D336" s="1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 spans="1:43" x14ac:dyDescent="0.2">
      <c r="A337" s="1"/>
      <c r="B337" s="1"/>
      <c r="C337" s="1"/>
      <c r="D337" s="1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 spans="1:43" x14ac:dyDescent="0.2">
      <c r="A338" s="1"/>
      <c r="B338" s="1"/>
      <c r="C338" s="1"/>
      <c r="D338" s="1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 spans="1:43" x14ac:dyDescent="0.2">
      <c r="A339" s="1"/>
      <c r="B339" s="1"/>
      <c r="C339" s="1"/>
      <c r="D339" s="1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 spans="1:43" x14ac:dyDescent="0.2">
      <c r="A340" s="1"/>
      <c r="B340" s="1"/>
      <c r="C340" s="1"/>
      <c r="D340" s="1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 spans="1:43" x14ac:dyDescent="0.2">
      <c r="A341" s="1"/>
      <c r="B341" s="1"/>
      <c r="C341" s="1"/>
      <c r="D341" s="1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 spans="1:43" x14ac:dyDescent="0.2">
      <c r="A342" s="1"/>
      <c r="B342" s="1"/>
      <c r="C342" s="1"/>
      <c r="D342" s="1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 spans="1:43" x14ac:dyDescent="0.2">
      <c r="A343" s="1"/>
      <c r="B343" s="1"/>
      <c r="C343" s="1"/>
      <c r="D343" s="1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 spans="1:43" x14ac:dyDescent="0.2">
      <c r="A344" s="1"/>
      <c r="B344" s="1"/>
      <c r="C344" s="1"/>
      <c r="D344" s="1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 spans="1:43" x14ac:dyDescent="0.2">
      <c r="A345" s="1"/>
      <c r="B345" s="1"/>
      <c r="C345" s="1"/>
      <c r="D345" s="1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 spans="1:43" x14ac:dyDescent="0.2">
      <c r="A346" s="1"/>
      <c r="B346" s="1"/>
      <c r="C346" s="1"/>
      <c r="D346" s="1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 spans="1:43" x14ac:dyDescent="0.2">
      <c r="A347" s="1"/>
      <c r="B347" s="1"/>
      <c r="C347" s="1"/>
      <c r="D347" s="1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 spans="1:43" x14ac:dyDescent="0.2">
      <c r="A348" s="1"/>
      <c r="B348" s="1"/>
      <c r="C348" s="1"/>
      <c r="D348" s="1"/>
      <c r="AH348" s="3"/>
      <c r="AI348" s="3"/>
      <c r="AJ348" s="3"/>
      <c r="AK348" s="3"/>
      <c r="AL348" s="3"/>
      <c r="AM348" s="3"/>
      <c r="AN348" s="3"/>
      <c r="AO348" s="3"/>
      <c r="AP348" s="3"/>
      <c r="AQ348" s="3"/>
    </row>
    <row r="349" spans="1:43" x14ac:dyDescent="0.2">
      <c r="A349" s="1"/>
      <c r="B349" s="1"/>
      <c r="C349" s="1"/>
      <c r="D349" s="1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 spans="1:43" x14ac:dyDescent="0.2">
      <c r="A350" s="1"/>
      <c r="B350" s="1"/>
      <c r="C350" s="1"/>
      <c r="D350" s="1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 spans="1:43" x14ac:dyDescent="0.2">
      <c r="A351" s="1"/>
      <c r="B351" s="1"/>
      <c r="C351" s="1"/>
      <c r="D351" s="1"/>
      <c r="AH351" s="3"/>
      <c r="AI351" s="3"/>
      <c r="AJ351" s="3"/>
      <c r="AK351" s="3"/>
      <c r="AL351" s="3"/>
      <c r="AM351" s="3"/>
      <c r="AN351" s="3"/>
      <c r="AO351" s="3"/>
      <c r="AP351" s="3"/>
      <c r="AQ351" s="3"/>
    </row>
    <row r="352" spans="1:43" x14ac:dyDescent="0.2">
      <c r="A352" s="1"/>
      <c r="B352" s="1"/>
      <c r="C352" s="1"/>
      <c r="D352" s="1"/>
      <c r="AH352" s="3"/>
      <c r="AI352" s="3"/>
      <c r="AJ352" s="3"/>
      <c r="AK352" s="3"/>
      <c r="AL352" s="3"/>
      <c r="AM352" s="3"/>
      <c r="AN352" s="3"/>
      <c r="AO352" s="3"/>
      <c r="AP352" s="3"/>
      <c r="AQ352" s="3"/>
    </row>
    <row r="353" spans="1:43" x14ac:dyDescent="0.2">
      <c r="A353" s="1"/>
      <c r="B353" s="1"/>
      <c r="C353" s="1"/>
      <c r="D353" s="1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 spans="1:43" x14ac:dyDescent="0.2">
      <c r="A354" s="1"/>
      <c r="B354" s="1"/>
      <c r="C354" s="1"/>
      <c r="D354" s="1"/>
      <c r="AH354" s="3"/>
      <c r="AI354" s="3"/>
      <c r="AJ354" s="3"/>
      <c r="AK354" s="3"/>
      <c r="AL354" s="3"/>
      <c r="AM354" s="3"/>
      <c r="AN354" s="3"/>
      <c r="AO354" s="3"/>
      <c r="AP354" s="3"/>
      <c r="AQ354" s="3"/>
    </row>
    <row r="355" spans="1:43" x14ac:dyDescent="0.2">
      <c r="A355" s="1"/>
      <c r="B355" s="1"/>
      <c r="C355" s="1"/>
      <c r="D355" s="1"/>
      <c r="AH355" s="3"/>
      <c r="AI355" s="3"/>
      <c r="AJ355" s="3"/>
      <c r="AK355" s="3"/>
      <c r="AL355" s="3"/>
      <c r="AM355" s="3"/>
      <c r="AN355" s="3"/>
      <c r="AO355" s="3"/>
      <c r="AP355" s="3"/>
      <c r="AQ355" s="3"/>
    </row>
    <row r="356" spans="1:43" x14ac:dyDescent="0.2">
      <c r="A356" s="1"/>
      <c r="B356" s="1"/>
      <c r="C356" s="1"/>
      <c r="D356" s="1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 spans="1:43" x14ac:dyDescent="0.2">
      <c r="A357" s="1"/>
      <c r="B357" s="1"/>
      <c r="C357" s="1"/>
      <c r="D357" s="1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 spans="1:43" x14ac:dyDescent="0.2">
      <c r="A358" s="1"/>
      <c r="B358" s="1"/>
      <c r="C358" s="1"/>
      <c r="D358" s="1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 spans="1:43" x14ac:dyDescent="0.2">
      <c r="A359" s="1"/>
      <c r="B359" s="1"/>
      <c r="C359" s="1"/>
      <c r="D359" s="1"/>
      <c r="AH359" s="3"/>
      <c r="AI359" s="3"/>
      <c r="AJ359" s="3"/>
      <c r="AK359" s="3"/>
      <c r="AL359" s="3"/>
      <c r="AM359" s="3"/>
      <c r="AN359" s="3"/>
      <c r="AO359" s="3"/>
      <c r="AP359" s="3"/>
      <c r="AQ359" s="3"/>
    </row>
    <row r="360" spans="1:43" x14ac:dyDescent="0.2">
      <c r="A360" s="1"/>
      <c r="B360" s="1"/>
      <c r="C360" s="1"/>
      <c r="D360" s="1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 spans="1:43" x14ac:dyDescent="0.2">
      <c r="A361" s="1"/>
      <c r="B361" s="1"/>
      <c r="C361" s="1"/>
      <c r="D361" s="1"/>
      <c r="AH361" s="3"/>
      <c r="AI361" s="3"/>
      <c r="AJ361" s="3"/>
      <c r="AK361" s="3"/>
      <c r="AL361" s="3"/>
      <c r="AM361" s="3"/>
      <c r="AN361" s="3"/>
      <c r="AO361" s="3"/>
      <c r="AP361" s="3"/>
      <c r="AQ361" s="3"/>
    </row>
    <row r="362" spans="1:43" x14ac:dyDescent="0.2">
      <c r="A362" s="1"/>
      <c r="B362" s="1"/>
      <c r="C362" s="1"/>
      <c r="D362" s="1"/>
      <c r="AH362" s="3"/>
      <c r="AI362" s="3"/>
      <c r="AJ362" s="3"/>
      <c r="AK362" s="3"/>
      <c r="AL362" s="3"/>
      <c r="AM362" s="3"/>
      <c r="AN362" s="3"/>
      <c r="AO362" s="3"/>
      <c r="AP362" s="3"/>
      <c r="AQ362" s="3"/>
    </row>
    <row r="363" spans="1:43" x14ac:dyDescent="0.2">
      <c r="A363" s="1"/>
      <c r="B363" s="1"/>
      <c r="C363" s="1"/>
      <c r="D363" s="1"/>
      <c r="AH363" s="3"/>
      <c r="AI363" s="3"/>
      <c r="AJ363" s="3"/>
      <c r="AK363" s="3"/>
      <c r="AL363" s="3"/>
      <c r="AM363" s="3"/>
      <c r="AN363" s="3"/>
      <c r="AO363" s="3"/>
      <c r="AP363" s="3"/>
      <c r="AQ363" s="3"/>
    </row>
    <row r="364" spans="1:43" x14ac:dyDescent="0.2">
      <c r="A364" s="1"/>
      <c r="B364" s="1"/>
      <c r="C364" s="1"/>
      <c r="D364" s="1"/>
      <c r="AH364" s="3"/>
      <c r="AI364" s="3"/>
      <c r="AJ364" s="3"/>
      <c r="AK364" s="3"/>
      <c r="AL364" s="3"/>
      <c r="AM364" s="3"/>
      <c r="AN364" s="3"/>
      <c r="AO364" s="3"/>
      <c r="AP364" s="3"/>
      <c r="AQ364" s="3"/>
    </row>
    <row r="365" spans="1:43" x14ac:dyDescent="0.2">
      <c r="A365" s="1"/>
      <c r="B365" s="1"/>
      <c r="C365" s="1"/>
      <c r="D365" s="1"/>
      <c r="AH365" s="3"/>
      <c r="AI365" s="3"/>
      <c r="AJ365" s="3"/>
      <c r="AK365" s="3"/>
      <c r="AL365" s="3"/>
      <c r="AM365" s="3"/>
      <c r="AN365" s="3"/>
      <c r="AO365" s="3"/>
      <c r="AP365" s="3"/>
      <c r="AQ365" s="3"/>
    </row>
    <row r="366" spans="1:43" x14ac:dyDescent="0.2">
      <c r="A366" s="1"/>
      <c r="B366" s="1"/>
      <c r="C366" s="1"/>
      <c r="D366" s="1"/>
      <c r="AH366" s="3"/>
      <c r="AI366" s="3"/>
      <c r="AJ366" s="3"/>
      <c r="AK366" s="3"/>
      <c r="AL366" s="3"/>
      <c r="AM366" s="3"/>
      <c r="AN366" s="3"/>
      <c r="AO366" s="3"/>
      <c r="AP366" s="3"/>
      <c r="AQ366" s="3"/>
    </row>
    <row r="367" spans="1:43" x14ac:dyDescent="0.2">
      <c r="A367" s="1"/>
      <c r="B367" s="1"/>
      <c r="C367" s="1"/>
      <c r="D367" s="1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 spans="1:43" x14ac:dyDescent="0.2">
      <c r="A368" s="1"/>
      <c r="B368" s="1"/>
      <c r="C368" s="1"/>
      <c r="D368" s="1"/>
      <c r="AH368" s="3"/>
      <c r="AI368" s="3"/>
      <c r="AJ368" s="3"/>
      <c r="AK368" s="3"/>
      <c r="AL368" s="3"/>
      <c r="AM368" s="3"/>
      <c r="AN368" s="3"/>
      <c r="AO368" s="3"/>
      <c r="AP368" s="3"/>
      <c r="AQ368" s="3"/>
    </row>
    <row r="369" spans="1:43" x14ac:dyDescent="0.2">
      <c r="A369" s="1"/>
      <c r="B369" s="1"/>
      <c r="C369" s="1"/>
      <c r="D369" s="1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 spans="1:43" x14ac:dyDescent="0.2">
      <c r="A370" s="1"/>
      <c r="B370" s="1"/>
      <c r="C370" s="1"/>
      <c r="D370" s="1"/>
      <c r="AH370" s="3"/>
      <c r="AI370" s="3"/>
      <c r="AJ370" s="3"/>
      <c r="AK370" s="3"/>
      <c r="AL370" s="3"/>
      <c r="AM370" s="3"/>
      <c r="AN370" s="3"/>
      <c r="AO370" s="3"/>
      <c r="AP370" s="3"/>
      <c r="AQ370" s="3"/>
    </row>
    <row r="371" spans="1:43" x14ac:dyDescent="0.2">
      <c r="A371" s="1"/>
      <c r="B371" s="1"/>
      <c r="C371" s="1"/>
      <c r="D371" s="1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 spans="1:43" x14ac:dyDescent="0.2">
      <c r="A372" s="1"/>
      <c r="B372" s="1"/>
      <c r="C372" s="1"/>
      <c r="D372" s="1"/>
      <c r="AH372" s="3"/>
      <c r="AI372" s="3"/>
      <c r="AJ372" s="3"/>
      <c r="AK372" s="3"/>
      <c r="AL372" s="3"/>
      <c r="AM372" s="3"/>
      <c r="AN372" s="3"/>
      <c r="AO372" s="3"/>
      <c r="AP372" s="3"/>
      <c r="AQ372" s="3"/>
    </row>
    <row r="373" spans="1:43" x14ac:dyDescent="0.2">
      <c r="A373" s="1"/>
      <c r="B373" s="1"/>
      <c r="C373" s="1"/>
      <c r="D373" s="1"/>
      <c r="AH373" s="3"/>
      <c r="AI373" s="3"/>
      <c r="AJ373" s="3"/>
      <c r="AK373" s="3"/>
      <c r="AL373" s="3"/>
      <c r="AM373" s="3"/>
      <c r="AN373" s="3"/>
      <c r="AO373" s="3"/>
      <c r="AP373" s="3"/>
      <c r="AQ373" s="3"/>
    </row>
    <row r="374" spans="1:43" x14ac:dyDescent="0.2">
      <c r="A374" s="1"/>
      <c r="B374" s="1"/>
      <c r="C374" s="1"/>
      <c r="D374" s="1"/>
      <c r="AH374" s="3"/>
      <c r="AI374" s="3"/>
      <c r="AJ374" s="3"/>
      <c r="AK374" s="3"/>
      <c r="AL374" s="3"/>
      <c r="AM374" s="3"/>
      <c r="AN374" s="3"/>
      <c r="AO374" s="3"/>
      <c r="AP374" s="3"/>
      <c r="AQ374" s="3"/>
    </row>
    <row r="375" spans="1:43" x14ac:dyDescent="0.2">
      <c r="A375" s="1"/>
      <c r="B375" s="1"/>
      <c r="C375" s="1"/>
      <c r="D375" s="1"/>
      <c r="AH375" s="3"/>
      <c r="AI375" s="3"/>
      <c r="AJ375" s="3"/>
      <c r="AK375" s="3"/>
      <c r="AL375" s="3"/>
      <c r="AM375" s="3"/>
      <c r="AN375" s="3"/>
      <c r="AO375" s="3"/>
      <c r="AP375" s="3"/>
      <c r="AQ375" s="3"/>
    </row>
    <row r="376" spans="1:43" x14ac:dyDescent="0.2">
      <c r="A376" s="1"/>
      <c r="B376" s="1"/>
      <c r="C376" s="1"/>
      <c r="D376" s="1"/>
      <c r="AH376" s="3"/>
      <c r="AI376" s="3"/>
      <c r="AJ376" s="3"/>
      <c r="AK376" s="3"/>
      <c r="AL376" s="3"/>
      <c r="AM376" s="3"/>
      <c r="AN376" s="3"/>
      <c r="AO376" s="3"/>
      <c r="AP376" s="3"/>
      <c r="AQ376" s="3"/>
    </row>
    <row r="377" spans="1:43" x14ac:dyDescent="0.2">
      <c r="A377" s="1"/>
      <c r="B377" s="1"/>
      <c r="C377" s="1"/>
      <c r="D377" s="1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 spans="1:43" x14ac:dyDescent="0.2">
      <c r="A378" s="1"/>
      <c r="B378" s="1"/>
      <c r="C378" s="1"/>
      <c r="D378" s="1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 spans="1:43" x14ac:dyDescent="0.2">
      <c r="A379" s="1"/>
      <c r="B379" s="1"/>
      <c r="C379" s="1"/>
      <c r="D379" s="1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 spans="1:43" x14ac:dyDescent="0.2">
      <c r="A380" s="1"/>
      <c r="B380" s="1"/>
      <c r="C380" s="1"/>
      <c r="D380" s="1"/>
      <c r="AH380" s="3"/>
      <c r="AI380" s="3"/>
      <c r="AJ380" s="3"/>
      <c r="AK380" s="3"/>
      <c r="AL380" s="3"/>
      <c r="AM380" s="3"/>
      <c r="AN380" s="3"/>
      <c r="AO380" s="3"/>
      <c r="AP380" s="3"/>
      <c r="AQ380" s="3"/>
    </row>
    <row r="381" spans="1:43" x14ac:dyDescent="0.2">
      <c r="A381" s="1"/>
      <c r="B381" s="1"/>
      <c r="C381" s="1"/>
      <c r="D381" s="1"/>
      <c r="AH381" s="3"/>
      <c r="AI381" s="3"/>
      <c r="AJ381" s="3"/>
      <c r="AK381" s="3"/>
      <c r="AL381" s="3"/>
      <c r="AM381" s="3"/>
      <c r="AN381" s="3"/>
      <c r="AO381" s="3"/>
      <c r="AP381" s="3"/>
      <c r="AQ381" s="3"/>
    </row>
    <row r="382" spans="1:43" x14ac:dyDescent="0.2">
      <c r="A382" s="1"/>
      <c r="B382" s="1"/>
      <c r="C382" s="1"/>
      <c r="D382" s="1"/>
      <c r="AH382" s="3"/>
      <c r="AI382" s="3"/>
      <c r="AJ382" s="3"/>
      <c r="AK382" s="3"/>
      <c r="AL382" s="3"/>
      <c r="AM382" s="3"/>
      <c r="AN382" s="3"/>
      <c r="AO382" s="3"/>
      <c r="AP382" s="3"/>
      <c r="AQ382" s="3"/>
    </row>
    <row r="383" spans="1:43" x14ac:dyDescent="0.2">
      <c r="A383" s="1"/>
      <c r="B383" s="1"/>
      <c r="C383" s="1"/>
      <c r="D383" s="1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 spans="1:43" x14ac:dyDescent="0.2">
      <c r="A384" s="1"/>
      <c r="B384" s="1"/>
      <c r="C384" s="1"/>
      <c r="D384" s="1"/>
      <c r="AH384" s="3"/>
      <c r="AI384" s="3"/>
      <c r="AJ384" s="3"/>
      <c r="AK384" s="3"/>
      <c r="AL384" s="3"/>
      <c r="AM384" s="3"/>
      <c r="AN384" s="3"/>
      <c r="AO384" s="3"/>
      <c r="AP384" s="3"/>
      <c r="AQ384" s="3"/>
    </row>
    <row r="385" spans="1:43" x14ac:dyDescent="0.2">
      <c r="A385" s="1"/>
      <c r="B385" s="1"/>
      <c r="C385" s="1"/>
      <c r="D385" s="1"/>
      <c r="AH385" s="3"/>
      <c r="AI385" s="3"/>
      <c r="AJ385" s="3"/>
      <c r="AK385" s="3"/>
      <c r="AL385" s="3"/>
      <c r="AM385" s="3"/>
      <c r="AN385" s="3"/>
      <c r="AO385" s="3"/>
      <c r="AP385" s="3"/>
      <c r="AQ385" s="3"/>
    </row>
    <row r="386" spans="1:43" x14ac:dyDescent="0.2">
      <c r="A386" s="1"/>
      <c r="B386" s="1"/>
      <c r="C386" s="1"/>
      <c r="D386" s="1"/>
      <c r="AH386" s="3"/>
      <c r="AI386" s="3"/>
      <c r="AJ386" s="3"/>
      <c r="AK386" s="3"/>
      <c r="AL386" s="3"/>
      <c r="AM386" s="3"/>
      <c r="AN386" s="3"/>
      <c r="AO386" s="3"/>
      <c r="AP386" s="3"/>
      <c r="AQ386" s="3"/>
    </row>
    <row r="387" spans="1:43" x14ac:dyDescent="0.2">
      <c r="A387" s="1"/>
      <c r="B387" s="1"/>
      <c r="C387" s="1"/>
      <c r="D387" s="1"/>
      <c r="AH387" s="3"/>
      <c r="AI387" s="3"/>
      <c r="AJ387" s="3"/>
      <c r="AK387" s="3"/>
      <c r="AL387" s="3"/>
      <c r="AM387" s="3"/>
      <c r="AN387" s="3"/>
      <c r="AO387" s="3"/>
      <c r="AP387" s="3"/>
      <c r="AQ387" s="3"/>
    </row>
    <row r="388" spans="1:43" x14ac:dyDescent="0.2">
      <c r="A388" s="1"/>
      <c r="B388" s="1"/>
      <c r="C388" s="1"/>
      <c r="D388" s="1"/>
      <c r="AH388" s="3"/>
      <c r="AI388" s="3"/>
      <c r="AJ388" s="3"/>
      <c r="AK388" s="3"/>
      <c r="AL388" s="3"/>
      <c r="AM388" s="3"/>
      <c r="AN388" s="3"/>
      <c r="AO388" s="3"/>
      <c r="AP388" s="3"/>
      <c r="AQ388" s="3"/>
    </row>
    <row r="389" spans="1:43" x14ac:dyDescent="0.2">
      <c r="A389" s="1"/>
      <c r="B389" s="1"/>
      <c r="C389" s="1"/>
      <c r="D389" s="1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 spans="1:43" x14ac:dyDescent="0.2">
      <c r="A390" s="1"/>
      <c r="B390" s="1"/>
      <c r="C390" s="1"/>
      <c r="D390" s="1"/>
      <c r="AH390" s="3"/>
      <c r="AI390" s="3"/>
      <c r="AJ390" s="3"/>
      <c r="AK390" s="3"/>
      <c r="AL390" s="3"/>
      <c r="AM390" s="3"/>
      <c r="AN390" s="3"/>
      <c r="AO390" s="3"/>
      <c r="AP390" s="3"/>
      <c r="AQ390" s="3"/>
    </row>
    <row r="391" spans="1:43" x14ac:dyDescent="0.2">
      <c r="A391" s="1"/>
      <c r="B391" s="1"/>
      <c r="C391" s="1"/>
      <c r="D391" s="1"/>
      <c r="AH391" s="3"/>
      <c r="AI391" s="3"/>
      <c r="AJ391" s="3"/>
      <c r="AK391" s="3"/>
      <c r="AL391" s="3"/>
      <c r="AM391" s="3"/>
      <c r="AN391" s="3"/>
      <c r="AO391" s="3"/>
      <c r="AP391" s="3"/>
      <c r="AQ391" s="3"/>
    </row>
    <row r="392" spans="1:43" x14ac:dyDescent="0.2">
      <c r="A392" s="1"/>
      <c r="B392" s="1"/>
      <c r="C392" s="1"/>
      <c r="D392" s="1"/>
      <c r="AH392" s="3"/>
      <c r="AI392" s="3"/>
      <c r="AJ392" s="3"/>
      <c r="AK392" s="3"/>
      <c r="AL392" s="3"/>
      <c r="AM392" s="3"/>
      <c r="AN392" s="3"/>
      <c r="AO392" s="3"/>
      <c r="AP392" s="3"/>
      <c r="AQ392" s="3"/>
    </row>
    <row r="393" spans="1:43" x14ac:dyDescent="0.2">
      <c r="A393" s="1"/>
      <c r="B393" s="1"/>
      <c r="C393" s="1"/>
      <c r="D393" s="1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 spans="1:43" x14ac:dyDescent="0.2">
      <c r="A394" s="1"/>
      <c r="B394" s="1"/>
      <c r="C394" s="1"/>
      <c r="D394" s="1"/>
      <c r="AH394" s="3"/>
      <c r="AI394" s="3"/>
      <c r="AJ394" s="3"/>
      <c r="AK394" s="3"/>
      <c r="AL394" s="3"/>
      <c r="AM394" s="3"/>
      <c r="AN394" s="3"/>
      <c r="AO394" s="3"/>
      <c r="AP394" s="3"/>
      <c r="AQ394" s="3"/>
    </row>
    <row r="395" spans="1:43" x14ac:dyDescent="0.2">
      <c r="A395" s="1"/>
      <c r="B395" s="1"/>
      <c r="C395" s="1"/>
      <c r="D395" s="1"/>
      <c r="AH395" s="3"/>
      <c r="AI395" s="3"/>
      <c r="AJ395" s="3"/>
      <c r="AK395" s="3"/>
      <c r="AL395" s="3"/>
      <c r="AM395" s="3"/>
      <c r="AN395" s="3"/>
      <c r="AO395" s="3"/>
      <c r="AP395" s="3"/>
      <c r="AQ395" s="3"/>
    </row>
    <row r="396" spans="1:43" x14ac:dyDescent="0.2">
      <c r="A396" s="1"/>
      <c r="B396" s="1"/>
      <c r="C396" s="1"/>
      <c r="D396" s="1"/>
      <c r="AH396" s="3"/>
      <c r="AI396" s="3"/>
      <c r="AJ396" s="3"/>
      <c r="AK396" s="3"/>
      <c r="AL396" s="3"/>
      <c r="AM396" s="3"/>
      <c r="AN396" s="3"/>
      <c r="AO396" s="3"/>
      <c r="AP396" s="3"/>
      <c r="AQ396" s="3"/>
    </row>
    <row r="397" spans="1:43" x14ac:dyDescent="0.2">
      <c r="A397" s="1"/>
      <c r="B397" s="1"/>
      <c r="C397" s="1"/>
      <c r="D397" s="1"/>
      <c r="AH397" s="3"/>
      <c r="AI397" s="3"/>
      <c r="AJ397" s="3"/>
      <c r="AK397" s="3"/>
      <c r="AL397" s="3"/>
      <c r="AM397" s="3"/>
      <c r="AN397" s="3"/>
      <c r="AO397" s="3"/>
      <c r="AP397" s="3"/>
      <c r="AQ397" s="3"/>
    </row>
    <row r="398" spans="1:43" x14ac:dyDescent="0.2">
      <c r="A398" s="1"/>
      <c r="B398" s="1"/>
      <c r="C398" s="1"/>
      <c r="D398" s="1"/>
      <c r="AH398" s="3"/>
      <c r="AI398" s="3"/>
      <c r="AJ398" s="3"/>
      <c r="AK398" s="3"/>
      <c r="AL398" s="3"/>
      <c r="AM398" s="3"/>
      <c r="AN398" s="3"/>
      <c r="AO398" s="3"/>
      <c r="AP398" s="3"/>
      <c r="AQ398" s="3"/>
    </row>
    <row r="399" spans="1:43" x14ac:dyDescent="0.2">
      <c r="A399" s="1"/>
      <c r="B399" s="1"/>
      <c r="C399" s="1"/>
      <c r="D399" s="1"/>
      <c r="AH399" s="3"/>
      <c r="AI399" s="3"/>
      <c r="AJ399" s="3"/>
      <c r="AK399" s="3"/>
      <c r="AL399" s="3"/>
      <c r="AM399" s="3"/>
      <c r="AN399" s="3"/>
      <c r="AO399" s="3"/>
      <c r="AP399" s="3"/>
      <c r="AQ399" s="3"/>
    </row>
    <row r="400" spans="1:43" x14ac:dyDescent="0.2">
      <c r="A400" s="1"/>
      <c r="B400" s="1"/>
      <c r="C400" s="1"/>
      <c r="D400" s="1"/>
      <c r="AH400" s="3"/>
      <c r="AI400" s="3"/>
      <c r="AJ400" s="3"/>
      <c r="AK400" s="3"/>
      <c r="AL400" s="3"/>
      <c r="AM400" s="3"/>
      <c r="AN400" s="3"/>
      <c r="AO400" s="3"/>
      <c r="AP400" s="3"/>
      <c r="AQ400" s="3"/>
    </row>
    <row r="401" spans="1:43" x14ac:dyDescent="0.2">
      <c r="A401" s="1"/>
      <c r="B401" s="1"/>
      <c r="C401" s="1"/>
      <c r="D401" s="1"/>
      <c r="AH401" s="3"/>
      <c r="AI401" s="3"/>
      <c r="AJ401" s="3"/>
      <c r="AK401" s="3"/>
      <c r="AL401" s="3"/>
      <c r="AM401" s="3"/>
      <c r="AN401" s="3"/>
      <c r="AO401" s="3"/>
      <c r="AP401" s="3"/>
      <c r="AQ401" s="3"/>
    </row>
    <row r="402" spans="1:43" x14ac:dyDescent="0.2">
      <c r="A402" s="1"/>
      <c r="B402" s="1"/>
      <c r="C402" s="1"/>
      <c r="D402" s="1"/>
      <c r="AH402" s="3"/>
      <c r="AI402" s="3"/>
      <c r="AJ402" s="3"/>
      <c r="AK402" s="3"/>
      <c r="AL402" s="3"/>
      <c r="AM402" s="3"/>
      <c r="AN402" s="3"/>
      <c r="AO402" s="3"/>
      <c r="AP402" s="3"/>
      <c r="AQ402" s="3"/>
    </row>
    <row r="403" spans="1:43" x14ac:dyDescent="0.2">
      <c r="A403" s="1"/>
      <c r="B403" s="1"/>
      <c r="C403" s="1"/>
      <c r="D403" s="1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 spans="1:43" x14ac:dyDescent="0.2">
      <c r="A404" s="1"/>
      <c r="B404" s="1"/>
      <c r="C404" s="1"/>
      <c r="D404" s="1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 spans="1:43" x14ac:dyDescent="0.2">
      <c r="A405" s="1"/>
      <c r="B405" s="1"/>
      <c r="C405" s="1"/>
      <c r="D405" s="1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 spans="1:43" x14ac:dyDescent="0.2">
      <c r="A406" s="1"/>
      <c r="B406" s="1"/>
      <c r="C406" s="1"/>
      <c r="D406" s="1"/>
      <c r="AH406" s="3"/>
      <c r="AI406" s="3"/>
      <c r="AJ406" s="3"/>
      <c r="AK406" s="3"/>
      <c r="AL406" s="3"/>
      <c r="AM406" s="3"/>
      <c r="AN406" s="3"/>
      <c r="AO406" s="3"/>
      <c r="AP406" s="3"/>
      <c r="AQ406" s="3"/>
    </row>
    <row r="407" spans="1:43" x14ac:dyDescent="0.2">
      <c r="A407" s="1"/>
      <c r="B407" s="1"/>
      <c r="C407" s="1"/>
      <c r="D407" s="1"/>
      <c r="AH407" s="3"/>
      <c r="AI407" s="3"/>
      <c r="AJ407" s="3"/>
      <c r="AK407" s="3"/>
      <c r="AL407" s="3"/>
      <c r="AM407" s="3"/>
      <c r="AN407" s="3"/>
      <c r="AO407" s="3"/>
      <c r="AP407" s="3"/>
      <c r="AQ407" s="3"/>
    </row>
    <row r="408" spans="1:43" x14ac:dyDescent="0.2">
      <c r="A408" s="1"/>
      <c r="B408" s="1"/>
      <c r="C408" s="1"/>
      <c r="D408" s="1"/>
      <c r="AH408" s="3"/>
      <c r="AI408" s="3"/>
      <c r="AJ408" s="3"/>
      <c r="AK408" s="3"/>
      <c r="AL408" s="3"/>
      <c r="AM408" s="3"/>
      <c r="AN408" s="3"/>
      <c r="AO408" s="3"/>
      <c r="AP408" s="3"/>
      <c r="AQ408" s="3"/>
    </row>
    <row r="409" spans="1:43" x14ac:dyDescent="0.2">
      <c r="A409" s="1"/>
      <c r="B409" s="1"/>
      <c r="C409" s="1"/>
      <c r="D409" s="1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 spans="1:43" x14ac:dyDescent="0.2">
      <c r="A410" s="1"/>
      <c r="B410" s="1"/>
      <c r="C410" s="1"/>
      <c r="D410" s="1"/>
      <c r="AH410" s="3"/>
      <c r="AI410" s="3"/>
      <c r="AJ410" s="3"/>
      <c r="AK410" s="3"/>
      <c r="AL410" s="3"/>
      <c r="AM410" s="3"/>
      <c r="AN410" s="3"/>
      <c r="AO410" s="3"/>
      <c r="AP410" s="3"/>
      <c r="AQ410" s="3"/>
    </row>
    <row r="411" spans="1:43" x14ac:dyDescent="0.2">
      <c r="A411" s="1"/>
      <c r="B411" s="1"/>
      <c r="C411" s="1"/>
      <c r="D411" s="1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 spans="1:43" x14ac:dyDescent="0.2">
      <c r="A412" s="1"/>
      <c r="B412" s="1"/>
      <c r="C412" s="1"/>
      <c r="D412" s="1"/>
      <c r="AH412" s="3"/>
      <c r="AI412" s="3"/>
      <c r="AJ412" s="3"/>
      <c r="AK412" s="3"/>
      <c r="AL412" s="3"/>
      <c r="AM412" s="3"/>
      <c r="AN412" s="3"/>
      <c r="AO412" s="3"/>
      <c r="AP412" s="3"/>
      <c r="AQ412" s="3"/>
    </row>
    <row r="413" spans="1:43" x14ac:dyDescent="0.2">
      <c r="A413" s="1"/>
      <c r="B413" s="1"/>
      <c r="C413" s="1"/>
      <c r="D413" s="1"/>
      <c r="AH413" s="3"/>
      <c r="AI413" s="3"/>
      <c r="AJ413" s="3"/>
      <c r="AK413" s="3"/>
      <c r="AL413" s="3"/>
      <c r="AM413" s="3"/>
      <c r="AN413" s="3"/>
      <c r="AO413" s="3"/>
      <c r="AP413" s="3"/>
      <c r="AQ413" s="3"/>
    </row>
    <row r="414" spans="1:43" x14ac:dyDescent="0.2">
      <c r="A414" s="1"/>
      <c r="B414" s="1"/>
      <c r="C414" s="1"/>
      <c r="D414" s="1"/>
      <c r="AH414" s="3"/>
      <c r="AI414" s="3"/>
      <c r="AJ414" s="3"/>
      <c r="AK414" s="3"/>
      <c r="AL414" s="3"/>
      <c r="AM414" s="3"/>
      <c r="AN414" s="3"/>
      <c r="AO414" s="3"/>
      <c r="AP414" s="3"/>
      <c r="AQ414" s="3"/>
    </row>
    <row r="415" spans="1:43" x14ac:dyDescent="0.2">
      <c r="A415" s="1"/>
      <c r="B415" s="1"/>
      <c r="C415" s="1"/>
      <c r="D415" s="1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 spans="1:43" x14ac:dyDescent="0.2">
      <c r="A416" s="1"/>
      <c r="B416" s="1"/>
      <c r="C416" s="1"/>
      <c r="D416" s="1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 spans="1:43" x14ac:dyDescent="0.2">
      <c r="A417" s="1"/>
      <c r="B417" s="1"/>
      <c r="C417" s="1"/>
      <c r="D417" s="1"/>
      <c r="AH417" s="3"/>
      <c r="AI417" s="3"/>
      <c r="AJ417" s="3"/>
      <c r="AK417" s="3"/>
      <c r="AL417" s="3"/>
      <c r="AM417" s="3"/>
      <c r="AN417" s="3"/>
      <c r="AO417" s="3"/>
      <c r="AP417" s="3"/>
      <c r="AQ417" s="3"/>
    </row>
    <row r="418" spans="1:43" x14ac:dyDescent="0.2">
      <c r="A418" s="1"/>
      <c r="B418" s="1"/>
      <c r="C418" s="1"/>
      <c r="D418" s="1"/>
      <c r="AH418" s="3"/>
      <c r="AI418" s="3"/>
      <c r="AJ418" s="3"/>
      <c r="AK418" s="3"/>
      <c r="AL418" s="3"/>
      <c r="AM418" s="3"/>
      <c r="AN418" s="3"/>
      <c r="AO418" s="3"/>
      <c r="AP418" s="3"/>
      <c r="AQ418" s="3"/>
    </row>
    <row r="419" spans="1:43" x14ac:dyDescent="0.2">
      <c r="A419" s="1"/>
      <c r="B419" s="1"/>
      <c r="C419" s="1"/>
      <c r="D419" s="1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 spans="1:43" x14ac:dyDescent="0.2">
      <c r="A420" s="1"/>
      <c r="B420" s="1"/>
      <c r="C420" s="1"/>
      <c r="D420" s="1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 spans="1:43" x14ac:dyDescent="0.2">
      <c r="A421" s="1"/>
      <c r="B421" s="1"/>
      <c r="C421" s="1"/>
      <c r="D421" s="1"/>
      <c r="AH421" s="3"/>
      <c r="AI421" s="3"/>
      <c r="AJ421" s="3"/>
      <c r="AK421" s="3"/>
      <c r="AL421" s="3"/>
      <c r="AM421" s="3"/>
      <c r="AN421" s="3"/>
      <c r="AO421" s="3"/>
      <c r="AP421" s="3"/>
      <c r="AQ421" s="3"/>
    </row>
    <row r="422" spans="1:43" x14ac:dyDescent="0.2">
      <c r="A422" s="1"/>
      <c r="B422" s="1"/>
      <c r="C422" s="1"/>
      <c r="D422" s="1"/>
      <c r="AH422" s="3"/>
      <c r="AI422" s="3"/>
      <c r="AJ422" s="3"/>
      <c r="AK422" s="3"/>
      <c r="AL422" s="3"/>
      <c r="AM422" s="3"/>
      <c r="AN422" s="3"/>
      <c r="AO422" s="3"/>
      <c r="AP422" s="3"/>
      <c r="AQ422" s="3"/>
    </row>
    <row r="423" spans="1:43" x14ac:dyDescent="0.2">
      <c r="A423" s="1"/>
      <c r="B423" s="1"/>
      <c r="C423" s="1"/>
      <c r="D423" s="1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 spans="1:43" x14ac:dyDescent="0.2">
      <c r="A424" s="1"/>
      <c r="B424" s="1"/>
      <c r="C424" s="1"/>
      <c r="D424" s="1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 spans="1:43" x14ac:dyDescent="0.2">
      <c r="A425" s="1"/>
      <c r="B425" s="1"/>
      <c r="C425" s="1"/>
      <c r="D425" s="1"/>
      <c r="AH425" s="3"/>
      <c r="AI425" s="3"/>
      <c r="AJ425" s="3"/>
      <c r="AK425" s="3"/>
      <c r="AL425" s="3"/>
      <c r="AM425" s="3"/>
      <c r="AN425" s="3"/>
      <c r="AO425" s="3"/>
      <c r="AP425" s="3"/>
      <c r="AQ425" s="3"/>
    </row>
    <row r="426" spans="1:43" x14ac:dyDescent="0.2">
      <c r="A426" s="1"/>
      <c r="B426" s="1"/>
      <c r="C426" s="1"/>
      <c r="D426" s="1"/>
      <c r="AH426" s="3"/>
      <c r="AI426" s="3"/>
      <c r="AJ426" s="3"/>
      <c r="AK426" s="3"/>
      <c r="AL426" s="3"/>
      <c r="AM426" s="3"/>
      <c r="AN426" s="3"/>
      <c r="AO426" s="3"/>
      <c r="AP426" s="3"/>
      <c r="AQ426" s="3"/>
    </row>
    <row r="427" spans="1:43" x14ac:dyDescent="0.2">
      <c r="A427" s="1"/>
      <c r="B427" s="1"/>
      <c r="C427" s="1"/>
      <c r="D427" s="1"/>
      <c r="AH427" s="3"/>
      <c r="AI427" s="3"/>
      <c r="AJ427" s="3"/>
      <c r="AK427" s="3"/>
      <c r="AL427" s="3"/>
      <c r="AM427" s="3"/>
      <c r="AN427" s="3"/>
      <c r="AO427" s="3"/>
      <c r="AP427" s="3"/>
      <c r="AQ427" s="3"/>
    </row>
    <row r="428" spans="1:43" x14ac:dyDescent="0.2">
      <c r="A428" s="1"/>
      <c r="B428" s="1"/>
      <c r="C428" s="1"/>
      <c r="D428" s="1"/>
      <c r="AH428" s="3"/>
      <c r="AI428" s="3"/>
      <c r="AJ428" s="3"/>
      <c r="AK428" s="3"/>
      <c r="AL428" s="3"/>
      <c r="AM428" s="3"/>
      <c r="AN428" s="3"/>
      <c r="AO428" s="3"/>
      <c r="AP428" s="3"/>
      <c r="AQ428" s="3"/>
    </row>
    <row r="429" spans="1:43" x14ac:dyDescent="0.2">
      <c r="A429" s="1"/>
      <c r="B429" s="1"/>
      <c r="C429" s="1"/>
      <c r="D429" s="1"/>
      <c r="AH429" s="3"/>
      <c r="AI429" s="3"/>
      <c r="AJ429" s="3"/>
      <c r="AK429" s="3"/>
      <c r="AL429" s="3"/>
      <c r="AM429" s="3"/>
      <c r="AN429" s="3"/>
      <c r="AO429" s="3"/>
      <c r="AP429" s="3"/>
      <c r="AQ429" s="3"/>
    </row>
    <row r="430" spans="1:43" x14ac:dyDescent="0.2">
      <c r="A430" s="1"/>
      <c r="B430" s="1"/>
      <c r="C430" s="1"/>
      <c r="D430" s="1"/>
      <c r="AH430" s="3"/>
      <c r="AI430" s="3"/>
      <c r="AJ430" s="3"/>
      <c r="AK430" s="3"/>
      <c r="AL430" s="3"/>
      <c r="AM430" s="3"/>
      <c r="AN430" s="3"/>
      <c r="AO430" s="3"/>
      <c r="AP430" s="3"/>
      <c r="AQ430" s="3"/>
    </row>
    <row r="431" spans="1:43" x14ac:dyDescent="0.2">
      <c r="A431" s="1"/>
      <c r="B431" s="1"/>
      <c r="C431" s="1"/>
      <c r="D431" s="1"/>
      <c r="AH431" s="3"/>
      <c r="AI431" s="3"/>
      <c r="AJ431" s="3"/>
      <c r="AK431" s="3"/>
      <c r="AL431" s="3"/>
      <c r="AM431" s="3"/>
      <c r="AN431" s="3"/>
      <c r="AO431" s="3"/>
      <c r="AP431" s="3"/>
      <c r="AQ431" s="3"/>
    </row>
    <row r="432" spans="1:43" x14ac:dyDescent="0.2">
      <c r="A432" s="1"/>
      <c r="B432" s="1"/>
      <c r="C432" s="1"/>
      <c r="D432" s="1"/>
      <c r="AH432" s="3"/>
      <c r="AI432" s="3"/>
      <c r="AJ432" s="3"/>
      <c r="AK432" s="3"/>
      <c r="AL432" s="3"/>
      <c r="AM432" s="3"/>
      <c r="AN432" s="3"/>
      <c r="AO432" s="3"/>
      <c r="AP432" s="3"/>
      <c r="AQ432" s="3"/>
    </row>
    <row r="433" spans="1:43" x14ac:dyDescent="0.2">
      <c r="A433" s="1"/>
      <c r="B433" s="1"/>
      <c r="C433" s="1"/>
      <c r="D433" s="1"/>
      <c r="AH433" s="3"/>
      <c r="AI433" s="3"/>
      <c r="AJ433" s="3"/>
      <c r="AK433" s="3"/>
      <c r="AL433" s="3"/>
      <c r="AM433" s="3"/>
      <c r="AN433" s="3"/>
      <c r="AO433" s="3"/>
      <c r="AP433" s="3"/>
      <c r="AQ433" s="3"/>
    </row>
    <row r="434" spans="1:43" x14ac:dyDescent="0.2">
      <c r="A434" s="1"/>
      <c r="B434" s="1"/>
      <c r="C434" s="1"/>
      <c r="D434" s="1"/>
      <c r="AH434" s="3"/>
      <c r="AI434" s="3"/>
      <c r="AJ434" s="3"/>
      <c r="AK434" s="3"/>
      <c r="AL434" s="3"/>
      <c r="AM434" s="3"/>
      <c r="AN434" s="3"/>
      <c r="AO434" s="3"/>
      <c r="AP434" s="3"/>
      <c r="AQ434" s="3"/>
    </row>
    <row r="435" spans="1:43" x14ac:dyDescent="0.2">
      <c r="A435" s="1"/>
      <c r="B435" s="1"/>
      <c r="C435" s="1"/>
      <c r="D435" s="1"/>
      <c r="AH435" s="3"/>
      <c r="AI435" s="3"/>
      <c r="AJ435" s="3"/>
      <c r="AK435" s="3"/>
      <c r="AL435" s="3"/>
      <c r="AM435" s="3"/>
      <c r="AN435" s="3"/>
      <c r="AO435" s="3"/>
      <c r="AP435" s="3"/>
      <c r="AQ435" s="3"/>
    </row>
    <row r="436" spans="1:43" x14ac:dyDescent="0.2">
      <c r="A436" s="1"/>
      <c r="B436" s="1"/>
      <c r="C436" s="1"/>
      <c r="D436" s="1"/>
      <c r="AH436" s="3"/>
      <c r="AI436" s="3"/>
      <c r="AJ436" s="3"/>
      <c r="AK436" s="3"/>
      <c r="AL436" s="3"/>
      <c r="AM436" s="3"/>
      <c r="AN436" s="3"/>
      <c r="AO436" s="3"/>
      <c r="AP436" s="3"/>
      <c r="AQ436" s="3"/>
    </row>
    <row r="437" spans="1:43" x14ac:dyDescent="0.2">
      <c r="A437" s="1"/>
      <c r="B437" s="1"/>
      <c r="C437" s="1"/>
      <c r="D437" s="1"/>
      <c r="AH437" s="3"/>
      <c r="AI437" s="3"/>
      <c r="AJ437" s="3"/>
      <c r="AK437" s="3"/>
      <c r="AL437" s="3"/>
      <c r="AM437" s="3"/>
      <c r="AN437" s="3"/>
      <c r="AO437" s="3"/>
      <c r="AP437" s="3"/>
      <c r="AQ437" s="3"/>
    </row>
    <row r="438" spans="1:43" x14ac:dyDescent="0.2">
      <c r="A438" s="1"/>
      <c r="B438" s="1"/>
      <c r="C438" s="1"/>
      <c r="D438" s="1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 spans="1:43" x14ac:dyDescent="0.2">
      <c r="A439" s="1"/>
      <c r="B439" s="1"/>
      <c r="C439" s="1"/>
      <c r="D439" s="1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 spans="1:43" x14ac:dyDescent="0.2">
      <c r="A440" s="1"/>
      <c r="B440" s="1"/>
      <c r="C440" s="1"/>
      <c r="D440" s="1"/>
      <c r="AH440" s="3"/>
      <c r="AI440" s="3"/>
      <c r="AJ440" s="3"/>
      <c r="AK440" s="3"/>
      <c r="AL440" s="3"/>
      <c r="AM440" s="3"/>
      <c r="AN440" s="3"/>
      <c r="AO440" s="3"/>
      <c r="AP440" s="3"/>
      <c r="AQ440" s="3"/>
    </row>
    <row r="441" spans="1:43" x14ac:dyDescent="0.2">
      <c r="A441" s="1"/>
      <c r="B441" s="1"/>
      <c r="C441" s="1"/>
      <c r="D441" s="1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 spans="1:43" x14ac:dyDescent="0.2">
      <c r="A442" s="1"/>
      <c r="B442" s="1"/>
      <c r="C442" s="1"/>
      <c r="D442" s="1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 spans="1:43" x14ac:dyDescent="0.2">
      <c r="A443" s="1"/>
      <c r="B443" s="1"/>
      <c r="C443" s="1"/>
      <c r="D443" s="1"/>
      <c r="AH443" s="3"/>
      <c r="AI443" s="3"/>
      <c r="AJ443" s="3"/>
      <c r="AK443" s="3"/>
      <c r="AL443" s="3"/>
      <c r="AM443" s="3"/>
      <c r="AN443" s="3"/>
      <c r="AO443" s="3"/>
      <c r="AP443" s="3"/>
      <c r="AQ443" s="3"/>
    </row>
    <row r="444" spans="1:43" x14ac:dyDescent="0.2">
      <c r="A444" s="1"/>
      <c r="B444" s="1"/>
      <c r="C444" s="1"/>
      <c r="D444" s="1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 spans="1:43" x14ac:dyDescent="0.2">
      <c r="A445" s="1"/>
      <c r="B445" s="1"/>
      <c r="C445" s="1"/>
      <c r="D445" s="1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 spans="1:43" x14ac:dyDescent="0.2">
      <c r="A446" s="1"/>
      <c r="B446" s="1"/>
      <c r="C446" s="1"/>
      <c r="D446" s="1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 spans="1:43" x14ac:dyDescent="0.2">
      <c r="A447" s="1"/>
      <c r="B447" s="1"/>
      <c r="C447" s="1"/>
      <c r="D447" s="1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 spans="1:43" x14ac:dyDescent="0.2">
      <c r="A448" s="1"/>
      <c r="B448" s="1"/>
      <c r="C448" s="1"/>
      <c r="D448" s="1"/>
      <c r="AH448" s="3"/>
      <c r="AI448" s="3"/>
      <c r="AJ448" s="3"/>
      <c r="AK448" s="3"/>
      <c r="AL448" s="3"/>
      <c r="AM448" s="3"/>
      <c r="AN448" s="3"/>
      <c r="AO448" s="3"/>
      <c r="AP448" s="3"/>
      <c r="AQ448" s="3"/>
    </row>
    <row r="449" spans="1:43" x14ac:dyDescent="0.2">
      <c r="A449" s="1"/>
      <c r="B449" s="1"/>
      <c r="C449" s="1"/>
      <c r="D449" s="1"/>
      <c r="AH449" s="3"/>
      <c r="AI449" s="3"/>
      <c r="AJ449" s="3"/>
      <c r="AK449" s="3"/>
      <c r="AL449" s="3"/>
      <c r="AM449" s="3"/>
      <c r="AN449" s="3"/>
      <c r="AO449" s="3"/>
      <c r="AP449" s="3"/>
      <c r="AQ449" s="3"/>
    </row>
    <row r="450" spans="1:43" x14ac:dyDescent="0.2">
      <c r="A450" s="1"/>
      <c r="B450" s="1"/>
      <c r="C450" s="1"/>
      <c r="D450" s="1"/>
      <c r="AH450" s="3"/>
      <c r="AI450" s="3"/>
      <c r="AJ450" s="3"/>
      <c r="AK450" s="3"/>
      <c r="AL450" s="3"/>
      <c r="AM450" s="3"/>
      <c r="AN450" s="3"/>
      <c r="AO450" s="3"/>
      <c r="AP450" s="3"/>
      <c r="AQ450" s="3"/>
    </row>
    <row r="451" spans="1:43" x14ac:dyDescent="0.2">
      <c r="A451" s="1"/>
      <c r="B451" s="1"/>
      <c r="C451" s="1"/>
      <c r="D451" s="1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 spans="1:43" x14ac:dyDescent="0.2">
      <c r="A452" s="1"/>
      <c r="B452" s="1"/>
      <c r="C452" s="1"/>
      <c r="D452" s="1"/>
      <c r="AH452" s="3"/>
      <c r="AI452" s="3"/>
      <c r="AJ452" s="3"/>
      <c r="AK452" s="3"/>
      <c r="AL452" s="3"/>
      <c r="AM452" s="3"/>
      <c r="AN452" s="3"/>
      <c r="AO452" s="3"/>
      <c r="AP452" s="3"/>
      <c r="AQ452" s="3"/>
    </row>
    <row r="453" spans="1:43" x14ac:dyDescent="0.2">
      <c r="A453" s="1"/>
      <c r="B453" s="1"/>
      <c r="C453" s="1"/>
      <c r="D453" s="1"/>
      <c r="AH453" s="3"/>
      <c r="AI453" s="3"/>
      <c r="AJ453" s="3"/>
      <c r="AK453" s="3"/>
      <c r="AL453" s="3"/>
      <c r="AM453" s="3"/>
      <c r="AN453" s="3"/>
      <c r="AO453" s="3"/>
      <c r="AP453" s="3"/>
      <c r="AQ453" s="3"/>
    </row>
    <row r="454" spans="1:43" x14ac:dyDescent="0.2">
      <c r="A454" s="1"/>
      <c r="B454" s="1"/>
      <c r="C454" s="1"/>
      <c r="D454" s="1"/>
      <c r="AH454" s="3"/>
      <c r="AI454" s="3"/>
      <c r="AJ454" s="3"/>
      <c r="AK454" s="3"/>
      <c r="AL454" s="3"/>
      <c r="AM454" s="3"/>
      <c r="AN454" s="3"/>
      <c r="AO454" s="3"/>
      <c r="AP454" s="3"/>
      <c r="AQ454" s="3"/>
    </row>
    <row r="455" spans="1:43" x14ac:dyDescent="0.2">
      <c r="A455" s="1"/>
      <c r="B455" s="1"/>
      <c r="C455" s="1"/>
      <c r="D455" s="1"/>
      <c r="AH455" s="3"/>
      <c r="AI455" s="3"/>
      <c r="AJ455" s="3"/>
      <c r="AK455" s="3"/>
      <c r="AL455" s="3"/>
      <c r="AM455" s="3"/>
      <c r="AN455" s="3"/>
      <c r="AO455" s="3"/>
      <c r="AP455" s="3"/>
      <c r="AQ455" s="3"/>
    </row>
    <row r="456" spans="1:43" x14ac:dyDescent="0.2">
      <c r="A456" s="1"/>
      <c r="B456" s="1"/>
      <c r="C456" s="1"/>
      <c r="D456" s="1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 spans="1:43" x14ac:dyDescent="0.2">
      <c r="A457" s="1"/>
      <c r="B457" s="1"/>
      <c r="C457" s="1"/>
      <c r="D457" s="1"/>
      <c r="AH457" s="3"/>
      <c r="AI457" s="3"/>
      <c r="AJ457" s="3"/>
      <c r="AK457" s="3"/>
      <c r="AL457" s="3"/>
      <c r="AM457" s="3"/>
      <c r="AN457" s="3"/>
      <c r="AO457" s="3"/>
      <c r="AP457" s="3"/>
      <c r="AQ457" s="3"/>
    </row>
    <row r="458" spans="1:43" x14ac:dyDescent="0.2">
      <c r="A458" s="1"/>
      <c r="B458" s="1"/>
      <c r="C458" s="1"/>
      <c r="D458" s="1"/>
      <c r="AH458" s="3"/>
      <c r="AI458" s="3"/>
      <c r="AJ458" s="3"/>
      <c r="AK458" s="3"/>
      <c r="AL458" s="3"/>
      <c r="AM458" s="3"/>
      <c r="AN458" s="3"/>
      <c r="AO458" s="3"/>
      <c r="AP458" s="3"/>
      <c r="AQ458" s="3"/>
    </row>
    <row r="459" spans="1:43" x14ac:dyDescent="0.2">
      <c r="A459" s="1"/>
      <c r="B459" s="1"/>
      <c r="C459" s="1"/>
      <c r="D459" s="1"/>
      <c r="AH459" s="3"/>
      <c r="AI459" s="3"/>
      <c r="AJ459" s="3"/>
      <c r="AK459" s="3"/>
      <c r="AL459" s="3"/>
      <c r="AM459" s="3"/>
      <c r="AN459" s="3"/>
      <c r="AO459" s="3"/>
      <c r="AP459" s="3"/>
      <c r="AQ459" s="3"/>
    </row>
    <row r="460" spans="1:43" x14ac:dyDescent="0.2">
      <c r="A460" s="1"/>
      <c r="B460" s="1"/>
      <c r="C460" s="1"/>
      <c r="D460" s="1"/>
      <c r="AH460" s="3"/>
      <c r="AI460" s="3"/>
      <c r="AJ460" s="3"/>
      <c r="AK460" s="3"/>
      <c r="AL460" s="3"/>
      <c r="AM460" s="3"/>
      <c r="AN460" s="3"/>
      <c r="AO460" s="3"/>
      <c r="AP460" s="3"/>
      <c r="AQ460" s="3"/>
    </row>
    <row r="461" spans="1:43" x14ac:dyDescent="0.2">
      <c r="A461" s="1"/>
      <c r="B461" s="1"/>
      <c r="C461" s="1"/>
      <c r="D461" s="1"/>
      <c r="AH461" s="3"/>
      <c r="AI461" s="3"/>
      <c r="AJ461" s="3"/>
      <c r="AK461" s="3"/>
      <c r="AL461" s="3"/>
      <c r="AM461" s="3"/>
      <c r="AN461" s="3"/>
      <c r="AO461" s="3"/>
      <c r="AP461" s="3"/>
      <c r="AQ461" s="3"/>
    </row>
    <row r="462" spans="1:43" x14ac:dyDescent="0.2">
      <c r="A462" s="1"/>
      <c r="B462" s="1"/>
      <c r="C462" s="1"/>
      <c r="D462" s="1"/>
      <c r="AH462" s="3"/>
      <c r="AI462" s="3"/>
      <c r="AJ462" s="3"/>
      <c r="AK462" s="3"/>
      <c r="AL462" s="3"/>
      <c r="AM462" s="3"/>
      <c r="AN462" s="3"/>
      <c r="AO462" s="3"/>
      <c r="AP462" s="3"/>
      <c r="AQ462" s="3"/>
    </row>
    <row r="463" spans="1:43" x14ac:dyDescent="0.2">
      <c r="A463" s="1"/>
      <c r="B463" s="1"/>
      <c r="C463" s="1"/>
      <c r="D463" s="1"/>
      <c r="AH463" s="3"/>
      <c r="AI463" s="3"/>
      <c r="AJ463" s="3"/>
      <c r="AK463" s="3"/>
      <c r="AL463" s="3"/>
      <c r="AM463" s="3"/>
      <c r="AN463" s="3"/>
      <c r="AO463" s="3"/>
      <c r="AP463" s="3"/>
      <c r="AQ463" s="3"/>
    </row>
    <row r="464" spans="1:43" x14ac:dyDescent="0.2">
      <c r="A464" s="1"/>
      <c r="B464" s="1"/>
      <c r="C464" s="1"/>
      <c r="D464" s="1"/>
      <c r="AH464" s="3"/>
      <c r="AI464" s="3"/>
      <c r="AJ464" s="3"/>
      <c r="AK464" s="3"/>
      <c r="AL464" s="3"/>
      <c r="AM464" s="3"/>
      <c r="AN464" s="3"/>
      <c r="AO464" s="3"/>
      <c r="AP464" s="3"/>
      <c r="AQ464" s="3"/>
    </row>
    <row r="465" spans="1:43" x14ac:dyDescent="0.2">
      <c r="A465" s="1"/>
      <c r="B465" s="1"/>
      <c r="C465" s="1"/>
      <c r="D465" s="1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 spans="1:43" x14ac:dyDescent="0.2">
      <c r="A466" s="1"/>
      <c r="B466" s="1"/>
      <c r="C466" s="1"/>
      <c r="D466" s="1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 spans="1:43" x14ac:dyDescent="0.2">
      <c r="A467" s="1"/>
      <c r="B467" s="1"/>
      <c r="C467" s="1"/>
      <c r="D467" s="1"/>
      <c r="AH467" s="3"/>
      <c r="AI467" s="3"/>
      <c r="AJ467" s="3"/>
      <c r="AK467" s="3"/>
      <c r="AL467" s="3"/>
      <c r="AM467" s="3"/>
      <c r="AN467" s="3"/>
      <c r="AO467" s="3"/>
      <c r="AP467" s="3"/>
      <c r="AQ467" s="3"/>
    </row>
    <row r="468" spans="1:43" x14ac:dyDescent="0.2">
      <c r="A468" s="1"/>
      <c r="B468" s="1"/>
      <c r="C468" s="1"/>
      <c r="D468" s="1"/>
      <c r="AH468" s="3"/>
      <c r="AI468" s="3"/>
      <c r="AJ468" s="3"/>
      <c r="AK468" s="3"/>
      <c r="AL468" s="3"/>
      <c r="AM468" s="3"/>
      <c r="AN468" s="3"/>
      <c r="AO468" s="3"/>
      <c r="AP468" s="3"/>
      <c r="AQ468" s="3"/>
    </row>
    <row r="469" spans="1:43" x14ac:dyDescent="0.2">
      <c r="A469" s="1"/>
      <c r="B469" s="1"/>
      <c r="C469" s="1"/>
      <c r="D469" s="1"/>
      <c r="AH469" s="3"/>
      <c r="AI469" s="3"/>
      <c r="AJ469" s="3"/>
      <c r="AK469" s="3"/>
      <c r="AL469" s="3"/>
      <c r="AM469" s="3"/>
      <c r="AN469" s="3"/>
      <c r="AO469" s="3"/>
      <c r="AP469" s="3"/>
      <c r="AQ469" s="3"/>
    </row>
    <row r="470" spans="1:43" x14ac:dyDescent="0.2">
      <c r="A470" s="1"/>
      <c r="B470" s="1"/>
      <c r="C470" s="1"/>
      <c r="D470" s="1"/>
      <c r="AH470" s="3"/>
      <c r="AI470" s="3"/>
      <c r="AJ470" s="3"/>
      <c r="AK470" s="3"/>
      <c r="AL470" s="3"/>
      <c r="AM470" s="3"/>
      <c r="AN470" s="3"/>
      <c r="AO470" s="3"/>
      <c r="AP470" s="3"/>
      <c r="AQ470" s="3"/>
    </row>
    <row r="471" spans="1:43" x14ac:dyDescent="0.2">
      <c r="A471" s="1"/>
      <c r="B471" s="1"/>
      <c r="C471" s="1"/>
      <c r="D471" s="1"/>
      <c r="AH471" s="3"/>
      <c r="AI471" s="3"/>
      <c r="AJ471" s="3"/>
      <c r="AK471" s="3"/>
      <c r="AL471" s="3"/>
      <c r="AM471" s="3"/>
      <c r="AN471" s="3"/>
      <c r="AO471" s="3"/>
      <c r="AP471" s="3"/>
      <c r="AQ471" s="3"/>
    </row>
    <row r="472" spans="1:43" x14ac:dyDescent="0.2">
      <c r="A472" s="1"/>
      <c r="B472" s="1"/>
      <c r="C472" s="1"/>
      <c r="D472" s="1"/>
      <c r="AH472" s="3"/>
      <c r="AI472" s="3"/>
      <c r="AJ472" s="3"/>
      <c r="AK472" s="3"/>
      <c r="AL472" s="3"/>
      <c r="AM472" s="3"/>
      <c r="AN472" s="3"/>
      <c r="AO472" s="3"/>
      <c r="AP472" s="3"/>
      <c r="AQ472" s="3"/>
    </row>
    <row r="473" spans="1:43" x14ac:dyDescent="0.2">
      <c r="A473" s="1"/>
      <c r="B473" s="1"/>
      <c r="C473" s="1"/>
      <c r="D473" s="1"/>
      <c r="AH473" s="3"/>
      <c r="AI473" s="3"/>
      <c r="AJ473" s="3"/>
      <c r="AK473" s="3"/>
      <c r="AL473" s="3"/>
      <c r="AM473" s="3"/>
      <c r="AN473" s="3"/>
      <c r="AO473" s="3"/>
      <c r="AP473" s="3"/>
      <c r="AQ473" s="3"/>
    </row>
    <row r="474" spans="1:43" x14ac:dyDescent="0.2">
      <c r="A474" s="1"/>
      <c r="B474" s="1"/>
      <c r="C474" s="1"/>
      <c r="D474" s="1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 spans="1:43" x14ac:dyDescent="0.2">
      <c r="A475" s="1"/>
      <c r="B475" s="1"/>
      <c r="C475" s="1"/>
      <c r="D475" s="1"/>
      <c r="AH475" s="3"/>
      <c r="AI475" s="3"/>
      <c r="AJ475" s="3"/>
      <c r="AK475" s="3"/>
      <c r="AL475" s="3"/>
      <c r="AM475" s="3"/>
      <c r="AN475" s="3"/>
      <c r="AO475" s="3"/>
      <c r="AP475" s="3"/>
      <c r="AQ475" s="3"/>
    </row>
    <row r="476" spans="1:43" x14ac:dyDescent="0.2">
      <c r="A476" s="1"/>
      <c r="B476" s="1"/>
      <c r="C476" s="1"/>
      <c r="D476" s="1"/>
      <c r="AH476" s="3"/>
      <c r="AI476" s="3"/>
      <c r="AJ476" s="3"/>
      <c r="AK476" s="3"/>
      <c r="AL476" s="3"/>
      <c r="AM476" s="3"/>
      <c r="AN476" s="3"/>
      <c r="AO476" s="3"/>
      <c r="AP476" s="3"/>
      <c r="AQ476" s="3"/>
    </row>
    <row r="477" spans="1:43" x14ac:dyDescent="0.2">
      <c r="A477" s="1"/>
      <c r="B477" s="1"/>
      <c r="C477" s="1"/>
      <c r="D477" s="1"/>
      <c r="AH477" s="3"/>
      <c r="AI477" s="3"/>
      <c r="AJ477" s="3"/>
      <c r="AK477" s="3"/>
      <c r="AL477" s="3"/>
      <c r="AM477" s="3"/>
      <c r="AN477" s="3"/>
      <c r="AO477" s="3"/>
      <c r="AP477" s="3"/>
      <c r="AQ477" s="3"/>
    </row>
    <row r="478" spans="1:43" x14ac:dyDescent="0.2">
      <c r="A478" s="1"/>
      <c r="B478" s="1"/>
      <c r="C478" s="1"/>
      <c r="D478" s="1"/>
      <c r="AH478" s="3"/>
      <c r="AI478" s="3"/>
      <c r="AJ478" s="3"/>
      <c r="AK478" s="3"/>
      <c r="AL478" s="3"/>
      <c r="AM478" s="3"/>
      <c r="AN478" s="3"/>
      <c r="AO478" s="3"/>
      <c r="AP478" s="3"/>
      <c r="AQ478" s="3"/>
    </row>
    <row r="479" spans="1:43" x14ac:dyDescent="0.2">
      <c r="A479" s="1"/>
      <c r="B479" s="1"/>
      <c r="C479" s="1"/>
      <c r="D479" s="1"/>
      <c r="AH479" s="3"/>
      <c r="AI479" s="3"/>
      <c r="AJ479" s="3"/>
      <c r="AK479" s="3"/>
      <c r="AL479" s="3"/>
      <c r="AM479" s="3"/>
      <c r="AN479" s="3"/>
      <c r="AO479" s="3"/>
      <c r="AP479" s="3"/>
      <c r="AQ479" s="3"/>
    </row>
    <row r="480" spans="1:43" x14ac:dyDescent="0.2">
      <c r="A480" s="1"/>
      <c r="B480" s="1"/>
      <c r="C480" s="1"/>
      <c r="D480" s="1"/>
      <c r="AH480" s="3"/>
      <c r="AI480" s="3"/>
      <c r="AJ480" s="3"/>
      <c r="AK480" s="3"/>
      <c r="AL480" s="3"/>
      <c r="AM480" s="3"/>
      <c r="AN480" s="3"/>
      <c r="AO480" s="3"/>
      <c r="AP480" s="3"/>
      <c r="AQ480" s="3"/>
    </row>
    <row r="481" spans="1:43" x14ac:dyDescent="0.2">
      <c r="A481" s="1"/>
      <c r="B481" s="1"/>
      <c r="C481" s="1"/>
      <c r="D481" s="1"/>
      <c r="AH481" s="3"/>
      <c r="AI481" s="3"/>
      <c r="AJ481" s="3"/>
      <c r="AK481" s="3"/>
      <c r="AL481" s="3"/>
      <c r="AM481" s="3"/>
      <c r="AN481" s="3"/>
      <c r="AO481" s="3"/>
      <c r="AP481" s="3"/>
      <c r="AQ481" s="3"/>
    </row>
    <row r="482" spans="1:43" x14ac:dyDescent="0.2">
      <c r="A482" s="1"/>
      <c r="B482" s="1"/>
      <c r="C482" s="1"/>
      <c r="D482" s="1"/>
      <c r="AH482" s="3"/>
      <c r="AI482" s="3"/>
      <c r="AJ482" s="3"/>
      <c r="AK482" s="3"/>
      <c r="AL482" s="3"/>
      <c r="AM482" s="3"/>
      <c r="AN482" s="3"/>
      <c r="AO482" s="3"/>
      <c r="AP482" s="3"/>
      <c r="AQ482" s="3"/>
    </row>
    <row r="483" spans="1:43" x14ac:dyDescent="0.2">
      <c r="A483" s="1"/>
      <c r="B483" s="1"/>
      <c r="C483" s="1"/>
      <c r="D483" s="1"/>
      <c r="AH483" s="3"/>
      <c r="AI483" s="3"/>
      <c r="AJ483" s="3"/>
      <c r="AK483" s="3"/>
      <c r="AL483" s="3"/>
      <c r="AM483" s="3"/>
      <c r="AN483" s="3"/>
      <c r="AO483" s="3"/>
      <c r="AP483" s="3"/>
      <c r="AQ483" s="3"/>
    </row>
    <row r="484" spans="1:43" x14ac:dyDescent="0.2">
      <c r="A484" s="1"/>
      <c r="B484" s="1"/>
      <c r="C484" s="1"/>
      <c r="D484" s="1"/>
      <c r="AH484" s="3"/>
      <c r="AI484" s="3"/>
      <c r="AJ484" s="3"/>
      <c r="AK484" s="3"/>
      <c r="AL484" s="3"/>
      <c r="AM484" s="3"/>
      <c r="AN484" s="3"/>
      <c r="AO484" s="3"/>
      <c r="AP484" s="3"/>
      <c r="AQ484" s="3"/>
    </row>
    <row r="485" spans="1:43" x14ac:dyDescent="0.2">
      <c r="A485" s="1"/>
      <c r="B485" s="1"/>
      <c r="C485" s="1"/>
      <c r="D485" s="1"/>
      <c r="AH485" s="3"/>
      <c r="AI485" s="3"/>
      <c r="AJ485" s="3"/>
      <c r="AK485" s="3"/>
      <c r="AL485" s="3"/>
      <c r="AM485" s="3"/>
      <c r="AN485" s="3"/>
      <c r="AO485" s="3"/>
      <c r="AP485" s="3"/>
      <c r="AQ485" s="3"/>
    </row>
    <row r="486" spans="1:43" x14ac:dyDescent="0.2">
      <c r="A486" s="1"/>
      <c r="B486" s="1"/>
      <c r="C486" s="1"/>
      <c r="D486" s="1"/>
      <c r="AH486" s="3"/>
      <c r="AI486" s="3"/>
      <c r="AJ486" s="3"/>
      <c r="AK486" s="3"/>
      <c r="AL486" s="3"/>
      <c r="AM486" s="3"/>
      <c r="AN486" s="3"/>
      <c r="AO486" s="3"/>
      <c r="AP486" s="3"/>
      <c r="AQ486" s="3"/>
    </row>
    <row r="487" spans="1:43" x14ac:dyDescent="0.2">
      <c r="A487" s="1"/>
      <c r="B487" s="1"/>
      <c r="C487" s="1"/>
      <c r="D487" s="1"/>
      <c r="AH487" s="3"/>
      <c r="AI487" s="3"/>
      <c r="AJ487" s="3"/>
      <c r="AK487" s="3"/>
      <c r="AL487" s="3"/>
      <c r="AM487" s="3"/>
      <c r="AN487" s="3"/>
      <c r="AO487" s="3"/>
      <c r="AP487" s="3"/>
      <c r="AQ487" s="3"/>
    </row>
    <row r="488" spans="1:43" x14ac:dyDescent="0.2">
      <c r="A488" s="1"/>
      <c r="B488" s="1"/>
      <c r="C488" s="1"/>
      <c r="D488" s="1"/>
      <c r="AH488" s="3"/>
      <c r="AI488" s="3"/>
      <c r="AJ488" s="3"/>
      <c r="AK488" s="3"/>
      <c r="AL488" s="3"/>
      <c r="AM488" s="3"/>
      <c r="AN488" s="3"/>
      <c r="AO488" s="3"/>
      <c r="AP488" s="3"/>
      <c r="AQ488" s="3"/>
    </row>
    <row r="489" spans="1:43" x14ac:dyDescent="0.2">
      <c r="A489" s="1"/>
      <c r="B489" s="1"/>
      <c r="C489" s="1"/>
      <c r="D489" s="1"/>
      <c r="AH489" s="3"/>
      <c r="AI489" s="3"/>
      <c r="AJ489" s="3"/>
      <c r="AK489" s="3"/>
      <c r="AL489" s="3"/>
      <c r="AM489" s="3"/>
      <c r="AN489" s="3"/>
      <c r="AO489" s="3"/>
      <c r="AP489" s="3"/>
      <c r="AQ489" s="3"/>
    </row>
    <row r="490" spans="1:43" x14ac:dyDescent="0.2">
      <c r="A490" s="1"/>
      <c r="B490" s="1"/>
      <c r="C490" s="1"/>
      <c r="D490" s="1"/>
      <c r="AH490" s="3"/>
      <c r="AI490" s="3"/>
      <c r="AJ490" s="3"/>
      <c r="AK490" s="3"/>
      <c r="AL490" s="3"/>
      <c r="AM490" s="3"/>
      <c r="AN490" s="3"/>
      <c r="AO490" s="3"/>
      <c r="AP490" s="3"/>
      <c r="AQ490" s="3"/>
    </row>
    <row r="491" spans="1:43" x14ac:dyDescent="0.2">
      <c r="A491" s="1"/>
      <c r="B491" s="1"/>
      <c r="C491" s="1"/>
      <c r="D491" s="1"/>
      <c r="AH491" s="3"/>
      <c r="AI491" s="3"/>
      <c r="AJ491" s="3"/>
      <c r="AK491" s="3"/>
      <c r="AL491" s="3"/>
      <c r="AM491" s="3"/>
      <c r="AN491" s="3"/>
      <c r="AO491" s="3"/>
      <c r="AP491" s="3"/>
      <c r="AQ491" s="3"/>
    </row>
    <row r="492" spans="1:43" x14ac:dyDescent="0.2">
      <c r="A492" s="1"/>
      <c r="B492" s="1"/>
      <c r="C492" s="1"/>
      <c r="D492" s="1"/>
      <c r="AH492" s="3"/>
      <c r="AI492" s="3"/>
      <c r="AJ492" s="3"/>
      <c r="AK492" s="3"/>
      <c r="AL492" s="3"/>
      <c r="AM492" s="3"/>
      <c r="AN492" s="3"/>
      <c r="AO492" s="3"/>
      <c r="AP492" s="3"/>
      <c r="AQ492" s="3"/>
    </row>
    <row r="493" spans="1:43" x14ac:dyDescent="0.2">
      <c r="A493" s="1"/>
      <c r="B493" s="1"/>
      <c r="C493" s="1"/>
      <c r="D493" s="1"/>
      <c r="AH493" s="3"/>
      <c r="AI493" s="3"/>
      <c r="AJ493" s="3"/>
      <c r="AK493" s="3"/>
      <c r="AL493" s="3"/>
      <c r="AM493" s="3"/>
      <c r="AN493" s="3"/>
      <c r="AO493" s="3"/>
      <c r="AP493" s="3"/>
      <c r="AQ493" s="3"/>
    </row>
    <row r="494" spans="1:43" x14ac:dyDescent="0.2">
      <c r="A494" s="1"/>
      <c r="B494" s="1"/>
      <c r="C494" s="1"/>
      <c r="D494" s="1"/>
      <c r="AH494" s="3"/>
      <c r="AI494" s="3"/>
      <c r="AJ494" s="3"/>
      <c r="AK494" s="3"/>
      <c r="AL494" s="3"/>
      <c r="AM494" s="3"/>
      <c r="AN494" s="3"/>
      <c r="AO494" s="3"/>
      <c r="AP494" s="3"/>
      <c r="AQ494" s="3"/>
    </row>
    <row r="495" spans="1:43" x14ac:dyDescent="0.2">
      <c r="A495" s="1"/>
      <c r="B495" s="1"/>
      <c r="C495" s="1"/>
      <c r="D495" s="1"/>
      <c r="AH495" s="3"/>
      <c r="AI495" s="3"/>
      <c r="AJ495" s="3"/>
      <c r="AK495" s="3"/>
      <c r="AL495" s="3"/>
      <c r="AM495" s="3"/>
      <c r="AN495" s="3"/>
      <c r="AO495" s="3"/>
      <c r="AP495" s="3"/>
      <c r="AQ495" s="3"/>
    </row>
    <row r="496" spans="1:43" x14ac:dyDescent="0.2">
      <c r="A496" s="1"/>
      <c r="B496" s="1"/>
      <c r="C496" s="1"/>
      <c r="D496" s="1"/>
      <c r="AH496" s="3"/>
      <c r="AI496" s="3"/>
      <c r="AJ496" s="3"/>
      <c r="AK496" s="3"/>
      <c r="AL496" s="3"/>
      <c r="AM496" s="3"/>
      <c r="AN496" s="3"/>
      <c r="AO496" s="3"/>
      <c r="AP496" s="3"/>
      <c r="AQ496" s="3"/>
    </row>
    <row r="497" spans="1:43" x14ac:dyDescent="0.2">
      <c r="A497" s="1"/>
      <c r="B497" s="1"/>
      <c r="C497" s="1"/>
      <c r="D497" s="1"/>
      <c r="AH497" s="3"/>
      <c r="AI497" s="3"/>
      <c r="AJ497" s="3"/>
      <c r="AK497" s="3"/>
      <c r="AL497" s="3"/>
      <c r="AM497" s="3"/>
      <c r="AN497" s="3"/>
      <c r="AO497" s="3"/>
      <c r="AP497" s="3"/>
      <c r="AQ497" s="3"/>
    </row>
    <row r="498" spans="1:43" x14ac:dyDescent="0.2">
      <c r="A498" s="1"/>
      <c r="B498" s="1"/>
      <c r="C498" s="1"/>
      <c r="D498" s="1"/>
      <c r="AH498" s="3"/>
      <c r="AI498" s="3"/>
      <c r="AJ498" s="3"/>
      <c r="AK498" s="3"/>
      <c r="AL498" s="3"/>
      <c r="AM498" s="3"/>
      <c r="AN498" s="3"/>
      <c r="AO498" s="3"/>
      <c r="AP498" s="3"/>
      <c r="AQ498" s="3"/>
    </row>
    <row r="499" spans="1:43" x14ac:dyDescent="0.2">
      <c r="A499" s="1"/>
      <c r="B499" s="1"/>
      <c r="C499" s="1"/>
      <c r="D499" s="1"/>
      <c r="AH499" s="3"/>
      <c r="AI499" s="3"/>
      <c r="AJ499" s="3"/>
      <c r="AK499" s="3"/>
      <c r="AL499" s="3"/>
      <c r="AM499" s="3"/>
      <c r="AN499" s="3"/>
      <c r="AO499" s="3"/>
      <c r="AP499" s="3"/>
      <c r="AQ499" s="3"/>
    </row>
    <row r="500" spans="1:43" x14ac:dyDescent="0.2">
      <c r="A500" s="1"/>
      <c r="B500" s="1"/>
      <c r="C500" s="1"/>
      <c r="D500" s="1"/>
      <c r="AH500" s="3"/>
      <c r="AI500" s="3"/>
      <c r="AJ500" s="3"/>
      <c r="AK500" s="3"/>
      <c r="AL500" s="3"/>
      <c r="AM500" s="3"/>
      <c r="AN500" s="3"/>
      <c r="AO500" s="3"/>
      <c r="AP500" s="3"/>
      <c r="AQ500" s="3"/>
    </row>
    <row r="501" spans="1:43" x14ac:dyDescent="0.2">
      <c r="A501" s="1"/>
      <c r="B501" s="1"/>
      <c r="C501" s="1"/>
      <c r="D501" s="1"/>
      <c r="AH501" s="3"/>
      <c r="AI501" s="3"/>
      <c r="AJ501" s="3"/>
      <c r="AK501" s="3"/>
      <c r="AL501" s="3"/>
      <c r="AM501" s="3"/>
      <c r="AN501" s="3"/>
      <c r="AO501" s="3"/>
      <c r="AP501" s="3"/>
      <c r="AQ501" s="3"/>
    </row>
    <row r="502" spans="1:43" x14ac:dyDescent="0.2">
      <c r="A502" s="1"/>
      <c r="B502" s="1"/>
      <c r="C502" s="1"/>
      <c r="D502" s="1"/>
      <c r="AH502" s="3"/>
      <c r="AI502" s="3"/>
      <c r="AJ502" s="3"/>
      <c r="AK502" s="3"/>
      <c r="AL502" s="3"/>
      <c r="AM502" s="3"/>
      <c r="AN502" s="3"/>
      <c r="AO502" s="3"/>
      <c r="AP502" s="3"/>
      <c r="AQ502" s="3"/>
    </row>
    <row r="503" spans="1:43" x14ac:dyDescent="0.2">
      <c r="A503" s="1"/>
      <c r="B503" s="1"/>
      <c r="C503" s="1"/>
      <c r="D503" s="1"/>
      <c r="AH503" s="3"/>
      <c r="AI503" s="3"/>
      <c r="AJ503" s="3"/>
      <c r="AK503" s="3"/>
      <c r="AL503" s="3"/>
      <c r="AM503" s="3"/>
      <c r="AN503" s="3"/>
      <c r="AO503" s="3"/>
      <c r="AP503" s="3"/>
      <c r="AQ503" s="3"/>
    </row>
    <row r="504" spans="1:43" x14ac:dyDescent="0.2">
      <c r="A504" s="1"/>
      <c r="B504" s="1"/>
      <c r="C504" s="1"/>
      <c r="D504" s="1"/>
      <c r="AH504" s="3"/>
      <c r="AI504" s="3"/>
      <c r="AJ504" s="3"/>
      <c r="AK504" s="3"/>
      <c r="AL504" s="3"/>
      <c r="AM504" s="3"/>
      <c r="AN504" s="3"/>
      <c r="AO504" s="3"/>
      <c r="AP504" s="3"/>
      <c r="AQ504" s="3"/>
    </row>
    <row r="505" spans="1:43" x14ac:dyDescent="0.2">
      <c r="A505" s="1"/>
      <c r="B505" s="1"/>
      <c r="C505" s="1"/>
      <c r="D505" s="1"/>
      <c r="AH505" s="3"/>
      <c r="AI505" s="3"/>
      <c r="AJ505" s="3"/>
      <c r="AK505" s="3"/>
      <c r="AL505" s="3"/>
      <c r="AM505" s="3"/>
      <c r="AN505" s="3"/>
      <c r="AO505" s="3"/>
      <c r="AP505" s="3"/>
      <c r="AQ505" s="3"/>
    </row>
    <row r="506" spans="1:43" x14ac:dyDescent="0.2">
      <c r="A506" s="1"/>
      <c r="B506" s="1"/>
      <c r="C506" s="1"/>
      <c r="D506" s="1"/>
      <c r="AH506" s="3"/>
      <c r="AI506" s="3"/>
      <c r="AJ506" s="3"/>
      <c r="AK506" s="3"/>
      <c r="AL506" s="3"/>
      <c r="AM506" s="3"/>
      <c r="AN506" s="3"/>
      <c r="AO506" s="3"/>
      <c r="AP506" s="3"/>
      <c r="AQ506" s="3"/>
    </row>
    <row r="507" spans="1:43" x14ac:dyDescent="0.2">
      <c r="A507" s="1"/>
      <c r="B507" s="1"/>
      <c r="C507" s="1"/>
      <c r="D507" s="1"/>
      <c r="AH507" s="3"/>
      <c r="AI507" s="3"/>
      <c r="AJ507" s="3"/>
      <c r="AK507" s="3"/>
      <c r="AL507" s="3"/>
      <c r="AM507" s="3"/>
      <c r="AN507" s="3"/>
      <c r="AO507" s="3"/>
      <c r="AP507" s="3"/>
      <c r="AQ507" s="3"/>
    </row>
    <row r="508" spans="1:43" x14ac:dyDescent="0.2">
      <c r="A508" s="1"/>
      <c r="B508" s="1"/>
      <c r="C508" s="1"/>
      <c r="D508" s="1"/>
      <c r="AH508" s="3"/>
      <c r="AI508" s="3"/>
      <c r="AJ508" s="3"/>
      <c r="AK508" s="3"/>
      <c r="AL508" s="3"/>
      <c r="AM508" s="3"/>
      <c r="AN508" s="3"/>
      <c r="AO508" s="3"/>
      <c r="AP508" s="3"/>
      <c r="AQ508" s="3"/>
    </row>
    <row r="509" spans="1:43" x14ac:dyDescent="0.2">
      <c r="A509" s="1"/>
      <c r="B509" s="1"/>
      <c r="C509" s="1"/>
      <c r="D509" s="1"/>
      <c r="AH509" s="3"/>
      <c r="AI509" s="3"/>
      <c r="AJ509" s="3"/>
      <c r="AK509" s="3"/>
      <c r="AL509" s="3"/>
      <c r="AM509" s="3"/>
      <c r="AN509" s="3"/>
      <c r="AO509" s="3"/>
      <c r="AP509" s="3"/>
      <c r="AQ509" s="3"/>
    </row>
    <row r="510" spans="1:43" x14ac:dyDescent="0.2">
      <c r="A510" s="1"/>
      <c r="B510" s="1"/>
      <c r="C510" s="1"/>
      <c r="D510" s="1"/>
      <c r="AH510" s="3"/>
      <c r="AI510" s="3"/>
      <c r="AJ510" s="3"/>
      <c r="AK510" s="3"/>
      <c r="AL510" s="3"/>
      <c r="AM510" s="3"/>
      <c r="AN510" s="3"/>
      <c r="AO510" s="3"/>
      <c r="AP510" s="3"/>
      <c r="AQ510" s="3"/>
    </row>
    <row r="511" spans="1:43" x14ac:dyDescent="0.2">
      <c r="A511" s="1"/>
      <c r="B511" s="1"/>
      <c r="C511" s="1"/>
      <c r="D511" s="1"/>
      <c r="AH511" s="3"/>
      <c r="AI511" s="3"/>
      <c r="AJ511" s="3"/>
      <c r="AK511" s="3"/>
      <c r="AL511" s="3"/>
      <c r="AM511" s="3"/>
      <c r="AN511" s="3"/>
      <c r="AO511" s="3"/>
      <c r="AP511" s="3"/>
      <c r="AQ511" s="3"/>
    </row>
    <row r="512" spans="1:43" x14ac:dyDescent="0.2">
      <c r="A512" s="1"/>
      <c r="B512" s="1"/>
      <c r="C512" s="1"/>
      <c r="D512" s="1"/>
      <c r="AH512" s="3"/>
      <c r="AI512" s="3"/>
      <c r="AJ512" s="3"/>
      <c r="AK512" s="3"/>
      <c r="AL512" s="3"/>
      <c r="AM512" s="3"/>
      <c r="AN512" s="3"/>
      <c r="AO512" s="3"/>
      <c r="AP512" s="3"/>
      <c r="AQ512" s="3"/>
    </row>
    <row r="513" spans="1:43" x14ac:dyDescent="0.2">
      <c r="A513" s="1"/>
      <c r="B513" s="1"/>
      <c r="C513" s="1"/>
      <c r="D513" s="1"/>
      <c r="AH513" s="3"/>
      <c r="AI513" s="3"/>
      <c r="AJ513" s="3"/>
      <c r="AK513" s="3"/>
      <c r="AL513" s="3"/>
      <c r="AM513" s="3"/>
      <c r="AN513" s="3"/>
      <c r="AO513" s="3"/>
      <c r="AP513" s="3"/>
      <c r="AQ513" s="3"/>
    </row>
    <row r="514" spans="1:43" x14ac:dyDescent="0.2">
      <c r="A514" s="1"/>
      <c r="B514" s="1"/>
      <c r="C514" s="1"/>
      <c r="D514" s="1"/>
      <c r="AH514" s="3"/>
      <c r="AI514" s="3"/>
      <c r="AJ514" s="3"/>
      <c r="AK514" s="3"/>
      <c r="AL514" s="3"/>
      <c r="AM514" s="3"/>
      <c r="AN514" s="3"/>
      <c r="AO514" s="3"/>
      <c r="AP514" s="3"/>
      <c r="AQ514" s="3"/>
    </row>
    <row r="515" spans="1:43" x14ac:dyDescent="0.2">
      <c r="A515" s="1"/>
      <c r="B515" s="1"/>
      <c r="C515" s="1"/>
      <c r="D515" s="1"/>
      <c r="AH515" s="3"/>
      <c r="AI515" s="3"/>
      <c r="AJ515" s="3"/>
      <c r="AK515" s="3"/>
      <c r="AL515" s="3"/>
      <c r="AM515" s="3"/>
      <c r="AN515" s="3"/>
      <c r="AO515" s="3"/>
      <c r="AP515" s="3"/>
      <c r="AQ515" s="3"/>
    </row>
    <row r="516" spans="1:43" x14ac:dyDescent="0.2">
      <c r="A516" s="1"/>
      <c r="B516" s="1"/>
      <c r="C516" s="1"/>
      <c r="D516" s="1"/>
      <c r="AH516" s="3"/>
      <c r="AI516" s="3"/>
      <c r="AJ516" s="3"/>
      <c r="AK516" s="3"/>
      <c r="AL516" s="3"/>
      <c r="AM516" s="3"/>
      <c r="AN516" s="3"/>
      <c r="AO516" s="3"/>
      <c r="AP516" s="3"/>
      <c r="AQ516" s="3"/>
    </row>
    <row r="517" spans="1:43" x14ac:dyDescent="0.2">
      <c r="A517" s="1"/>
      <c r="B517" s="1"/>
      <c r="C517" s="1"/>
      <c r="D517" s="1"/>
      <c r="AH517" s="3"/>
      <c r="AI517" s="3"/>
      <c r="AJ517" s="3"/>
      <c r="AK517" s="3"/>
      <c r="AL517" s="3"/>
      <c r="AM517" s="3"/>
      <c r="AN517" s="3"/>
      <c r="AO517" s="3"/>
      <c r="AP517" s="3"/>
      <c r="AQ517" s="3"/>
    </row>
    <row r="518" spans="1:43" x14ac:dyDescent="0.2">
      <c r="A518" s="1"/>
      <c r="B518" s="1"/>
      <c r="C518" s="1"/>
      <c r="D518" s="1"/>
      <c r="AH518" s="3"/>
      <c r="AI518" s="3"/>
      <c r="AJ518" s="3"/>
      <c r="AK518" s="3"/>
      <c r="AL518" s="3"/>
      <c r="AM518" s="3"/>
      <c r="AN518" s="3"/>
      <c r="AO518" s="3"/>
      <c r="AP518" s="3"/>
      <c r="AQ518" s="3"/>
    </row>
    <row r="519" spans="1:43" x14ac:dyDescent="0.2">
      <c r="A519" s="1"/>
      <c r="B519" s="1"/>
      <c r="C519" s="1"/>
      <c r="D519" s="1"/>
      <c r="AH519" s="3"/>
      <c r="AI519" s="3"/>
      <c r="AJ519" s="3"/>
      <c r="AK519" s="3"/>
      <c r="AL519" s="3"/>
      <c r="AM519" s="3"/>
      <c r="AN519" s="3"/>
      <c r="AO519" s="3"/>
      <c r="AP519" s="3"/>
      <c r="AQ519" s="3"/>
    </row>
    <row r="520" spans="1:43" x14ac:dyDescent="0.2">
      <c r="A520" s="1"/>
      <c r="B520" s="1"/>
      <c r="C520" s="1"/>
      <c r="D520" s="1"/>
      <c r="AH520" s="3"/>
      <c r="AI520" s="3"/>
      <c r="AJ520" s="3"/>
      <c r="AK520" s="3"/>
      <c r="AL520" s="3"/>
      <c r="AM520" s="3"/>
      <c r="AN520" s="3"/>
      <c r="AO520" s="3"/>
      <c r="AP520" s="3"/>
      <c r="AQ520" s="3"/>
    </row>
    <row r="521" spans="1:43" x14ac:dyDescent="0.2">
      <c r="A521" s="1"/>
      <c r="B521" s="1"/>
      <c r="C521" s="1"/>
      <c r="D521" s="1"/>
      <c r="AH521" s="3"/>
      <c r="AI521" s="3"/>
      <c r="AJ521" s="3"/>
      <c r="AK521" s="3"/>
      <c r="AL521" s="3"/>
      <c r="AM521" s="3"/>
      <c r="AN521" s="3"/>
      <c r="AO521" s="3"/>
      <c r="AP521" s="3"/>
      <c r="AQ521" s="3"/>
    </row>
    <row r="522" spans="1:43" x14ac:dyDescent="0.2">
      <c r="A522" s="1"/>
      <c r="B522" s="1"/>
      <c r="C522" s="1"/>
      <c r="D522" s="1"/>
      <c r="AH522" s="3"/>
      <c r="AI522" s="3"/>
      <c r="AJ522" s="3"/>
      <c r="AK522" s="3"/>
      <c r="AL522" s="3"/>
      <c r="AM522" s="3"/>
      <c r="AN522" s="3"/>
      <c r="AO522" s="3"/>
      <c r="AP522" s="3"/>
      <c r="AQ522" s="3"/>
    </row>
    <row r="523" spans="1:43" x14ac:dyDescent="0.2">
      <c r="A523" s="1"/>
      <c r="B523" s="1"/>
      <c r="C523" s="1"/>
      <c r="D523" s="1"/>
      <c r="AH523" s="3"/>
      <c r="AI523" s="3"/>
      <c r="AJ523" s="3"/>
      <c r="AK523" s="3"/>
      <c r="AL523" s="3"/>
      <c r="AM523" s="3"/>
      <c r="AN523" s="3"/>
      <c r="AO523" s="3"/>
      <c r="AP523" s="3"/>
      <c r="AQ523" s="3"/>
    </row>
    <row r="524" spans="1:43" x14ac:dyDescent="0.2">
      <c r="A524" s="1"/>
      <c r="B524" s="1"/>
      <c r="C524" s="1"/>
      <c r="D524" s="1"/>
      <c r="AH524" s="3"/>
      <c r="AI524" s="3"/>
      <c r="AJ524" s="3"/>
      <c r="AK524" s="3"/>
      <c r="AL524" s="3"/>
      <c r="AM524" s="3"/>
      <c r="AN524" s="3"/>
      <c r="AO524" s="3"/>
      <c r="AP524" s="3"/>
      <c r="AQ524" s="3"/>
    </row>
    <row r="525" spans="1:43" x14ac:dyDescent="0.2">
      <c r="A525" s="1"/>
      <c r="B525" s="1"/>
      <c r="C525" s="1"/>
      <c r="D525" s="1"/>
      <c r="AH525" s="3"/>
      <c r="AI525" s="3"/>
      <c r="AJ525" s="3"/>
      <c r="AK525" s="3"/>
      <c r="AL525" s="3"/>
      <c r="AM525" s="3"/>
      <c r="AN525" s="3"/>
      <c r="AO525" s="3"/>
      <c r="AP525" s="3"/>
      <c r="AQ525" s="3"/>
    </row>
    <row r="526" spans="1:43" x14ac:dyDescent="0.2">
      <c r="A526" s="1"/>
      <c r="B526" s="1"/>
      <c r="C526" s="1"/>
      <c r="D526" s="1"/>
      <c r="AH526" s="3"/>
      <c r="AI526" s="3"/>
      <c r="AJ526" s="3"/>
      <c r="AK526" s="3"/>
      <c r="AL526" s="3"/>
      <c r="AM526" s="3"/>
      <c r="AN526" s="3"/>
      <c r="AO526" s="3"/>
      <c r="AP526" s="3"/>
      <c r="AQ526" s="3"/>
    </row>
    <row r="527" spans="1:43" x14ac:dyDescent="0.2">
      <c r="A527" s="1"/>
      <c r="B527" s="1"/>
      <c r="C527" s="1"/>
      <c r="D527" s="1"/>
      <c r="AH527" s="3"/>
      <c r="AI527" s="3"/>
      <c r="AJ527" s="3"/>
      <c r="AK527" s="3"/>
      <c r="AL527" s="3"/>
      <c r="AM527" s="3"/>
      <c r="AN527" s="3"/>
      <c r="AO527" s="3"/>
      <c r="AP527" s="3"/>
      <c r="AQ527" s="3"/>
    </row>
    <row r="528" spans="1:43" x14ac:dyDescent="0.2">
      <c r="A528" s="1"/>
      <c r="B528" s="1"/>
      <c r="C528" s="1"/>
      <c r="D528" s="1"/>
      <c r="AH528" s="3"/>
      <c r="AI528" s="3"/>
      <c r="AJ528" s="3"/>
      <c r="AK528" s="3"/>
      <c r="AL528" s="3"/>
      <c r="AM528" s="3"/>
      <c r="AN528" s="3"/>
      <c r="AO528" s="3"/>
      <c r="AP528" s="3"/>
      <c r="AQ528" s="3"/>
    </row>
    <row r="529" spans="1:43" x14ac:dyDescent="0.2">
      <c r="A529" s="1"/>
      <c r="B529" s="1"/>
      <c r="C529" s="1"/>
      <c r="D529" s="1"/>
      <c r="AH529" s="3"/>
      <c r="AI529" s="3"/>
      <c r="AJ529" s="3"/>
      <c r="AK529" s="3"/>
      <c r="AL529" s="3"/>
      <c r="AM529" s="3"/>
      <c r="AN529" s="3"/>
      <c r="AO529" s="3"/>
      <c r="AP529" s="3"/>
      <c r="AQ529" s="3"/>
    </row>
    <row r="530" spans="1:43" x14ac:dyDescent="0.2">
      <c r="A530" s="1"/>
      <c r="B530" s="1"/>
      <c r="C530" s="1"/>
      <c r="D530" s="1"/>
      <c r="AH530" s="3"/>
      <c r="AI530" s="3"/>
      <c r="AJ530" s="3"/>
      <c r="AK530" s="3"/>
      <c r="AL530" s="3"/>
      <c r="AM530" s="3"/>
      <c r="AN530" s="3"/>
      <c r="AO530" s="3"/>
      <c r="AP530" s="3"/>
      <c r="AQ530" s="3"/>
    </row>
    <row r="531" spans="1:43" x14ac:dyDescent="0.2">
      <c r="A531" s="1"/>
      <c r="B531" s="1"/>
      <c r="C531" s="1"/>
      <c r="D531" s="1"/>
      <c r="AH531" s="3"/>
      <c r="AI531" s="3"/>
      <c r="AJ531" s="3"/>
      <c r="AK531" s="3"/>
      <c r="AL531" s="3"/>
      <c r="AM531" s="3"/>
      <c r="AN531" s="3"/>
      <c r="AO531" s="3"/>
      <c r="AP531" s="3"/>
      <c r="AQ531" s="3"/>
    </row>
    <row r="532" spans="1:43" x14ac:dyDescent="0.2">
      <c r="A532" s="1"/>
      <c r="B532" s="1"/>
      <c r="C532" s="1"/>
      <c r="D532" s="1"/>
      <c r="AH532" s="3"/>
      <c r="AI532" s="3"/>
      <c r="AJ532" s="3"/>
      <c r="AK532" s="3"/>
      <c r="AL532" s="3"/>
      <c r="AM532" s="3"/>
      <c r="AN532" s="3"/>
      <c r="AO532" s="3"/>
      <c r="AP532" s="3"/>
      <c r="AQ532" s="3"/>
    </row>
    <row r="533" spans="1:43" x14ac:dyDescent="0.2">
      <c r="A533" s="1"/>
      <c r="B533" s="1"/>
      <c r="C533" s="1"/>
      <c r="D533" s="1"/>
      <c r="AH533" s="3"/>
      <c r="AI533" s="3"/>
      <c r="AJ533" s="3"/>
      <c r="AK533" s="3"/>
      <c r="AL533" s="3"/>
      <c r="AM533" s="3"/>
      <c r="AN533" s="3"/>
      <c r="AO533" s="3"/>
      <c r="AP533" s="3"/>
      <c r="AQ533" s="3"/>
    </row>
    <row r="534" spans="1:43" x14ac:dyDescent="0.2">
      <c r="A534" s="1"/>
      <c r="B534" s="1"/>
      <c r="C534" s="1"/>
      <c r="D534" s="1"/>
      <c r="AH534" s="3"/>
      <c r="AI534" s="3"/>
      <c r="AJ534" s="3"/>
      <c r="AK534" s="3"/>
      <c r="AL534" s="3"/>
      <c r="AM534" s="3"/>
      <c r="AN534" s="3"/>
      <c r="AO534" s="3"/>
      <c r="AP534" s="3"/>
      <c r="AQ534" s="3"/>
    </row>
    <row r="535" spans="1:43" x14ac:dyDescent="0.2">
      <c r="A535" s="1"/>
      <c r="B535" s="1"/>
      <c r="C535" s="1"/>
      <c r="D535" s="1"/>
      <c r="AH535" s="3"/>
      <c r="AI535" s="3"/>
      <c r="AJ535" s="3"/>
      <c r="AK535" s="3"/>
      <c r="AL535" s="3"/>
      <c r="AM535" s="3"/>
      <c r="AN535" s="3"/>
      <c r="AO535" s="3"/>
      <c r="AP535" s="3"/>
      <c r="AQ535" s="3"/>
    </row>
    <row r="536" spans="1:43" x14ac:dyDescent="0.2">
      <c r="A536" s="1"/>
      <c r="B536" s="1"/>
      <c r="C536" s="1"/>
      <c r="D536" s="1"/>
      <c r="AH536" s="3"/>
      <c r="AI536" s="3"/>
      <c r="AJ536" s="3"/>
      <c r="AK536" s="3"/>
      <c r="AL536" s="3"/>
      <c r="AM536" s="3"/>
      <c r="AN536" s="3"/>
      <c r="AO536" s="3"/>
      <c r="AP536" s="3"/>
      <c r="AQ536" s="3"/>
    </row>
    <row r="537" spans="1:43" x14ac:dyDescent="0.2">
      <c r="A537" s="1"/>
      <c r="B537" s="1"/>
      <c r="C537" s="1"/>
      <c r="D537" s="1"/>
      <c r="AH537" s="3"/>
      <c r="AI537" s="3"/>
      <c r="AJ537" s="3"/>
      <c r="AK537" s="3"/>
      <c r="AL537" s="3"/>
      <c r="AM537" s="3"/>
      <c r="AN537" s="3"/>
      <c r="AO537" s="3"/>
      <c r="AP537" s="3"/>
      <c r="AQ537" s="3"/>
    </row>
    <row r="538" spans="1:43" x14ac:dyDescent="0.2">
      <c r="A538" s="1"/>
      <c r="B538" s="1"/>
      <c r="C538" s="1"/>
      <c r="D538" s="1"/>
      <c r="AH538" s="3"/>
      <c r="AI538" s="3"/>
      <c r="AJ538" s="3"/>
      <c r="AK538" s="3"/>
      <c r="AL538" s="3"/>
      <c r="AM538" s="3"/>
      <c r="AN538" s="3"/>
      <c r="AO538" s="3"/>
      <c r="AP538" s="3"/>
      <c r="AQ538" s="3"/>
    </row>
    <row r="539" spans="1:43" x14ac:dyDescent="0.2">
      <c r="A539" s="1"/>
      <c r="B539" s="1"/>
      <c r="C539" s="1"/>
      <c r="D539" s="1"/>
      <c r="AH539" s="3"/>
      <c r="AI539" s="3"/>
      <c r="AJ539" s="3"/>
      <c r="AK539" s="3"/>
      <c r="AL539" s="3"/>
      <c r="AM539" s="3"/>
      <c r="AN539" s="3"/>
      <c r="AO539" s="3"/>
      <c r="AP539" s="3"/>
      <c r="AQ539" s="3"/>
    </row>
    <row r="540" spans="1:43" x14ac:dyDescent="0.2">
      <c r="A540" s="1"/>
      <c r="B540" s="1"/>
      <c r="C540" s="1"/>
      <c r="D540" s="1"/>
      <c r="AH540" s="3"/>
      <c r="AI540" s="3"/>
      <c r="AJ540" s="3"/>
      <c r="AK540" s="3"/>
      <c r="AL540" s="3"/>
      <c r="AM540" s="3"/>
      <c r="AN540" s="3"/>
      <c r="AO540" s="3"/>
      <c r="AP540" s="3"/>
      <c r="AQ540" s="3"/>
    </row>
    <row r="541" spans="1:43" x14ac:dyDescent="0.2">
      <c r="A541" s="1"/>
      <c r="B541" s="1"/>
      <c r="C541" s="1"/>
      <c r="D541" s="1"/>
      <c r="AH541" s="3"/>
      <c r="AI541" s="3"/>
      <c r="AJ541" s="3"/>
      <c r="AK541" s="3"/>
      <c r="AL541" s="3"/>
      <c r="AM541" s="3"/>
      <c r="AN541" s="3"/>
      <c r="AO541" s="3"/>
      <c r="AP541" s="3"/>
      <c r="AQ541" s="3"/>
    </row>
    <row r="542" spans="1:43" x14ac:dyDescent="0.2">
      <c r="A542" s="1"/>
      <c r="B542" s="1"/>
      <c r="C542" s="1"/>
      <c r="D542" s="1"/>
      <c r="AH542" s="3"/>
      <c r="AI542" s="3"/>
      <c r="AJ542" s="3"/>
      <c r="AK542" s="3"/>
      <c r="AL542" s="3"/>
      <c r="AM542" s="3"/>
      <c r="AN542" s="3"/>
      <c r="AO542" s="3"/>
      <c r="AP542" s="3"/>
      <c r="AQ542" s="3"/>
    </row>
    <row r="543" spans="1:43" x14ac:dyDescent="0.2">
      <c r="A543" s="1"/>
      <c r="B543" s="1"/>
      <c r="C543" s="1"/>
      <c r="D543" s="1"/>
      <c r="AH543" s="3"/>
      <c r="AI543" s="3"/>
      <c r="AJ543" s="3"/>
      <c r="AK543" s="3"/>
      <c r="AL543" s="3"/>
      <c r="AM543" s="3"/>
      <c r="AN543" s="3"/>
      <c r="AO543" s="3"/>
      <c r="AP543" s="3"/>
      <c r="AQ543" s="3"/>
    </row>
    <row r="544" spans="1:43" x14ac:dyDescent="0.2">
      <c r="A544" s="1"/>
      <c r="B544" s="1"/>
      <c r="C544" s="1"/>
      <c r="D544" s="1"/>
      <c r="AH544" s="3"/>
      <c r="AI544" s="3"/>
      <c r="AJ544" s="3"/>
      <c r="AK544" s="3"/>
      <c r="AL544" s="3"/>
      <c r="AM544" s="3"/>
      <c r="AN544" s="3"/>
      <c r="AO544" s="3"/>
      <c r="AP544" s="3"/>
      <c r="AQ544" s="3"/>
    </row>
    <row r="545" spans="1:43" x14ac:dyDescent="0.2">
      <c r="A545" s="1"/>
      <c r="B545" s="1"/>
      <c r="C545" s="1"/>
      <c r="D545" s="1"/>
      <c r="AH545" s="3"/>
      <c r="AI545" s="3"/>
      <c r="AJ545" s="3"/>
      <c r="AK545" s="3"/>
      <c r="AL545" s="3"/>
      <c r="AM545" s="3"/>
      <c r="AN545" s="3"/>
      <c r="AO545" s="3"/>
      <c r="AP545" s="3"/>
      <c r="AQ545" s="3"/>
    </row>
    <row r="546" spans="1:43" x14ac:dyDescent="0.2">
      <c r="A546" s="1"/>
      <c r="B546" s="1"/>
      <c r="C546" s="1"/>
      <c r="D546" s="1"/>
      <c r="AH546" s="3"/>
      <c r="AI546" s="3"/>
      <c r="AJ546" s="3"/>
      <c r="AK546" s="3"/>
      <c r="AL546" s="3"/>
      <c r="AM546" s="3"/>
      <c r="AN546" s="3"/>
      <c r="AO546" s="3"/>
      <c r="AP546" s="3"/>
      <c r="AQ546" s="3"/>
    </row>
    <row r="547" spans="1:43" x14ac:dyDescent="0.2">
      <c r="A547" s="1"/>
      <c r="B547" s="1"/>
      <c r="C547" s="1"/>
      <c r="D547" s="1"/>
      <c r="AH547" s="3"/>
      <c r="AI547" s="3"/>
      <c r="AJ547" s="3"/>
      <c r="AK547" s="3"/>
      <c r="AL547" s="3"/>
      <c r="AM547" s="3"/>
      <c r="AN547" s="3"/>
      <c r="AO547" s="3"/>
      <c r="AP547" s="3"/>
      <c r="AQ547" s="3"/>
    </row>
    <row r="548" spans="1:43" x14ac:dyDescent="0.2">
      <c r="A548" s="1"/>
      <c r="B548" s="1"/>
      <c r="C548" s="1"/>
      <c r="D548" s="1"/>
      <c r="AH548" s="3"/>
      <c r="AI548" s="3"/>
      <c r="AJ548" s="3"/>
      <c r="AK548" s="3"/>
      <c r="AL548" s="3"/>
      <c r="AM548" s="3"/>
      <c r="AN548" s="3"/>
      <c r="AO548" s="3"/>
      <c r="AP548" s="3"/>
      <c r="AQ548" s="3"/>
    </row>
    <row r="549" spans="1:43" x14ac:dyDescent="0.2">
      <c r="A549" s="1"/>
      <c r="B549" s="1"/>
      <c r="C549" s="1"/>
      <c r="D549" s="1"/>
      <c r="AH549" s="3"/>
      <c r="AI549" s="3"/>
      <c r="AJ549" s="3"/>
      <c r="AK549" s="3"/>
      <c r="AL549" s="3"/>
      <c r="AM549" s="3"/>
      <c r="AN549" s="3"/>
      <c r="AO549" s="3"/>
      <c r="AP549" s="3"/>
      <c r="AQ549" s="3"/>
    </row>
    <row r="550" spans="1:43" x14ac:dyDescent="0.2">
      <c r="A550" s="1"/>
      <c r="B550" s="1"/>
      <c r="C550" s="1"/>
      <c r="D550" s="1"/>
      <c r="AH550" s="3"/>
      <c r="AI550" s="3"/>
      <c r="AJ550" s="3"/>
      <c r="AK550" s="3"/>
      <c r="AL550" s="3"/>
      <c r="AM550" s="3"/>
      <c r="AN550" s="3"/>
      <c r="AO550" s="3"/>
      <c r="AP550" s="3"/>
      <c r="AQ550" s="3"/>
    </row>
    <row r="551" spans="1:43" x14ac:dyDescent="0.2">
      <c r="A551" s="1"/>
      <c r="B551" s="1"/>
      <c r="C551" s="1"/>
      <c r="D551" s="1"/>
      <c r="AH551" s="3"/>
      <c r="AI551" s="3"/>
      <c r="AJ551" s="3"/>
      <c r="AK551" s="3"/>
      <c r="AL551" s="3"/>
      <c r="AM551" s="3"/>
      <c r="AN551" s="3"/>
      <c r="AO551" s="3"/>
      <c r="AP551" s="3"/>
      <c r="AQ551" s="3"/>
    </row>
    <row r="552" spans="1:43" x14ac:dyDescent="0.2">
      <c r="A552" s="1"/>
      <c r="B552" s="1"/>
      <c r="C552" s="1"/>
      <c r="D552" s="1"/>
      <c r="AH552" s="3"/>
      <c r="AI552" s="3"/>
      <c r="AJ552" s="3"/>
      <c r="AK552" s="3"/>
      <c r="AL552" s="3"/>
      <c r="AM552" s="3"/>
      <c r="AN552" s="3"/>
      <c r="AO552" s="3"/>
      <c r="AP552" s="3"/>
      <c r="AQ552" s="3"/>
    </row>
    <row r="553" spans="1:43" x14ac:dyDescent="0.2">
      <c r="A553" s="1"/>
      <c r="B553" s="1"/>
      <c r="C553" s="1"/>
      <c r="D553" s="1"/>
      <c r="AH553" s="3"/>
      <c r="AI553" s="3"/>
      <c r="AJ553" s="3"/>
      <c r="AK553" s="3"/>
      <c r="AL553" s="3"/>
      <c r="AM553" s="3"/>
      <c r="AN553" s="3"/>
      <c r="AO553" s="3"/>
      <c r="AP553" s="3"/>
      <c r="AQ553" s="3"/>
    </row>
    <row r="554" spans="1:43" x14ac:dyDescent="0.2">
      <c r="A554" s="1"/>
      <c r="B554" s="1"/>
      <c r="C554" s="1"/>
      <c r="D554" s="1"/>
      <c r="AH554" s="3"/>
      <c r="AI554" s="3"/>
      <c r="AJ554" s="3"/>
      <c r="AK554" s="3"/>
      <c r="AL554" s="3"/>
      <c r="AM554" s="3"/>
      <c r="AN554" s="3"/>
      <c r="AO554" s="3"/>
      <c r="AP554" s="3"/>
      <c r="AQ554" s="3"/>
    </row>
    <row r="555" spans="1:43" x14ac:dyDescent="0.2">
      <c r="A555" s="1"/>
      <c r="B555" s="1"/>
      <c r="C555" s="1"/>
      <c r="D555" s="1"/>
      <c r="AH555" s="3"/>
      <c r="AI555" s="3"/>
      <c r="AJ555" s="3"/>
      <c r="AK555" s="3"/>
      <c r="AL555" s="3"/>
      <c r="AM555" s="3"/>
      <c r="AN555" s="3"/>
      <c r="AO555" s="3"/>
      <c r="AP555" s="3"/>
      <c r="AQ555" s="3"/>
    </row>
    <row r="556" spans="1:43" x14ac:dyDescent="0.2">
      <c r="A556" s="1"/>
      <c r="B556" s="1"/>
      <c r="C556" s="1"/>
      <c r="D556" s="1"/>
      <c r="AH556" s="3"/>
      <c r="AI556" s="3"/>
      <c r="AJ556" s="3"/>
      <c r="AK556" s="3"/>
      <c r="AL556" s="3"/>
      <c r="AM556" s="3"/>
      <c r="AN556" s="3"/>
      <c r="AO556" s="3"/>
      <c r="AP556" s="3"/>
      <c r="AQ556" s="3"/>
    </row>
    <row r="557" spans="1:43" x14ac:dyDescent="0.2">
      <c r="A557" s="1"/>
      <c r="B557" s="1"/>
      <c r="C557" s="1"/>
      <c r="D557" s="1"/>
      <c r="AH557" s="3"/>
      <c r="AI557" s="3"/>
      <c r="AJ557" s="3"/>
      <c r="AK557" s="3"/>
      <c r="AL557" s="3"/>
      <c r="AM557" s="3"/>
      <c r="AN557" s="3"/>
      <c r="AO557" s="3"/>
      <c r="AP557" s="3"/>
      <c r="AQ557" s="3"/>
    </row>
    <row r="558" spans="1:43" x14ac:dyDescent="0.2">
      <c r="A558" s="1"/>
      <c r="B558" s="1"/>
      <c r="C558" s="1"/>
      <c r="D558" s="1"/>
      <c r="AH558" s="3"/>
      <c r="AI558" s="3"/>
      <c r="AJ558" s="3"/>
      <c r="AK558" s="3"/>
      <c r="AL558" s="3"/>
      <c r="AM558" s="3"/>
      <c r="AN558" s="3"/>
      <c r="AO558" s="3"/>
      <c r="AP558" s="3"/>
      <c r="AQ558" s="3"/>
    </row>
    <row r="559" spans="1:43" x14ac:dyDescent="0.2">
      <c r="A559" s="1"/>
      <c r="B559" s="1"/>
      <c r="C559" s="1"/>
      <c r="D559" s="1"/>
      <c r="AH559" s="3"/>
      <c r="AI559" s="3"/>
      <c r="AJ559" s="3"/>
      <c r="AK559" s="3"/>
      <c r="AL559" s="3"/>
      <c r="AM559" s="3"/>
      <c r="AN559" s="3"/>
      <c r="AO559" s="3"/>
      <c r="AP559" s="3"/>
      <c r="AQ559" s="3"/>
    </row>
    <row r="560" spans="1:43" x14ac:dyDescent="0.2">
      <c r="A560" s="1"/>
      <c r="B560" s="1"/>
      <c r="C560" s="1"/>
      <c r="D560" s="1"/>
      <c r="AH560" s="3"/>
      <c r="AI560" s="3"/>
      <c r="AJ560" s="3"/>
      <c r="AK560" s="3"/>
      <c r="AL560" s="3"/>
      <c r="AM560" s="3"/>
      <c r="AN560" s="3"/>
      <c r="AO560" s="3"/>
      <c r="AP560" s="3"/>
      <c r="AQ560" s="3"/>
    </row>
    <row r="561" spans="1:43" x14ac:dyDescent="0.2">
      <c r="A561" s="1"/>
      <c r="B561" s="1"/>
      <c r="C561" s="1"/>
      <c r="D561" s="1"/>
      <c r="AH561" s="3"/>
      <c r="AI561" s="3"/>
      <c r="AJ561" s="3"/>
      <c r="AK561" s="3"/>
      <c r="AL561" s="3"/>
      <c r="AM561" s="3"/>
      <c r="AN561" s="3"/>
      <c r="AO561" s="3"/>
      <c r="AP561" s="3"/>
      <c r="AQ561" s="3"/>
    </row>
    <row r="562" spans="1:43" x14ac:dyDescent="0.2">
      <c r="A562" s="1"/>
      <c r="B562" s="1"/>
      <c r="C562" s="1"/>
      <c r="D562" s="1"/>
      <c r="AH562" s="3"/>
      <c r="AI562" s="3"/>
      <c r="AJ562" s="3"/>
      <c r="AK562" s="3"/>
      <c r="AL562" s="3"/>
      <c r="AM562" s="3"/>
      <c r="AN562" s="3"/>
      <c r="AO562" s="3"/>
      <c r="AP562" s="3"/>
      <c r="AQ562" s="3"/>
    </row>
    <row r="563" spans="1:43" x14ac:dyDescent="0.2">
      <c r="A563" s="1"/>
      <c r="B563" s="1"/>
      <c r="C563" s="1"/>
      <c r="D563" s="1"/>
      <c r="AH563" s="3"/>
      <c r="AI563" s="3"/>
      <c r="AJ563" s="3"/>
      <c r="AK563" s="3"/>
      <c r="AL563" s="3"/>
      <c r="AM563" s="3"/>
      <c r="AN563" s="3"/>
      <c r="AO563" s="3"/>
      <c r="AP563" s="3"/>
      <c r="AQ563" s="3"/>
    </row>
    <row r="564" spans="1:43" x14ac:dyDescent="0.2">
      <c r="A564" s="1"/>
      <c r="B564" s="1"/>
      <c r="C564" s="1"/>
      <c r="D564" s="1"/>
      <c r="AH564" s="3"/>
      <c r="AI564" s="3"/>
      <c r="AJ564" s="3"/>
      <c r="AK564" s="3"/>
      <c r="AL564" s="3"/>
      <c r="AM564" s="3"/>
      <c r="AN564" s="3"/>
      <c r="AO564" s="3"/>
      <c r="AP564" s="3"/>
      <c r="AQ564" s="3"/>
    </row>
    <row r="565" spans="1:43" x14ac:dyDescent="0.2">
      <c r="A565" s="1"/>
      <c r="B565" s="1"/>
      <c r="C565" s="1"/>
      <c r="D565" s="1"/>
      <c r="AH565" s="3"/>
      <c r="AI565" s="3"/>
      <c r="AJ565" s="3"/>
      <c r="AK565" s="3"/>
      <c r="AL565" s="3"/>
      <c r="AM565" s="3"/>
      <c r="AN565" s="3"/>
      <c r="AO565" s="3"/>
      <c r="AP565" s="3"/>
      <c r="AQ565" s="3"/>
    </row>
    <row r="566" spans="1:43" x14ac:dyDescent="0.2">
      <c r="A566" s="1"/>
      <c r="B566" s="1"/>
      <c r="C566" s="1"/>
      <c r="D566" s="1"/>
      <c r="AH566" s="3"/>
      <c r="AI566" s="3"/>
      <c r="AJ566" s="3"/>
      <c r="AK566" s="3"/>
      <c r="AL566" s="3"/>
      <c r="AM566" s="3"/>
      <c r="AN566" s="3"/>
      <c r="AO566" s="3"/>
      <c r="AP566" s="3"/>
      <c r="AQ566" s="3"/>
    </row>
    <row r="567" spans="1:43" x14ac:dyDescent="0.2">
      <c r="A567" s="1"/>
      <c r="B567" s="1"/>
      <c r="C567" s="1"/>
      <c r="D567" s="1"/>
      <c r="AH567" s="3"/>
      <c r="AI567" s="3"/>
      <c r="AJ567" s="3"/>
      <c r="AK567" s="3"/>
      <c r="AL567" s="3"/>
      <c r="AM567" s="3"/>
      <c r="AN567" s="3"/>
      <c r="AO567" s="3"/>
      <c r="AP567" s="3"/>
      <c r="AQ567" s="3"/>
    </row>
    <row r="568" spans="1:43" x14ac:dyDescent="0.2">
      <c r="A568" s="1"/>
      <c r="B568" s="1"/>
      <c r="C568" s="1"/>
      <c r="D568" s="1"/>
      <c r="AH568" s="3"/>
      <c r="AI568" s="3"/>
      <c r="AJ568" s="3"/>
      <c r="AK568" s="3"/>
      <c r="AL568" s="3"/>
      <c r="AM568" s="3"/>
      <c r="AN568" s="3"/>
      <c r="AO568" s="3"/>
      <c r="AP568" s="3"/>
      <c r="AQ568" s="3"/>
    </row>
    <row r="569" spans="1:43" x14ac:dyDescent="0.2">
      <c r="A569" s="1"/>
      <c r="B569" s="1"/>
      <c r="C569" s="1"/>
      <c r="D569" s="1"/>
      <c r="AH569" s="3"/>
      <c r="AI569" s="3"/>
      <c r="AJ569" s="3"/>
      <c r="AK569" s="3"/>
      <c r="AL569" s="3"/>
      <c r="AM569" s="3"/>
      <c r="AN569" s="3"/>
      <c r="AO569" s="3"/>
      <c r="AP569" s="3"/>
      <c r="AQ569" s="3"/>
    </row>
    <row r="570" spans="1:43" x14ac:dyDescent="0.2">
      <c r="A570" s="1"/>
      <c r="B570" s="1"/>
      <c r="C570" s="1"/>
      <c r="D570" s="1"/>
      <c r="AH570" s="3"/>
      <c r="AI570" s="3"/>
      <c r="AJ570" s="3"/>
      <c r="AK570" s="3"/>
      <c r="AL570" s="3"/>
      <c r="AM570" s="3"/>
      <c r="AN570" s="3"/>
      <c r="AO570" s="3"/>
      <c r="AP570" s="3"/>
      <c r="AQ570" s="3"/>
    </row>
    <row r="571" spans="1:43" x14ac:dyDescent="0.2">
      <c r="A571" s="1"/>
      <c r="B571" s="1"/>
      <c r="C571" s="1"/>
      <c r="D571" s="1"/>
      <c r="AH571" s="3"/>
      <c r="AI571" s="3"/>
      <c r="AJ571" s="3"/>
      <c r="AK571" s="3"/>
      <c r="AL571" s="3"/>
      <c r="AM571" s="3"/>
      <c r="AN571" s="3"/>
      <c r="AO571" s="3"/>
      <c r="AP571" s="3"/>
      <c r="AQ571" s="3"/>
    </row>
    <row r="572" spans="1:43" x14ac:dyDescent="0.2">
      <c r="A572" s="1"/>
      <c r="B572" s="1"/>
      <c r="C572" s="1"/>
      <c r="D572" s="1"/>
      <c r="AH572" s="3"/>
      <c r="AI572" s="3"/>
      <c r="AJ572" s="3"/>
      <c r="AK572" s="3"/>
      <c r="AL572" s="3"/>
      <c r="AM572" s="3"/>
      <c r="AN572" s="3"/>
      <c r="AO572" s="3"/>
      <c r="AP572" s="3"/>
      <c r="AQ572" s="3"/>
    </row>
    <row r="573" spans="1:43" x14ac:dyDescent="0.2">
      <c r="A573" s="1"/>
      <c r="B573" s="1"/>
      <c r="C573" s="1"/>
      <c r="D573" s="1"/>
      <c r="AH573" s="3"/>
      <c r="AI573" s="3"/>
      <c r="AJ573" s="3"/>
      <c r="AK573" s="3"/>
      <c r="AL573" s="3"/>
      <c r="AM573" s="3"/>
      <c r="AN573" s="3"/>
      <c r="AO573" s="3"/>
      <c r="AP573" s="3"/>
      <c r="AQ573" s="3"/>
    </row>
    <row r="574" spans="1:43" x14ac:dyDescent="0.2">
      <c r="A574" s="1"/>
      <c r="B574" s="1"/>
      <c r="C574" s="1"/>
      <c r="D574" s="1"/>
      <c r="AH574" s="3"/>
      <c r="AI574" s="3"/>
      <c r="AJ574" s="3"/>
      <c r="AK574" s="3"/>
      <c r="AL574" s="3"/>
      <c r="AM574" s="3"/>
      <c r="AN574" s="3"/>
      <c r="AO574" s="3"/>
      <c r="AP574" s="3"/>
      <c r="AQ574" s="3"/>
    </row>
    <row r="575" spans="1:43" x14ac:dyDescent="0.2">
      <c r="A575" s="1"/>
      <c r="B575" s="1"/>
      <c r="C575" s="1"/>
      <c r="D575" s="1"/>
      <c r="AH575" s="3"/>
      <c r="AI575" s="3"/>
      <c r="AJ575" s="3"/>
      <c r="AK575" s="3"/>
      <c r="AL575" s="3"/>
      <c r="AM575" s="3"/>
      <c r="AN575" s="3"/>
      <c r="AO575" s="3"/>
      <c r="AP575" s="3"/>
      <c r="AQ575" s="3"/>
    </row>
    <row r="576" spans="1:43" x14ac:dyDescent="0.2">
      <c r="A576" s="1"/>
      <c r="B576" s="1"/>
      <c r="C576" s="1"/>
      <c r="D576" s="1"/>
      <c r="AH576" s="3"/>
      <c r="AI576" s="3"/>
      <c r="AJ576" s="3"/>
      <c r="AK576" s="3"/>
      <c r="AL576" s="3"/>
      <c r="AM576" s="3"/>
      <c r="AN576" s="3"/>
      <c r="AO576" s="3"/>
      <c r="AP576" s="3"/>
      <c r="AQ576" s="3"/>
    </row>
    <row r="577" spans="1:43" x14ac:dyDescent="0.2">
      <c r="A577" s="1"/>
      <c r="B577" s="1"/>
      <c r="C577" s="1"/>
      <c r="D577" s="1"/>
      <c r="AH577" s="3"/>
      <c r="AI577" s="3"/>
      <c r="AJ577" s="3"/>
      <c r="AK577" s="3"/>
      <c r="AL577" s="3"/>
      <c r="AM577" s="3"/>
      <c r="AN577" s="3"/>
      <c r="AO577" s="3"/>
      <c r="AP577" s="3"/>
      <c r="AQ577" s="3"/>
    </row>
    <row r="578" spans="1:43" x14ac:dyDescent="0.2">
      <c r="A578" s="1"/>
      <c r="B578" s="1"/>
      <c r="C578" s="1"/>
      <c r="D578" s="1"/>
      <c r="AH578" s="3"/>
      <c r="AI578" s="3"/>
      <c r="AJ578" s="3"/>
      <c r="AK578" s="3"/>
      <c r="AL578" s="3"/>
      <c r="AM578" s="3"/>
      <c r="AN578" s="3"/>
      <c r="AO578" s="3"/>
      <c r="AP578" s="3"/>
      <c r="AQ578" s="3"/>
    </row>
    <row r="579" spans="1:43" x14ac:dyDescent="0.2">
      <c r="A579" s="1"/>
      <c r="B579" s="1"/>
      <c r="C579" s="1"/>
      <c r="D579" s="1"/>
      <c r="AH579" s="3"/>
      <c r="AI579" s="3"/>
      <c r="AJ579" s="3"/>
      <c r="AK579" s="3"/>
      <c r="AL579" s="3"/>
      <c r="AM579" s="3"/>
      <c r="AN579" s="3"/>
      <c r="AO579" s="3"/>
      <c r="AP579" s="3"/>
      <c r="AQ579" s="3"/>
    </row>
    <row r="580" spans="1:43" x14ac:dyDescent="0.2">
      <c r="A580" s="1"/>
      <c r="B580" s="1"/>
      <c r="C580" s="1"/>
      <c r="D580" s="1"/>
      <c r="AH580" s="3"/>
      <c r="AI580" s="3"/>
      <c r="AJ580" s="3"/>
      <c r="AK580" s="3"/>
      <c r="AL580" s="3"/>
      <c r="AM580" s="3"/>
      <c r="AN580" s="3"/>
      <c r="AO580" s="3"/>
      <c r="AP580" s="3"/>
      <c r="AQ580" s="3"/>
    </row>
    <row r="581" spans="1:43" x14ac:dyDescent="0.2">
      <c r="A581" s="1"/>
      <c r="B581" s="1"/>
      <c r="C581" s="1"/>
      <c r="D581" s="1"/>
      <c r="AH581" s="3"/>
      <c r="AI581" s="3"/>
      <c r="AJ581" s="3"/>
      <c r="AK581" s="3"/>
      <c r="AL581" s="3"/>
      <c r="AM581" s="3"/>
      <c r="AN581" s="3"/>
      <c r="AO581" s="3"/>
      <c r="AP581" s="3"/>
      <c r="AQ581" s="3"/>
    </row>
    <row r="582" spans="1:43" x14ac:dyDescent="0.2">
      <c r="A582" s="1"/>
      <c r="B582" s="1"/>
      <c r="C582" s="1"/>
      <c r="D582" s="1"/>
      <c r="AH582" s="3"/>
      <c r="AI582" s="3"/>
      <c r="AJ582" s="3"/>
      <c r="AK582" s="3"/>
      <c r="AL582" s="3"/>
      <c r="AM582" s="3"/>
      <c r="AN582" s="3"/>
      <c r="AO582" s="3"/>
      <c r="AP582" s="3"/>
      <c r="AQ582" s="3"/>
    </row>
    <row r="583" spans="1:43" x14ac:dyDescent="0.2">
      <c r="A583" s="1"/>
      <c r="B583" s="1"/>
      <c r="C583" s="1"/>
      <c r="D583" s="1"/>
      <c r="AH583" s="3"/>
      <c r="AI583" s="3"/>
      <c r="AJ583" s="3"/>
      <c r="AK583" s="3"/>
      <c r="AL583" s="3"/>
      <c r="AM583" s="3"/>
      <c r="AN583" s="3"/>
      <c r="AO583" s="3"/>
      <c r="AP583" s="3"/>
      <c r="AQ583" s="3"/>
    </row>
    <row r="584" spans="1:43" x14ac:dyDescent="0.2">
      <c r="A584" s="1"/>
      <c r="B584" s="1"/>
      <c r="C584" s="1"/>
      <c r="D584" s="1"/>
      <c r="AH584" s="3"/>
      <c r="AI584" s="3"/>
      <c r="AJ584" s="3"/>
      <c r="AK584" s="3"/>
      <c r="AL584" s="3"/>
      <c r="AM584" s="3"/>
      <c r="AN584" s="3"/>
      <c r="AO584" s="3"/>
      <c r="AP584" s="3"/>
      <c r="AQ584" s="3"/>
    </row>
    <row r="585" spans="1:43" x14ac:dyDescent="0.2">
      <c r="A585" s="1"/>
      <c r="B585" s="1"/>
      <c r="C585" s="1"/>
      <c r="D585" s="1"/>
      <c r="AH585" s="3"/>
      <c r="AI585" s="3"/>
      <c r="AJ585" s="3"/>
      <c r="AK585" s="3"/>
      <c r="AL585" s="3"/>
      <c r="AM585" s="3"/>
      <c r="AN585" s="3"/>
      <c r="AO585" s="3"/>
      <c r="AP585" s="3"/>
      <c r="AQ585" s="3"/>
    </row>
    <row r="586" spans="1:43" x14ac:dyDescent="0.2">
      <c r="A586" s="1"/>
      <c r="B586" s="1"/>
      <c r="C586" s="1"/>
      <c r="D586" s="1"/>
      <c r="AH586" s="3"/>
      <c r="AI586" s="3"/>
      <c r="AJ586" s="3"/>
      <c r="AK586" s="3"/>
      <c r="AL586" s="3"/>
      <c r="AM586" s="3"/>
      <c r="AN586" s="3"/>
      <c r="AO586" s="3"/>
      <c r="AP586" s="3"/>
      <c r="AQ586" s="3"/>
    </row>
    <row r="587" spans="1:43" x14ac:dyDescent="0.2">
      <c r="A587" s="1"/>
      <c r="B587" s="1"/>
      <c r="C587" s="1"/>
      <c r="D587" s="1"/>
      <c r="AH587" s="3"/>
      <c r="AI587" s="3"/>
      <c r="AJ587" s="3"/>
      <c r="AK587" s="3"/>
      <c r="AL587" s="3"/>
      <c r="AM587" s="3"/>
      <c r="AN587" s="3"/>
      <c r="AO587" s="3"/>
      <c r="AP587" s="3"/>
      <c r="AQ587" s="3"/>
    </row>
    <row r="588" spans="1:43" x14ac:dyDescent="0.2">
      <c r="A588" s="1"/>
      <c r="B588" s="1"/>
      <c r="C588" s="1"/>
      <c r="D588" s="1"/>
      <c r="AH588" s="3"/>
      <c r="AI588" s="3"/>
      <c r="AJ588" s="3"/>
      <c r="AK588" s="3"/>
      <c r="AL588" s="3"/>
      <c r="AM588" s="3"/>
      <c r="AN588" s="3"/>
      <c r="AO588" s="3"/>
      <c r="AP588" s="3"/>
      <c r="AQ588" s="3"/>
    </row>
    <row r="589" spans="1:43" x14ac:dyDescent="0.2">
      <c r="A589" s="1"/>
      <c r="B589" s="1"/>
      <c r="C589" s="1"/>
      <c r="D589" s="1"/>
      <c r="AH589" s="3"/>
      <c r="AI589" s="3"/>
      <c r="AJ589" s="3"/>
      <c r="AK589" s="3"/>
      <c r="AL589" s="3"/>
      <c r="AM589" s="3"/>
      <c r="AN589" s="3"/>
      <c r="AO589" s="3"/>
      <c r="AP589" s="3"/>
      <c r="AQ589" s="3"/>
    </row>
    <row r="590" spans="1:43" x14ac:dyDescent="0.2">
      <c r="A590" s="1"/>
      <c r="B590" s="1"/>
      <c r="C590" s="1"/>
      <c r="D590" s="1"/>
      <c r="AH590" s="3"/>
      <c r="AI590" s="3"/>
      <c r="AJ590" s="3"/>
      <c r="AK590" s="3"/>
      <c r="AL590" s="3"/>
      <c r="AM590" s="3"/>
      <c r="AN590" s="3"/>
      <c r="AO590" s="3"/>
      <c r="AP590" s="3"/>
      <c r="AQ590" s="3"/>
    </row>
    <row r="591" spans="1:43" x14ac:dyDescent="0.2">
      <c r="A591" s="1"/>
      <c r="B591" s="1"/>
      <c r="C591" s="1"/>
      <c r="D591" s="1"/>
      <c r="AH591" s="3"/>
      <c r="AI591" s="3"/>
      <c r="AJ591" s="3"/>
      <c r="AK591" s="3"/>
      <c r="AL591" s="3"/>
      <c r="AM591" s="3"/>
      <c r="AN591" s="3"/>
      <c r="AO591" s="3"/>
      <c r="AP591" s="3"/>
      <c r="AQ591" s="3"/>
    </row>
    <row r="592" spans="1:43" x14ac:dyDescent="0.2">
      <c r="A592" s="1"/>
      <c r="B592" s="1"/>
      <c r="C592" s="1"/>
      <c r="D592" s="1"/>
      <c r="AH592" s="3"/>
      <c r="AI592" s="3"/>
      <c r="AJ592" s="3"/>
      <c r="AK592" s="3"/>
      <c r="AL592" s="3"/>
      <c r="AM592" s="3"/>
      <c r="AN592" s="3"/>
      <c r="AO592" s="3"/>
      <c r="AP592" s="3"/>
      <c r="AQ592" s="3"/>
    </row>
    <row r="593" spans="1:43" x14ac:dyDescent="0.2">
      <c r="A593" s="1"/>
      <c r="B593" s="1"/>
      <c r="C593" s="1"/>
      <c r="D593" s="1"/>
      <c r="AH593" s="3"/>
      <c r="AI593" s="3"/>
      <c r="AJ593" s="3"/>
      <c r="AK593" s="3"/>
      <c r="AL593" s="3"/>
      <c r="AM593" s="3"/>
      <c r="AN593" s="3"/>
      <c r="AO593" s="3"/>
      <c r="AP593" s="3"/>
      <c r="AQ593" s="3"/>
    </row>
    <row r="594" spans="1:43" x14ac:dyDescent="0.2">
      <c r="A594" s="1"/>
      <c r="B594" s="1"/>
      <c r="C594" s="1"/>
      <c r="D594" s="1"/>
      <c r="AH594" s="3"/>
      <c r="AI594" s="3"/>
      <c r="AJ594" s="3"/>
      <c r="AK594" s="3"/>
      <c r="AL594" s="3"/>
      <c r="AM594" s="3"/>
      <c r="AN594" s="3"/>
      <c r="AO594" s="3"/>
      <c r="AP594" s="3"/>
      <c r="AQ594" s="3"/>
    </row>
    <row r="595" spans="1:43" x14ac:dyDescent="0.2">
      <c r="A595" s="1"/>
      <c r="B595" s="1"/>
      <c r="C595" s="1"/>
      <c r="D595" s="1"/>
      <c r="AH595" s="3"/>
      <c r="AI595" s="3"/>
      <c r="AJ595" s="3"/>
      <c r="AK595" s="3"/>
      <c r="AL595" s="3"/>
      <c r="AM595" s="3"/>
      <c r="AN595" s="3"/>
      <c r="AO595" s="3"/>
      <c r="AP595" s="3"/>
      <c r="AQ595" s="3"/>
    </row>
    <row r="596" spans="1:43" x14ac:dyDescent="0.2">
      <c r="A596" s="1"/>
      <c r="B596" s="1"/>
      <c r="C596" s="1"/>
      <c r="D596" s="1"/>
      <c r="AH596" s="3"/>
      <c r="AI596" s="3"/>
      <c r="AJ596" s="3"/>
      <c r="AK596" s="3"/>
      <c r="AL596" s="3"/>
      <c r="AM596" s="3"/>
      <c r="AN596" s="3"/>
      <c r="AO596" s="3"/>
      <c r="AP596" s="3"/>
      <c r="AQ596" s="3"/>
    </row>
    <row r="597" spans="1:43" x14ac:dyDescent="0.2">
      <c r="A597" s="1"/>
      <c r="B597" s="1"/>
      <c r="C597" s="1"/>
      <c r="D597" s="1"/>
      <c r="AH597" s="3"/>
      <c r="AI597" s="3"/>
      <c r="AJ597" s="3"/>
      <c r="AK597" s="3"/>
      <c r="AL597" s="3"/>
      <c r="AM597" s="3"/>
      <c r="AN597" s="3"/>
      <c r="AO597" s="3"/>
      <c r="AP597" s="3"/>
      <c r="AQ597" s="3"/>
    </row>
    <row r="598" spans="1:43" x14ac:dyDescent="0.2">
      <c r="A598" s="1"/>
      <c r="B598" s="1"/>
      <c r="C598" s="1"/>
      <c r="D598" s="1"/>
      <c r="AH598" s="3"/>
      <c r="AI598" s="3"/>
      <c r="AJ598" s="3"/>
      <c r="AK598" s="3"/>
      <c r="AL598" s="3"/>
      <c r="AM598" s="3"/>
      <c r="AN598" s="3"/>
      <c r="AO598" s="3"/>
      <c r="AP598" s="3"/>
      <c r="AQ598" s="3"/>
    </row>
    <row r="599" spans="1:43" x14ac:dyDescent="0.2">
      <c r="A599" s="1"/>
      <c r="B599" s="1"/>
      <c r="C599" s="1"/>
      <c r="D599" s="1"/>
      <c r="AH599" s="3"/>
      <c r="AI599" s="3"/>
      <c r="AJ599" s="3"/>
      <c r="AK599" s="3"/>
      <c r="AL599" s="3"/>
      <c r="AM599" s="3"/>
      <c r="AN599" s="3"/>
      <c r="AO599" s="3"/>
      <c r="AP599" s="3"/>
      <c r="AQ599" s="3"/>
    </row>
    <row r="600" spans="1:43" x14ac:dyDescent="0.2">
      <c r="A600" s="1"/>
      <c r="B600" s="1"/>
      <c r="C600" s="1"/>
      <c r="D600" s="1"/>
      <c r="AH600" s="3"/>
      <c r="AI600" s="3"/>
      <c r="AJ600" s="3"/>
      <c r="AK600" s="3"/>
      <c r="AL600" s="3"/>
      <c r="AM600" s="3"/>
      <c r="AN600" s="3"/>
      <c r="AO600" s="3"/>
      <c r="AP600" s="3"/>
      <c r="AQ600" s="3"/>
    </row>
    <row r="601" spans="1:43" x14ac:dyDescent="0.2">
      <c r="A601" s="1"/>
      <c r="B601" s="1"/>
      <c r="C601" s="1"/>
      <c r="D601" s="1"/>
      <c r="AH601" s="3"/>
      <c r="AI601" s="3"/>
      <c r="AJ601" s="3"/>
      <c r="AK601" s="3"/>
      <c r="AL601" s="3"/>
      <c r="AM601" s="3"/>
      <c r="AN601" s="3"/>
      <c r="AO601" s="3"/>
      <c r="AP601" s="3"/>
      <c r="AQ601" s="3"/>
    </row>
    <row r="602" spans="1:43" x14ac:dyDescent="0.2">
      <c r="A602" s="1"/>
      <c r="B602" s="1"/>
      <c r="C602" s="1"/>
      <c r="D602" s="1"/>
      <c r="AH602" s="3"/>
      <c r="AI602" s="3"/>
      <c r="AJ602" s="3"/>
      <c r="AK602" s="3"/>
      <c r="AL602" s="3"/>
      <c r="AM602" s="3"/>
      <c r="AN602" s="3"/>
      <c r="AO602" s="3"/>
      <c r="AP602" s="3"/>
      <c r="AQ602" s="3"/>
    </row>
    <row r="603" spans="1:43" x14ac:dyDescent="0.2">
      <c r="A603" s="1"/>
      <c r="B603" s="1"/>
      <c r="C603" s="1"/>
      <c r="D603" s="1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 spans="1:43" x14ac:dyDescent="0.2">
      <c r="A604" s="1"/>
      <c r="B604" s="1"/>
      <c r="C604" s="1"/>
      <c r="D604" s="1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 spans="1:43" x14ac:dyDescent="0.2">
      <c r="A605" s="1"/>
      <c r="B605" s="1"/>
      <c r="C605" s="1"/>
      <c r="D605" s="1"/>
      <c r="AH605" s="3"/>
      <c r="AI605" s="3"/>
      <c r="AJ605" s="3"/>
      <c r="AK605" s="3"/>
      <c r="AL605" s="3"/>
      <c r="AM605" s="3"/>
      <c r="AN605" s="3"/>
      <c r="AO605" s="3"/>
      <c r="AP605" s="3"/>
      <c r="AQ605" s="3"/>
    </row>
    <row r="606" spans="1:43" x14ac:dyDescent="0.2">
      <c r="A606" s="1"/>
      <c r="B606" s="1"/>
      <c r="C606" s="1"/>
      <c r="D606" s="1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 spans="1:43" x14ac:dyDescent="0.2">
      <c r="A607" s="1"/>
      <c r="B607" s="1"/>
      <c r="C607" s="1"/>
      <c r="D607" s="1"/>
      <c r="AH607" s="3"/>
      <c r="AI607" s="3"/>
      <c r="AJ607" s="3"/>
      <c r="AK607" s="3"/>
      <c r="AL607" s="3"/>
      <c r="AM607" s="3"/>
      <c r="AN607" s="3"/>
      <c r="AO607" s="3"/>
      <c r="AP607" s="3"/>
      <c r="AQ607" s="3"/>
    </row>
    <row r="608" spans="1:43" x14ac:dyDescent="0.2">
      <c r="A608" s="1"/>
      <c r="B608" s="1"/>
      <c r="C608" s="1"/>
      <c r="D608" s="1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 spans="1:43" x14ac:dyDescent="0.2">
      <c r="A609" s="1"/>
      <c r="B609" s="1"/>
      <c r="C609" s="1"/>
      <c r="D609" s="1"/>
      <c r="AH609" s="3"/>
      <c r="AI609" s="3"/>
      <c r="AJ609" s="3"/>
      <c r="AK609" s="3"/>
      <c r="AL609" s="3"/>
      <c r="AM609" s="3"/>
      <c r="AN609" s="3"/>
      <c r="AO609" s="3"/>
      <c r="AP609" s="3"/>
      <c r="AQ609" s="3"/>
    </row>
    <row r="610" spans="1:43" x14ac:dyDescent="0.2">
      <c r="A610" s="1"/>
      <c r="B610" s="1"/>
      <c r="C610" s="1"/>
      <c r="D610" s="1"/>
      <c r="AH610" s="3"/>
      <c r="AI610" s="3"/>
      <c r="AJ610" s="3"/>
      <c r="AK610" s="3"/>
      <c r="AL610" s="3"/>
      <c r="AM610" s="3"/>
      <c r="AN610" s="3"/>
      <c r="AO610" s="3"/>
      <c r="AP610" s="3"/>
      <c r="AQ610" s="3"/>
    </row>
    <row r="611" spans="1:43" x14ac:dyDescent="0.2">
      <c r="A611" s="1"/>
      <c r="B611" s="1"/>
      <c r="C611" s="1"/>
      <c r="D611" s="1"/>
      <c r="AH611" s="3"/>
      <c r="AI611" s="3"/>
      <c r="AJ611" s="3"/>
      <c r="AK611" s="3"/>
      <c r="AL611" s="3"/>
      <c r="AM611" s="3"/>
      <c r="AN611" s="3"/>
      <c r="AO611" s="3"/>
      <c r="AP611" s="3"/>
      <c r="AQ611" s="3"/>
    </row>
    <row r="612" spans="1:43" x14ac:dyDescent="0.2">
      <c r="A612" s="1"/>
      <c r="B612" s="1"/>
      <c r="C612" s="1"/>
      <c r="D612" s="1"/>
      <c r="AH612" s="3"/>
      <c r="AI612" s="3"/>
      <c r="AJ612" s="3"/>
      <c r="AK612" s="3"/>
      <c r="AL612" s="3"/>
      <c r="AM612" s="3"/>
      <c r="AN612" s="3"/>
      <c r="AO612" s="3"/>
      <c r="AP612" s="3"/>
      <c r="AQ612" s="3"/>
    </row>
    <row r="613" spans="1:43" x14ac:dyDescent="0.2">
      <c r="A613" s="1"/>
      <c r="B613" s="1"/>
      <c r="C613" s="1"/>
      <c r="D613" s="1"/>
      <c r="AH613" s="3"/>
      <c r="AI613" s="3"/>
      <c r="AJ613" s="3"/>
      <c r="AK613" s="3"/>
      <c r="AL613" s="3"/>
      <c r="AM613" s="3"/>
      <c r="AN613" s="3"/>
      <c r="AO613" s="3"/>
      <c r="AP613" s="3"/>
      <c r="AQ613" s="3"/>
    </row>
    <row r="614" spans="1:43" x14ac:dyDescent="0.2">
      <c r="A614" s="1"/>
      <c r="B614" s="1"/>
      <c r="C614" s="1"/>
      <c r="D614" s="1"/>
      <c r="AH614" s="3"/>
      <c r="AI614" s="3"/>
      <c r="AJ614" s="3"/>
      <c r="AK614" s="3"/>
      <c r="AL614" s="3"/>
      <c r="AM614" s="3"/>
      <c r="AN614" s="3"/>
      <c r="AO614" s="3"/>
      <c r="AP614" s="3"/>
      <c r="AQ614" s="3"/>
    </row>
    <row r="615" spans="1:43" x14ac:dyDescent="0.2">
      <c r="A615" s="1"/>
      <c r="B615" s="1"/>
      <c r="C615" s="1"/>
      <c r="D615" s="1"/>
      <c r="AH615" s="3"/>
      <c r="AI615" s="3"/>
      <c r="AJ615" s="3"/>
      <c r="AK615" s="3"/>
      <c r="AL615" s="3"/>
      <c r="AM615" s="3"/>
      <c r="AN615" s="3"/>
      <c r="AO615" s="3"/>
      <c r="AP615" s="3"/>
      <c r="AQ615" s="3"/>
    </row>
    <row r="616" spans="1:43" x14ac:dyDescent="0.2">
      <c r="A616" s="1"/>
      <c r="B616" s="1"/>
      <c r="C616" s="1"/>
      <c r="D616" s="1"/>
      <c r="AH616" s="3"/>
      <c r="AI616" s="3"/>
      <c r="AJ616" s="3"/>
      <c r="AK616" s="3"/>
      <c r="AL616" s="3"/>
      <c r="AM616" s="3"/>
      <c r="AN616" s="3"/>
      <c r="AO616" s="3"/>
      <c r="AP616" s="3"/>
      <c r="AQ616" s="3"/>
    </row>
    <row r="617" spans="1:43" x14ac:dyDescent="0.2">
      <c r="A617" s="1"/>
      <c r="B617" s="1"/>
      <c r="C617" s="1"/>
      <c r="D617" s="1"/>
      <c r="AH617" s="3"/>
      <c r="AI617" s="3"/>
      <c r="AJ617" s="3"/>
      <c r="AK617" s="3"/>
      <c r="AL617" s="3"/>
      <c r="AM617" s="3"/>
      <c r="AN617" s="3"/>
      <c r="AO617" s="3"/>
      <c r="AP617" s="3"/>
      <c r="AQ617" s="3"/>
    </row>
    <row r="618" spans="1:43" x14ac:dyDescent="0.2">
      <c r="A618" s="1"/>
      <c r="B618" s="1"/>
      <c r="C618" s="1"/>
      <c r="D618" s="1"/>
      <c r="AH618" s="3"/>
      <c r="AI618" s="3"/>
      <c r="AJ618" s="3"/>
      <c r="AK618" s="3"/>
      <c r="AL618" s="3"/>
      <c r="AM618" s="3"/>
      <c r="AN618" s="3"/>
      <c r="AO618" s="3"/>
      <c r="AP618" s="3"/>
      <c r="AQ618" s="3"/>
    </row>
    <row r="619" spans="1:43" x14ac:dyDescent="0.2">
      <c r="A619" s="1"/>
      <c r="B619" s="1"/>
      <c r="C619" s="1"/>
      <c r="D619" s="1"/>
      <c r="AH619" s="3"/>
      <c r="AI619" s="3"/>
      <c r="AJ619" s="3"/>
      <c r="AK619" s="3"/>
      <c r="AL619" s="3"/>
      <c r="AM619" s="3"/>
      <c r="AN619" s="3"/>
      <c r="AO619" s="3"/>
      <c r="AP619" s="3"/>
      <c r="AQ619" s="3"/>
    </row>
    <row r="620" spans="1:43" x14ac:dyDescent="0.2">
      <c r="A620" s="1"/>
      <c r="B620" s="1"/>
      <c r="C620" s="1"/>
      <c r="D620" s="1"/>
      <c r="AH620" s="3"/>
      <c r="AI620" s="3"/>
      <c r="AJ620" s="3"/>
      <c r="AK620" s="3"/>
      <c r="AL620" s="3"/>
      <c r="AM620" s="3"/>
      <c r="AN620" s="3"/>
      <c r="AO620" s="3"/>
      <c r="AP620" s="3"/>
      <c r="AQ620" s="3"/>
    </row>
    <row r="621" spans="1:43" x14ac:dyDescent="0.2">
      <c r="A621" s="1"/>
      <c r="B621" s="1"/>
      <c r="C621" s="1"/>
      <c r="D621" s="1"/>
      <c r="AH621" s="3"/>
      <c r="AI621" s="3"/>
      <c r="AJ621" s="3"/>
      <c r="AK621" s="3"/>
      <c r="AL621" s="3"/>
      <c r="AM621" s="3"/>
      <c r="AN621" s="3"/>
      <c r="AO621" s="3"/>
      <c r="AP621" s="3"/>
      <c r="AQ621" s="3"/>
    </row>
    <row r="622" spans="1:43" x14ac:dyDescent="0.2">
      <c r="A622" s="1"/>
      <c r="B622" s="1"/>
      <c r="C622" s="1"/>
      <c r="D622" s="1"/>
      <c r="AH622" s="3"/>
      <c r="AI622" s="3"/>
      <c r="AJ622" s="3"/>
      <c r="AK622" s="3"/>
      <c r="AL622" s="3"/>
      <c r="AM622" s="3"/>
      <c r="AN622" s="3"/>
      <c r="AO622" s="3"/>
      <c r="AP622" s="3"/>
      <c r="AQ622" s="3"/>
    </row>
    <row r="623" spans="1:43" x14ac:dyDescent="0.2">
      <c r="A623" s="1"/>
      <c r="B623" s="1"/>
      <c r="C623" s="1"/>
      <c r="D623" s="1"/>
      <c r="AH623" s="3"/>
      <c r="AI623" s="3"/>
      <c r="AJ623" s="3"/>
      <c r="AK623" s="3"/>
      <c r="AL623" s="3"/>
      <c r="AM623" s="3"/>
      <c r="AN623" s="3"/>
      <c r="AO623" s="3"/>
      <c r="AP623" s="3"/>
      <c r="AQ623" s="3"/>
    </row>
    <row r="624" spans="1:43" x14ac:dyDescent="0.2">
      <c r="A624" s="1"/>
      <c r="B624" s="1"/>
      <c r="C624" s="1"/>
      <c r="D624" s="1"/>
      <c r="AH624" s="3"/>
      <c r="AI624" s="3"/>
      <c r="AJ624" s="3"/>
      <c r="AK624" s="3"/>
      <c r="AL624" s="3"/>
      <c r="AM624" s="3"/>
      <c r="AN624" s="3"/>
      <c r="AO624" s="3"/>
      <c r="AP624" s="3"/>
      <c r="AQ624" s="3"/>
    </row>
    <row r="625" spans="1:43" x14ac:dyDescent="0.2">
      <c r="A625" s="1"/>
      <c r="B625" s="1"/>
      <c r="C625" s="1"/>
      <c r="D625" s="1"/>
      <c r="AH625" s="3"/>
      <c r="AI625" s="3"/>
      <c r="AJ625" s="3"/>
      <c r="AK625" s="3"/>
      <c r="AL625" s="3"/>
      <c r="AM625" s="3"/>
      <c r="AN625" s="3"/>
      <c r="AO625" s="3"/>
      <c r="AP625" s="3"/>
      <c r="AQ625" s="3"/>
    </row>
    <row r="626" spans="1:43" x14ac:dyDescent="0.2">
      <c r="A626" s="1"/>
      <c r="B626" s="1"/>
      <c r="C626" s="1"/>
      <c r="D626" s="1"/>
      <c r="AH626" s="3"/>
      <c r="AI626" s="3"/>
      <c r="AJ626" s="3"/>
      <c r="AK626" s="3"/>
      <c r="AL626" s="3"/>
      <c r="AM626" s="3"/>
      <c r="AN626" s="3"/>
      <c r="AO626" s="3"/>
      <c r="AP626" s="3"/>
      <c r="AQ626" s="3"/>
    </row>
    <row r="627" spans="1:43" x14ac:dyDescent="0.2">
      <c r="A627" s="1"/>
      <c r="B627" s="1"/>
      <c r="C627" s="1"/>
      <c r="D627" s="1"/>
      <c r="AH627" s="3"/>
      <c r="AI627" s="3"/>
      <c r="AJ627" s="3"/>
      <c r="AK627" s="3"/>
      <c r="AL627" s="3"/>
      <c r="AM627" s="3"/>
      <c r="AN627" s="3"/>
      <c r="AO627" s="3"/>
      <c r="AP627" s="3"/>
      <c r="AQ627" s="3"/>
    </row>
    <row r="628" spans="1:43" x14ac:dyDescent="0.2">
      <c r="A628" s="1"/>
      <c r="B628" s="1"/>
      <c r="C628" s="1"/>
      <c r="D628" s="1"/>
      <c r="AH628" s="3"/>
      <c r="AI628" s="3"/>
      <c r="AJ628" s="3"/>
      <c r="AK628" s="3"/>
      <c r="AL628" s="3"/>
      <c r="AM628" s="3"/>
      <c r="AN628" s="3"/>
      <c r="AO628" s="3"/>
      <c r="AP628" s="3"/>
      <c r="AQ628" s="3"/>
    </row>
    <row r="629" spans="1:43" x14ac:dyDescent="0.2">
      <c r="A629" s="1"/>
      <c r="B629" s="1"/>
      <c r="C629" s="1"/>
      <c r="D629" s="1"/>
      <c r="AH629" s="3"/>
      <c r="AI629" s="3"/>
      <c r="AJ629" s="3"/>
      <c r="AK629" s="3"/>
      <c r="AL629" s="3"/>
      <c r="AM629" s="3"/>
      <c r="AN629" s="3"/>
      <c r="AO629" s="3"/>
      <c r="AP629" s="3"/>
      <c r="AQ629" s="3"/>
    </row>
    <row r="630" spans="1:43" x14ac:dyDescent="0.2">
      <c r="A630" s="1"/>
      <c r="B630" s="1"/>
      <c r="C630" s="1"/>
      <c r="D630" s="1"/>
      <c r="AH630" s="3"/>
      <c r="AI630" s="3"/>
      <c r="AJ630" s="3"/>
      <c r="AK630" s="3"/>
      <c r="AL630" s="3"/>
      <c r="AM630" s="3"/>
      <c r="AN630" s="3"/>
      <c r="AO630" s="3"/>
      <c r="AP630" s="3"/>
      <c r="AQ630" s="3"/>
    </row>
    <row r="631" spans="1:43" x14ac:dyDescent="0.2">
      <c r="A631" s="1"/>
      <c r="B631" s="1"/>
      <c r="C631" s="1"/>
      <c r="D631" s="1"/>
      <c r="AH631" s="3"/>
      <c r="AI631" s="3"/>
      <c r="AJ631" s="3"/>
      <c r="AK631" s="3"/>
      <c r="AL631" s="3"/>
      <c r="AM631" s="3"/>
      <c r="AN631" s="3"/>
      <c r="AO631" s="3"/>
      <c r="AP631" s="3"/>
      <c r="AQ631" s="3"/>
    </row>
    <row r="632" spans="1:43" x14ac:dyDescent="0.2">
      <c r="A632" s="1"/>
      <c r="B632" s="1"/>
      <c r="C632" s="1"/>
      <c r="D632" s="1"/>
      <c r="AH632" s="3"/>
      <c r="AI632" s="3"/>
      <c r="AJ632" s="3"/>
      <c r="AK632" s="3"/>
      <c r="AL632" s="3"/>
      <c r="AM632" s="3"/>
      <c r="AN632" s="3"/>
      <c r="AO632" s="3"/>
      <c r="AP632" s="3"/>
      <c r="AQ632" s="3"/>
    </row>
    <row r="633" spans="1:43" x14ac:dyDescent="0.2">
      <c r="A633" s="1"/>
      <c r="B633" s="1"/>
      <c r="C633" s="1"/>
      <c r="D633" s="1"/>
      <c r="AH633" s="3"/>
      <c r="AI633" s="3"/>
      <c r="AJ633" s="3"/>
      <c r="AK633" s="3"/>
      <c r="AL633" s="3"/>
      <c r="AM633" s="3"/>
      <c r="AN633" s="3"/>
      <c r="AO633" s="3"/>
      <c r="AP633" s="3"/>
      <c r="AQ633" s="3"/>
    </row>
    <row r="634" spans="1:43" x14ac:dyDescent="0.2">
      <c r="A634" s="1"/>
      <c r="B634" s="1"/>
      <c r="C634" s="1"/>
      <c r="D634" s="1"/>
      <c r="AH634" s="3"/>
      <c r="AI634" s="3"/>
      <c r="AJ634" s="3"/>
      <c r="AK634" s="3"/>
      <c r="AL634" s="3"/>
      <c r="AM634" s="3"/>
      <c r="AN634" s="3"/>
      <c r="AO634" s="3"/>
      <c r="AP634" s="3"/>
      <c r="AQ634" s="3"/>
    </row>
    <row r="635" spans="1:43" x14ac:dyDescent="0.2">
      <c r="A635" s="1"/>
      <c r="B635" s="1"/>
      <c r="C635" s="1"/>
      <c r="D635" s="1"/>
      <c r="AH635" s="3"/>
      <c r="AI635" s="3"/>
      <c r="AJ635" s="3"/>
      <c r="AK635" s="3"/>
      <c r="AL635" s="3"/>
      <c r="AM635" s="3"/>
      <c r="AN635" s="3"/>
      <c r="AO635" s="3"/>
      <c r="AP635" s="3"/>
      <c r="AQ635" s="3"/>
    </row>
    <row r="636" spans="1:43" x14ac:dyDescent="0.2">
      <c r="A636" s="1"/>
      <c r="B636" s="1"/>
      <c r="C636" s="1"/>
      <c r="D636" s="1"/>
      <c r="AH636" s="3"/>
      <c r="AI636" s="3"/>
      <c r="AJ636" s="3"/>
      <c r="AK636" s="3"/>
      <c r="AL636" s="3"/>
      <c r="AM636" s="3"/>
      <c r="AN636" s="3"/>
      <c r="AO636" s="3"/>
      <c r="AP636" s="3"/>
      <c r="AQ636" s="3"/>
    </row>
    <row r="637" spans="1:43" x14ac:dyDescent="0.2">
      <c r="A637" s="1"/>
      <c r="B637" s="1"/>
      <c r="C637" s="1"/>
      <c r="D637" s="1"/>
      <c r="AH637" s="3"/>
      <c r="AI637" s="3"/>
      <c r="AJ637" s="3"/>
      <c r="AK637" s="3"/>
      <c r="AL637" s="3"/>
      <c r="AM637" s="3"/>
      <c r="AN637" s="3"/>
      <c r="AO637" s="3"/>
      <c r="AP637" s="3"/>
      <c r="AQ637" s="3"/>
    </row>
    <row r="638" spans="1:43" x14ac:dyDescent="0.2">
      <c r="A638" s="1"/>
      <c r="B638" s="1"/>
      <c r="C638" s="1"/>
      <c r="D638" s="1"/>
      <c r="AH638" s="3"/>
      <c r="AI638" s="3"/>
      <c r="AJ638" s="3"/>
      <c r="AK638" s="3"/>
      <c r="AL638" s="3"/>
      <c r="AM638" s="3"/>
      <c r="AN638" s="3"/>
      <c r="AO638" s="3"/>
      <c r="AP638" s="3"/>
      <c r="AQ638" s="3"/>
    </row>
    <row r="639" spans="1:43" x14ac:dyDescent="0.2">
      <c r="A639" s="1"/>
      <c r="B639" s="1"/>
      <c r="C639" s="1"/>
      <c r="D639" s="1"/>
      <c r="AH639" s="3"/>
      <c r="AI639" s="3"/>
      <c r="AJ639" s="3"/>
      <c r="AK639" s="3"/>
      <c r="AL639" s="3"/>
      <c r="AM639" s="3"/>
      <c r="AN639" s="3"/>
      <c r="AO639" s="3"/>
      <c r="AP639" s="3"/>
      <c r="AQ639" s="3"/>
    </row>
    <row r="640" spans="1:43" x14ac:dyDescent="0.2">
      <c r="A640" s="1"/>
      <c r="B640" s="1"/>
      <c r="C640" s="1"/>
      <c r="D640" s="1"/>
      <c r="AH640" s="3"/>
      <c r="AI640" s="3"/>
      <c r="AJ640" s="3"/>
      <c r="AK640" s="3"/>
      <c r="AL640" s="3"/>
      <c r="AM640" s="3"/>
      <c r="AN640" s="3"/>
      <c r="AO640" s="3"/>
      <c r="AP640" s="3"/>
      <c r="AQ640" s="3"/>
    </row>
    <row r="641" spans="1:43" x14ac:dyDescent="0.2">
      <c r="A641" s="1"/>
      <c r="B641" s="1"/>
      <c r="C641" s="1"/>
      <c r="D641" s="1"/>
      <c r="AH641" s="3"/>
      <c r="AI641" s="3"/>
      <c r="AJ641" s="3"/>
      <c r="AK641" s="3"/>
      <c r="AL641" s="3"/>
      <c r="AM641" s="3"/>
      <c r="AN641" s="3"/>
      <c r="AO641" s="3"/>
      <c r="AP641" s="3"/>
      <c r="AQ641" s="3"/>
    </row>
    <row r="642" spans="1:43" x14ac:dyDescent="0.2">
      <c r="A642" s="1"/>
      <c r="B642" s="1"/>
      <c r="C642" s="1"/>
      <c r="D642" s="1"/>
      <c r="AH642" s="3"/>
      <c r="AI642" s="3"/>
      <c r="AJ642" s="3"/>
      <c r="AK642" s="3"/>
      <c r="AL642" s="3"/>
      <c r="AM642" s="3"/>
      <c r="AN642" s="3"/>
      <c r="AO642" s="3"/>
      <c r="AP642" s="3"/>
      <c r="AQ642" s="3"/>
    </row>
    <row r="643" spans="1:43" x14ac:dyDescent="0.2">
      <c r="A643" s="1"/>
      <c r="B643" s="1"/>
      <c r="C643" s="1"/>
      <c r="D643" s="1"/>
      <c r="AH643" s="3"/>
      <c r="AI643" s="3"/>
      <c r="AJ643" s="3"/>
      <c r="AK643" s="3"/>
      <c r="AL643" s="3"/>
      <c r="AM643" s="3"/>
      <c r="AN643" s="3"/>
      <c r="AO643" s="3"/>
      <c r="AP643" s="3"/>
      <c r="AQ643" s="3"/>
    </row>
    <row r="644" spans="1:43" x14ac:dyDescent="0.2">
      <c r="A644" s="1"/>
      <c r="B644" s="1"/>
      <c r="C644" s="1"/>
      <c r="D644" s="1"/>
      <c r="AH644" s="3"/>
      <c r="AI644" s="3"/>
      <c r="AJ644" s="3"/>
      <c r="AK644" s="3"/>
      <c r="AL644" s="3"/>
      <c r="AM644" s="3"/>
      <c r="AN644" s="3"/>
      <c r="AO644" s="3"/>
      <c r="AP644" s="3"/>
      <c r="AQ644" s="3"/>
    </row>
    <row r="645" spans="1:43" x14ac:dyDescent="0.2">
      <c r="A645" s="1"/>
      <c r="B645" s="1"/>
      <c r="C645" s="1"/>
      <c r="D645" s="1"/>
      <c r="AH645" s="3"/>
      <c r="AI645" s="3"/>
      <c r="AJ645" s="3"/>
      <c r="AK645" s="3"/>
      <c r="AL645" s="3"/>
      <c r="AM645" s="3"/>
      <c r="AN645" s="3"/>
      <c r="AO645" s="3"/>
      <c r="AP645" s="3"/>
      <c r="AQ645" s="3"/>
    </row>
    <row r="646" spans="1:43" x14ac:dyDescent="0.2">
      <c r="A646" s="1"/>
      <c r="B646" s="1"/>
      <c r="C646" s="1"/>
      <c r="D646" s="1"/>
      <c r="AH646" s="3"/>
      <c r="AI646" s="3"/>
      <c r="AJ646" s="3"/>
      <c r="AK646" s="3"/>
      <c r="AL646" s="3"/>
      <c r="AM646" s="3"/>
      <c r="AN646" s="3"/>
      <c r="AO646" s="3"/>
      <c r="AP646" s="3"/>
      <c r="AQ646" s="3"/>
    </row>
    <row r="647" spans="1:43" x14ac:dyDescent="0.2">
      <c r="A647" s="1"/>
      <c r="B647" s="1"/>
      <c r="C647" s="1"/>
      <c r="D647" s="1"/>
      <c r="AH647" s="3"/>
      <c r="AI647" s="3"/>
      <c r="AJ647" s="3"/>
      <c r="AK647" s="3"/>
      <c r="AL647" s="3"/>
      <c r="AM647" s="3"/>
      <c r="AN647" s="3"/>
      <c r="AO647" s="3"/>
      <c r="AP647" s="3"/>
      <c r="AQ647" s="3"/>
    </row>
    <row r="648" spans="1:43" x14ac:dyDescent="0.2">
      <c r="A648" s="1"/>
      <c r="B648" s="1"/>
      <c r="C648" s="1"/>
      <c r="D648" s="1"/>
      <c r="AH648" s="3"/>
      <c r="AI648" s="3"/>
      <c r="AJ648" s="3"/>
      <c r="AK648" s="3"/>
      <c r="AL648" s="3"/>
      <c r="AM648" s="3"/>
      <c r="AN648" s="3"/>
      <c r="AO648" s="3"/>
      <c r="AP648" s="3"/>
      <c r="AQ648" s="3"/>
    </row>
    <row r="649" spans="1:43" x14ac:dyDescent="0.2">
      <c r="A649" s="1"/>
      <c r="B649" s="1"/>
      <c r="C649" s="1"/>
      <c r="D649" s="1"/>
      <c r="AH649" s="3"/>
      <c r="AI649" s="3"/>
      <c r="AJ649" s="3"/>
      <c r="AK649" s="3"/>
      <c r="AL649" s="3"/>
      <c r="AM649" s="3"/>
      <c r="AN649" s="3"/>
      <c r="AO649" s="3"/>
      <c r="AP649" s="3"/>
      <c r="AQ649" s="3"/>
    </row>
    <row r="650" spans="1:43" x14ac:dyDescent="0.2">
      <c r="A650" s="1"/>
      <c r="B650" s="1"/>
      <c r="C650" s="1"/>
      <c r="D650" s="1"/>
      <c r="AH650" s="3"/>
      <c r="AI650" s="3"/>
      <c r="AJ650" s="3"/>
      <c r="AK650" s="3"/>
      <c r="AL650" s="3"/>
      <c r="AM650" s="3"/>
      <c r="AN650" s="3"/>
      <c r="AO650" s="3"/>
      <c r="AP650" s="3"/>
      <c r="AQ650" s="3"/>
    </row>
    <row r="651" spans="1:43" x14ac:dyDescent="0.2">
      <c r="A651" s="1"/>
      <c r="B651" s="1"/>
      <c r="C651" s="1"/>
      <c r="D651" s="1"/>
      <c r="AH651" s="3"/>
      <c r="AI651" s="3"/>
      <c r="AJ651" s="3"/>
      <c r="AK651" s="3"/>
      <c r="AL651" s="3"/>
      <c r="AM651" s="3"/>
      <c r="AN651" s="3"/>
      <c r="AO651" s="3"/>
      <c r="AP651" s="3"/>
      <c r="AQ651" s="3"/>
    </row>
    <row r="652" spans="1:43" x14ac:dyDescent="0.2">
      <c r="A652" s="1"/>
      <c r="B652" s="1"/>
      <c r="C652" s="1"/>
      <c r="D652" s="1"/>
      <c r="AH652" s="3"/>
      <c r="AI652" s="3"/>
      <c r="AJ652" s="3"/>
      <c r="AK652" s="3"/>
      <c r="AL652" s="3"/>
      <c r="AM652" s="3"/>
      <c r="AN652" s="3"/>
      <c r="AO652" s="3"/>
      <c r="AP652" s="3"/>
      <c r="AQ652" s="3"/>
    </row>
    <row r="653" spans="1:43" x14ac:dyDescent="0.2">
      <c r="A653" s="1"/>
      <c r="B653" s="1"/>
      <c r="C653" s="1"/>
      <c r="D653" s="1"/>
      <c r="AH653" s="3"/>
      <c r="AI653" s="3"/>
      <c r="AJ653" s="3"/>
      <c r="AK653" s="3"/>
      <c r="AL653" s="3"/>
      <c r="AM653" s="3"/>
      <c r="AN653" s="3"/>
      <c r="AO653" s="3"/>
      <c r="AP653" s="3"/>
      <c r="AQ653" s="3"/>
    </row>
    <row r="654" spans="1:43" x14ac:dyDescent="0.2">
      <c r="A654" s="1"/>
      <c r="B654" s="1"/>
      <c r="C654" s="1"/>
      <c r="D654" s="1"/>
      <c r="AH654" s="3"/>
      <c r="AI654" s="3"/>
      <c r="AJ654" s="3"/>
      <c r="AK654" s="3"/>
      <c r="AL654" s="3"/>
      <c r="AM654" s="3"/>
      <c r="AN654" s="3"/>
      <c r="AO654" s="3"/>
      <c r="AP654" s="3"/>
      <c r="AQ654" s="3"/>
    </row>
    <row r="655" spans="1:43" x14ac:dyDescent="0.2">
      <c r="A655" s="1"/>
      <c r="B655" s="1"/>
      <c r="C655" s="1"/>
      <c r="D655" s="1"/>
      <c r="AH655" s="3"/>
      <c r="AI655" s="3"/>
      <c r="AJ655" s="3"/>
      <c r="AK655" s="3"/>
      <c r="AL655" s="3"/>
      <c r="AM655" s="3"/>
      <c r="AN655" s="3"/>
      <c r="AO655" s="3"/>
      <c r="AP655" s="3"/>
      <c r="AQ655" s="3"/>
    </row>
    <row r="656" spans="1:43" x14ac:dyDescent="0.2">
      <c r="A656" s="1"/>
      <c r="B656" s="1"/>
      <c r="C656" s="1"/>
      <c r="D656" s="1"/>
      <c r="AH656" s="3"/>
      <c r="AI656" s="3"/>
      <c r="AJ656" s="3"/>
      <c r="AK656" s="3"/>
      <c r="AL656" s="3"/>
      <c r="AM656" s="3"/>
      <c r="AN656" s="3"/>
      <c r="AO656" s="3"/>
      <c r="AP656" s="3"/>
      <c r="AQ656" s="3"/>
    </row>
    <row r="657" spans="1:43" x14ac:dyDescent="0.2">
      <c r="A657" s="1"/>
      <c r="B657" s="1"/>
      <c r="C657" s="1"/>
      <c r="D657" s="1"/>
      <c r="AH657" s="3"/>
      <c r="AI657" s="3"/>
      <c r="AJ657" s="3"/>
      <c r="AK657" s="3"/>
      <c r="AL657" s="3"/>
      <c r="AM657" s="3"/>
      <c r="AN657" s="3"/>
      <c r="AO657" s="3"/>
      <c r="AP657" s="3"/>
      <c r="AQ657" s="3"/>
    </row>
    <row r="658" spans="1:43" x14ac:dyDescent="0.2">
      <c r="A658" s="1"/>
      <c r="B658" s="1"/>
      <c r="C658" s="1"/>
      <c r="D658" s="1"/>
      <c r="AH658" s="3"/>
      <c r="AI658" s="3"/>
      <c r="AJ658" s="3"/>
      <c r="AK658" s="3"/>
      <c r="AL658" s="3"/>
      <c r="AM658" s="3"/>
      <c r="AN658" s="3"/>
      <c r="AO658" s="3"/>
      <c r="AP658" s="3"/>
      <c r="AQ658" s="3"/>
    </row>
    <row r="659" spans="1:43" x14ac:dyDescent="0.2">
      <c r="A659" s="1"/>
      <c r="B659" s="1"/>
      <c r="C659" s="1"/>
      <c r="D659" s="1"/>
      <c r="AH659" s="3"/>
      <c r="AI659" s="3"/>
      <c r="AJ659" s="3"/>
      <c r="AK659" s="3"/>
      <c r="AL659" s="3"/>
      <c r="AM659" s="3"/>
      <c r="AN659" s="3"/>
      <c r="AO659" s="3"/>
      <c r="AP659" s="3"/>
      <c r="AQ659" s="3"/>
    </row>
    <row r="660" spans="1:43" x14ac:dyDescent="0.2">
      <c r="A660" s="1"/>
      <c r="B660" s="1"/>
      <c r="C660" s="1"/>
      <c r="D660" s="1"/>
      <c r="AH660" s="3"/>
      <c r="AI660" s="3"/>
      <c r="AJ660" s="3"/>
      <c r="AK660" s="3"/>
      <c r="AL660" s="3"/>
      <c r="AM660" s="3"/>
      <c r="AN660" s="3"/>
      <c r="AO660" s="3"/>
      <c r="AP660" s="3"/>
      <c r="AQ660" s="3"/>
    </row>
    <row r="661" spans="1:43" x14ac:dyDescent="0.2">
      <c r="A661" s="1"/>
      <c r="B661" s="1"/>
      <c r="C661" s="1"/>
      <c r="D661" s="1"/>
      <c r="AH661" s="3"/>
      <c r="AI661" s="3"/>
      <c r="AJ661" s="3"/>
      <c r="AK661" s="3"/>
      <c r="AL661" s="3"/>
      <c r="AM661" s="3"/>
      <c r="AN661" s="3"/>
      <c r="AO661" s="3"/>
      <c r="AP661" s="3"/>
      <c r="AQ661" s="3"/>
    </row>
    <row r="662" spans="1:43" x14ac:dyDescent="0.2">
      <c r="A662" s="1"/>
      <c r="B662" s="1"/>
      <c r="C662" s="1"/>
      <c r="D662" s="1"/>
      <c r="AH662" s="3"/>
      <c r="AI662" s="3"/>
      <c r="AJ662" s="3"/>
      <c r="AK662" s="3"/>
      <c r="AL662" s="3"/>
      <c r="AM662" s="3"/>
      <c r="AN662" s="3"/>
      <c r="AO662" s="3"/>
      <c r="AP662" s="3"/>
      <c r="AQ662" s="3"/>
    </row>
    <row r="663" spans="1:43" x14ac:dyDescent="0.2">
      <c r="A663" s="1"/>
      <c r="B663" s="1"/>
      <c r="C663" s="1"/>
      <c r="D663" s="1"/>
      <c r="AH663" s="3"/>
      <c r="AI663" s="3"/>
      <c r="AJ663" s="3"/>
      <c r="AK663" s="3"/>
      <c r="AL663" s="3"/>
      <c r="AM663" s="3"/>
      <c r="AN663" s="3"/>
      <c r="AO663" s="3"/>
      <c r="AP663" s="3"/>
      <c r="AQ663" s="3"/>
    </row>
    <row r="664" spans="1:43" x14ac:dyDescent="0.2">
      <c r="A664" s="1"/>
      <c r="B664" s="1"/>
      <c r="C664" s="1"/>
      <c r="D664" s="1"/>
      <c r="AH664" s="3"/>
      <c r="AI664" s="3"/>
      <c r="AJ664" s="3"/>
      <c r="AK664" s="3"/>
      <c r="AL664" s="3"/>
      <c r="AM664" s="3"/>
      <c r="AN664" s="3"/>
      <c r="AO664" s="3"/>
      <c r="AP664" s="3"/>
      <c r="AQ664" s="3"/>
    </row>
    <row r="665" spans="1:43" x14ac:dyDescent="0.2">
      <c r="A665" s="1"/>
      <c r="B665" s="1"/>
      <c r="C665" s="1"/>
      <c r="D665" s="1"/>
      <c r="AH665" s="3"/>
      <c r="AI665" s="3"/>
      <c r="AJ665" s="3"/>
      <c r="AK665" s="3"/>
      <c r="AL665" s="3"/>
      <c r="AM665" s="3"/>
      <c r="AN665" s="3"/>
      <c r="AO665" s="3"/>
      <c r="AP665" s="3"/>
      <c r="AQ665" s="3"/>
    </row>
    <row r="666" spans="1:43" x14ac:dyDescent="0.2">
      <c r="A666" s="1"/>
      <c r="B666" s="1"/>
      <c r="C666" s="1"/>
      <c r="D666" s="1"/>
      <c r="AH666" s="3"/>
      <c r="AI666" s="3"/>
      <c r="AJ666" s="3"/>
      <c r="AK666" s="3"/>
      <c r="AL666" s="3"/>
      <c r="AM666" s="3"/>
      <c r="AN666" s="3"/>
      <c r="AO666" s="3"/>
      <c r="AP666" s="3"/>
      <c r="AQ666" s="3"/>
    </row>
    <row r="667" spans="1:43" x14ac:dyDescent="0.2">
      <c r="A667" s="1"/>
      <c r="B667" s="1"/>
      <c r="C667" s="1"/>
      <c r="D667" s="1"/>
      <c r="AH667" s="3"/>
      <c r="AI667" s="3"/>
      <c r="AJ667" s="3"/>
      <c r="AK667" s="3"/>
      <c r="AL667" s="3"/>
      <c r="AM667" s="3"/>
      <c r="AN667" s="3"/>
      <c r="AO667" s="3"/>
      <c r="AP667" s="3"/>
      <c r="AQ667" s="3"/>
    </row>
    <row r="668" spans="1:43" x14ac:dyDescent="0.2">
      <c r="A668" s="1"/>
      <c r="B668" s="1"/>
      <c r="C668" s="1"/>
      <c r="D668" s="1"/>
      <c r="AH668" s="3"/>
      <c r="AI668" s="3"/>
      <c r="AJ668" s="3"/>
      <c r="AK668" s="3"/>
      <c r="AL668" s="3"/>
      <c r="AM668" s="3"/>
      <c r="AN668" s="3"/>
      <c r="AO668" s="3"/>
      <c r="AP668" s="3"/>
      <c r="AQ668" s="3"/>
    </row>
    <row r="669" spans="1:43" x14ac:dyDescent="0.2">
      <c r="A669" s="1"/>
      <c r="B669" s="1"/>
      <c r="C669" s="1"/>
      <c r="D669" s="1"/>
      <c r="AH669" s="3"/>
      <c r="AI669" s="3"/>
      <c r="AJ669" s="3"/>
      <c r="AK669" s="3"/>
      <c r="AL669" s="3"/>
      <c r="AM669" s="3"/>
      <c r="AN669" s="3"/>
      <c r="AO669" s="3"/>
      <c r="AP669" s="3"/>
      <c r="AQ669" s="3"/>
    </row>
    <row r="670" spans="1:43" x14ac:dyDescent="0.2">
      <c r="A670" s="1"/>
      <c r="B670" s="1"/>
      <c r="C670" s="1"/>
      <c r="D670" s="1"/>
      <c r="AH670" s="3"/>
      <c r="AI670" s="3"/>
      <c r="AJ670" s="3"/>
      <c r="AK670" s="3"/>
      <c r="AL670" s="3"/>
      <c r="AM670" s="3"/>
      <c r="AN670" s="3"/>
      <c r="AO670" s="3"/>
      <c r="AP670" s="3"/>
      <c r="AQ670" s="3"/>
    </row>
    <row r="671" spans="1:43" x14ac:dyDescent="0.2">
      <c r="A671" s="1"/>
      <c r="B671" s="1"/>
      <c r="C671" s="1"/>
      <c r="D671" s="1"/>
      <c r="AH671" s="3"/>
      <c r="AI671" s="3"/>
      <c r="AJ671" s="3"/>
      <c r="AK671" s="3"/>
      <c r="AL671" s="3"/>
      <c r="AM671" s="3"/>
      <c r="AN671" s="3"/>
      <c r="AO671" s="3"/>
      <c r="AP671" s="3"/>
      <c r="AQ671" s="3"/>
    </row>
    <row r="672" spans="1:43" x14ac:dyDescent="0.2">
      <c r="A672" s="1"/>
      <c r="B672" s="1"/>
      <c r="C672" s="1"/>
      <c r="D672" s="1"/>
      <c r="AH672" s="3"/>
      <c r="AI672" s="3"/>
      <c r="AJ672" s="3"/>
      <c r="AK672" s="3"/>
      <c r="AL672" s="3"/>
      <c r="AM672" s="3"/>
      <c r="AN672" s="3"/>
      <c r="AO672" s="3"/>
      <c r="AP672" s="3"/>
      <c r="AQ672" s="3"/>
    </row>
    <row r="673" spans="1:43" x14ac:dyDescent="0.2">
      <c r="A673" s="1"/>
      <c r="B673" s="1"/>
      <c r="C673" s="1"/>
      <c r="D673" s="1"/>
      <c r="AH673" s="3"/>
      <c r="AI673" s="3"/>
      <c r="AJ673" s="3"/>
      <c r="AK673" s="3"/>
      <c r="AL673" s="3"/>
      <c r="AM673" s="3"/>
      <c r="AN673" s="3"/>
      <c r="AO673" s="3"/>
      <c r="AP673" s="3"/>
      <c r="AQ673" s="3"/>
    </row>
    <row r="674" spans="1:43" x14ac:dyDescent="0.2">
      <c r="A674" s="1"/>
      <c r="B674" s="1"/>
      <c r="C674" s="1"/>
      <c r="D674" s="1"/>
      <c r="AH674" s="3"/>
      <c r="AI674" s="3"/>
      <c r="AJ674" s="3"/>
      <c r="AK674" s="3"/>
      <c r="AL674" s="3"/>
      <c r="AM674" s="3"/>
      <c r="AN674" s="3"/>
      <c r="AO674" s="3"/>
      <c r="AP674" s="3"/>
      <c r="AQ674" s="3"/>
    </row>
    <row r="675" spans="1:43" x14ac:dyDescent="0.2">
      <c r="A675" s="1"/>
      <c r="B675" s="1"/>
      <c r="C675" s="1"/>
      <c r="D675" s="1"/>
      <c r="AH675" s="3"/>
      <c r="AI675" s="3"/>
      <c r="AJ675" s="3"/>
      <c r="AK675" s="3"/>
      <c r="AL675" s="3"/>
      <c r="AM675" s="3"/>
      <c r="AN675" s="3"/>
      <c r="AO675" s="3"/>
      <c r="AP675" s="3"/>
      <c r="AQ675" s="3"/>
    </row>
    <row r="676" spans="1:43" x14ac:dyDescent="0.2">
      <c r="A676" s="1"/>
      <c r="B676" s="1"/>
      <c r="C676" s="1"/>
      <c r="D676" s="1"/>
      <c r="AH676" s="3"/>
      <c r="AI676" s="3"/>
      <c r="AJ676" s="3"/>
      <c r="AK676" s="3"/>
      <c r="AL676" s="3"/>
      <c r="AM676" s="3"/>
      <c r="AN676" s="3"/>
      <c r="AO676" s="3"/>
      <c r="AP676" s="3"/>
      <c r="AQ676" s="3"/>
    </row>
    <row r="677" spans="1:43" x14ac:dyDescent="0.2">
      <c r="A677" s="1"/>
      <c r="B677" s="1"/>
      <c r="C677" s="1"/>
      <c r="D677" s="1"/>
      <c r="AH677" s="3"/>
      <c r="AI677" s="3"/>
      <c r="AJ677" s="3"/>
      <c r="AK677" s="3"/>
      <c r="AL677" s="3"/>
      <c r="AM677" s="3"/>
      <c r="AN677" s="3"/>
      <c r="AO677" s="3"/>
      <c r="AP677" s="3"/>
      <c r="AQ677" s="3"/>
    </row>
    <row r="678" spans="1:43" x14ac:dyDescent="0.2">
      <c r="A678" s="1"/>
      <c r="B678" s="1"/>
      <c r="C678" s="1"/>
      <c r="D678" s="1"/>
      <c r="AH678" s="3"/>
      <c r="AI678" s="3"/>
      <c r="AJ678" s="3"/>
      <c r="AK678" s="3"/>
      <c r="AL678" s="3"/>
      <c r="AM678" s="3"/>
      <c r="AN678" s="3"/>
      <c r="AO678" s="3"/>
      <c r="AP678" s="3"/>
      <c r="AQ678" s="3"/>
    </row>
    <row r="679" spans="1:43" x14ac:dyDescent="0.2">
      <c r="A679" s="1"/>
      <c r="B679" s="1"/>
      <c r="C679" s="1"/>
      <c r="D679" s="1"/>
      <c r="AH679" s="3"/>
      <c r="AI679" s="3"/>
      <c r="AJ679" s="3"/>
      <c r="AK679" s="3"/>
      <c r="AL679" s="3"/>
      <c r="AM679" s="3"/>
      <c r="AN679" s="3"/>
      <c r="AO679" s="3"/>
      <c r="AP679" s="3"/>
      <c r="AQ679" s="3"/>
    </row>
    <row r="680" spans="1:43" x14ac:dyDescent="0.2">
      <c r="A680" s="1"/>
      <c r="B680" s="1"/>
      <c r="C680" s="1"/>
      <c r="D680" s="1"/>
      <c r="AH680" s="3"/>
      <c r="AI680" s="3"/>
      <c r="AJ680" s="3"/>
      <c r="AK680" s="3"/>
      <c r="AL680" s="3"/>
      <c r="AM680" s="3"/>
      <c r="AN680" s="3"/>
      <c r="AO680" s="3"/>
      <c r="AP680" s="3"/>
      <c r="AQ680" s="3"/>
    </row>
    <row r="681" spans="1:43" x14ac:dyDescent="0.2">
      <c r="A681" s="1"/>
      <c r="B681" s="1"/>
      <c r="C681" s="1"/>
      <c r="D681" s="1"/>
      <c r="AH681" s="3"/>
      <c r="AI681" s="3"/>
      <c r="AJ681" s="3"/>
      <c r="AK681" s="3"/>
      <c r="AL681" s="3"/>
      <c r="AM681" s="3"/>
      <c r="AN681" s="3"/>
      <c r="AO681" s="3"/>
      <c r="AP681" s="3"/>
      <c r="AQ681" s="3"/>
    </row>
    <row r="682" spans="1:43" x14ac:dyDescent="0.2">
      <c r="A682" s="1"/>
      <c r="B682" s="1"/>
      <c r="C682" s="1"/>
      <c r="D682" s="1"/>
      <c r="AH682" s="3"/>
      <c r="AI682" s="3"/>
      <c r="AJ682" s="3"/>
      <c r="AK682" s="3"/>
      <c r="AL682" s="3"/>
      <c r="AM682" s="3"/>
      <c r="AN682" s="3"/>
      <c r="AO682" s="3"/>
      <c r="AP682" s="3"/>
      <c r="AQ682" s="3"/>
    </row>
    <row r="683" spans="1:43" x14ac:dyDescent="0.2">
      <c r="A683" s="1"/>
      <c r="B683" s="1"/>
      <c r="C683" s="1"/>
      <c r="D683" s="1"/>
      <c r="AH683" s="3"/>
      <c r="AI683" s="3"/>
      <c r="AJ683" s="3"/>
      <c r="AK683" s="3"/>
      <c r="AL683" s="3"/>
      <c r="AM683" s="3"/>
      <c r="AN683" s="3"/>
      <c r="AO683" s="3"/>
      <c r="AP683" s="3"/>
      <c r="AQ683" s="3"/>
    </row>
    <row r="684" spans="1:43" x14ac:dyDescent="0.2">
      <c r="A684" s="1"/>
      <c r="B684" s="1"/>
      <c r="C684" s="1"/>
      <c r="D684" s="1"/>
      <c r="AH684" s="3"/>
      <c r="AI684" s="3"/>
      <c r="AJ684" s="3"/>
      <c r="AK684" s="3"/>
      <c r="AL684" s="3"/>
      <c r="AM684" s="3"/>
      <c r="AN684" s="3"/>
      <c r="AO684" s="3"/>
      <c r="AP684" s="3"/>
      <c r="AQ684" s="3"/>
    </row>
    <row r="685" spans="1:43" x14ac:dyDescent="0.2">
      <c r="A685" s="1"/>
      <c r="B685" s="1"/>
      <c r="C685" s="1"/>
      <c r="D685" s="1"/>
      <c r="AH685" s="3"/>
      <c r="AI685" s="3"/>
      <c r="AJ685" s="3"/>
      <c r="AK685" s="3"/>
      <c r="AL685" s="3"/>
      <c r="AM685" s="3"/>
      <c r="AN685" s="3"/>
      <c r="AO685" s="3"/>
      <c r="AP685" s="3"/>
      <c r="AQ685" s="3"/>
    </row>
    <row r="686" spans="1:43" x14ac:dyDescent="0.2">
      <c r="A686" s="1"/>
      <c r="B686" s="1"/>
      <c r="C686" s="1"/>
      <c r="D686" s="1"/>
      <c r="AH686" s="3"/>
      <c r="AI686" s="3"/>
      <c r="AJ686" s="3"/>
      <c r="AK686" s="3"/>
      <c r="AL686" s="3"/>
      <c r="AM686" s="3"/>
      <c r="AN686" s="3"/>
      <c r="AO686" s="3"/>
      <c r="AP686" s="3"/>
      <c r="AQ686" s="3"/>
    </row>
    <row r="687" spans="1:43" x14ac:dyDescent="0.2">
      <c r="A687" s="1"/>
      <c r="B687" s="1"/>
      <c r="C687" s="1"/>
      <c r="D687" s="1"/>
      <c r="AH687" s="3"/>
      <c r="AI687" s="3"/>
      <c r="AJ687" s="3"/>
      <c r="AK687" s="3"/>
      <c r="AL687" s="3"/>
      <c r="AM687" s="3"/>
      <c r="AN687" s="3"/>
      <c r="AO687" s="3"/>
      <c r="AP687" s="3"/>
      <c r="AQ687" s="3"/>
    </row>
    <row r="688" spans="1:43" x14ac:dyDescent="0.2">
      <c r="A688" s="1"/>
      <c r="B688" s="1"/>
      <c r="C688" s="1"/>
      <c r="D688" s="1"/>
      <c r="AH688" s="3"/>
      <c r="AI688" s="3"/>
      <c r="AJ688" s="3"/>
      <c r="AK688" s="3"/>
      <c r="AL688" s="3"/>
      <c r="AM688" s="3"/>
      <c r="AN688" s="3"/>
      <c r="AO688" s="3"/>
      <c r="AP688" s="3"/>
      <c r="AQ688" s="3"/>
    </row>
    <row r="689" spans="1:43" x14ac:dyDescent="0.2">
      <c r="A689" s="1"/>
      <c r="B689" s="1"/>
      <c r="C689" s="1"/>
      <c r="D689" s="1"/>
      <c r="AH689" s="3"/>
      <c r="AI689" s="3"/>
      <c r="AJ689" s="3"/>
      <c r="AK689" s="3"/>
      <c r="AL689" s="3"/>
      <c r="AM689" s="3"/>
      <c r="AN689" s="3"/>
      <c r="AO689" s="3"/>
      <c r="AP689" s="3"/>
      <c r="AQ689" s="3"/>
    </row>
    <row r="690" spans="1:43" x14ac:dyDescent="0.2">
      <c r="A690" s="1"/>
      <c r="B690" s="1"/>
      <c r="C690" s="1"/>
      <c r="D690" s="1"/>
      <c r="AH690" s="3"/>
      <c r="AI690" s="3"/>
      <c r="AJ690" s="3"/>
      <c r="AK690" s="3"/>
      <c r="AL690" s="3"/>
      <c r="AM690" s="3"/>
      <c r="AN690" s="3"/>
      <c r="AO690" s="3"/>
      <c r="AP690" s="3"/>
      <c r="AQ690" s="3"/>
    </row>
    <row r="691" spans="1:43" x14ac:dyDescent="0.2">
      <c r="A691" s="1"/>
      <c r="B691" s="1"/>
      <c r="C691" s="1"/>
      <c r="D691" s="1"/>
      <c r="AH691" s="3"/>
      <c r="AI691" s="3"/>
      <c r="AJ691" s="3"/>
      <c r="AK691" s="3"/>
      <c r="AL691" s="3"/>
      <c r="AM691" s="3"/>
      <c r="AN691" s="3"/>
      <c r="AO691" s="3"/>
      <c r="AP691" s="3"/>
      <c r="AQ691" s="3"/>
    </row>
    <row r="692" spans="1:43" x14ac:dyDescent="0.2">
      <c r="A692" s="1"/>
      <c r="B692" s="1"/>
      <c r="C692" s="1"/>
      <c r="D692" s="1"/>
      <c r="AH692" s="3"/>
      <c r="AI692" s="3"/>
      <c r="AJ692" s="3"/>
      <c r="AK692" s="3"/>
      <c r="AL692" s="3"/>
      <c r="AM692" s="3"/>
      <c r="AN692" s="3"/>
      <c r="AO692" s="3"/>
      <c r="AP692" s="3"/>
      <c r="AQ692" s="3"/>
    </row>
    <row r="693" spans="1:43" x14ac:dyDescent="0.2">
      <c r="A693" s="1"/>
      <c r="B693" s="1"/>
      <c r="C693" s="1"/>
      <c r="D693" s="1"/>
      <c r="AH693" s="3"/>
      <c r="AI693" s="3"/>
      <c r="AJ693" s="3"/>
      <c r="AK693" s="3"/>
      <c r="AL693" s="3"/>
      <c r="AM693" s="3"/>
      <c r="AN693" s="3"/>
      <c r="AO693" s="3"/>
      <c r="AP693" s="3"/>
      <c r="AQ693" s="3"/>
    </row>
    <row r="694" spans="1:43" x14ac:dyDescent="0.2">
      <c r="A694" s="1"/>
      <c r="B694" s="1"/>
      <c r="C694" s="1"/>
      <c r="D694" s="1"/>
      <c r="AH694" s="3"/>
      <c r="AI694" s="3"/>
      <c r="AJ694" s="3"/>
      <c r="AK694" s="3"/>
      <c r="AL694" s="3"/>
      <c r="AM694" s="3"/>
      <c r="AN694" s="3"/>
      <c r="AO694" s="3"/>
      <c r="AP694" s="3"/>
      <c r="AQ694" s="3"/>
    </row>
    <row r="695" spans="1:43" x14ac:dyDescent="0.2">
      <c r="A695" s="1"/>
      <c r="B695" s="1"/>
      <c r="C695" s="1"/>
      <c r="D695" s="1"/>
      <c r="AH695" s="3"/>
      <c r="AI695" s="3"/>
      <c r="AJ695" s="3"/>
      <c r="AK695" s="3"/>
      <c r="AL695" s="3"/>
      <c r="AM695" s="3"/>
      <c r="AN695" s="3"/>
      <c r="AO695" s="3"/>
      <c r="AP695" s="3"/>
      <c r="AQ695" s="3"/>
    </row>
    <row r="696" spans="1:43" x14ac:dyDescent="0.2">
      <c r="A696" s="1"/>
      <c r="B696" s="1"/>
      <c r="C696" s="1"/>
      <c r="D696" s="1"/>
      <c r="AH696" s="3"/>
      <c r="AI696" s="3"/>
      <c r="AJ696" s="3"/>
      <c r="AK696" s="3"/>
      <c r="AL696" s="3"/>
      <c r="AM696" s="3"/>
      <c r="AN696" s="3"/>
      <c r="AO696" s="3"/>
      <c r="AP696" s="3"/>
      <c r="AQ696" s="3"/>
    </row>
    <row r="697" spans="1:43" x14ac:dyDescent="0.2">
      <c r="A697" s="1"/>
      <c r="B697" s="1"/>
      <c r="C697" s="1"/>
      <c r="D697" s="1"/>
      <c r="AH697" s="3"/>
      <c r="AI697" s="3"/>
      <c r="AJ697" s="3"/>
      <c r="AK697" s="3"/>
      <c r="AL697" s="3"/>
      <c r="AM697" s="3"/>
      <c r="AN697" s="3"/>
      <c r="AO697" s="3"/>
      <c r="AP697" s="3"/>
      <c r="AQ697" s="3"/>
    </row>
    <row r="698" spans="1:43" x14ac:dyDescent="0.2">
      <c r="A698" s="1"/>
      <c r="B698" s="1"/>
      <c r="C698" s="1"/>
      <c r="D698" s="1"/>
      <c r="AH698" s="3"/>
      <c r="AI698" s="3"/>
      <c r="AJ698" s="3"/>
      <c r="AK698" s="3"/>
      <c r="AL698" s="3"/>
      <c r="AM698" s="3"/>
      <c r="AN698" s="3"/>
      <c r="AO698" s="3"/>
      <c r="AP698" s="3"/>
      <c r="AQ698" s="3"/>
    </row>
    <row r="699" spans="1:43" x14ac:dyDescent="0.2">
      <c r="A699" s="1"/>
      <c r="B699" s="1"/>
      <c r="C699" s="1"/>
      <c r="D699" s="1"/>
      <c r="AH699" s="3"/>
      <c r="AI699" s="3"/>
      <c r="AJ699" s="3"/>
      <c r="AK699" s="3"/>
      <c r="AL699" s="3"/>
      <c r="AM699" s="3"/>
      <c r="AN699" s="3"/>
      <c r="AO699" s="3"/>
      <c r="AP699" s="3"/>
      <c r="AQ699" s="3"/>
    </row>
    <row r="700" spans="1:43" x14ac:dyDescent="0.2">
      <c r="A700" s="1"/>
      <c r="B700" s="1"/>
      <c r="C700" s="1"/>
      <c r="D700" s="1"/>
      <c r="AH700" s="3"/>
      <c r="AI700" s="3"/>
      <c r="AJ700" s="3"/>
      <c r="AK700" s="3"/>
      <c r="AL700" s="3"/>
      <c r="AM700" s="3"/>
      <c r="AN700" s="3"/>
      <c r="AO700" s="3"/>
      <c r="AP700" s="3"/>
      <c r="AQ700" s="3"/>
    </row>
    <row r="701" spans="1:43" x14ac:dyDescent="0.2">
      <c r="A701" s="1"/>
      <c r="B701" s="1"/>
      <c r="C701" s="1"/>
      <c r="D701" s="1"/>
      <c r="AH701" s="3"/>
      <c r="AI701" s="3"/>
      <c r="AJ701" s="3"/>
      <c r="AK701" s="3"/>
      <c r="AL701" s="3"/>
      <c r="AM701" s="3"/>
      <c r="AN701" s="3"/>
      <c r="AO701" s="3"/>
      <c r="AP701" s="3"/>
      <c r="AQ701" s="3"/>
    </row>
    <row r="702" spans="1:43" x14ac:dyDescent="0.2">
      <c r="A702" s="1"/>
      <c r="B702" s="1"/>
      <c r="C702" s="1"/>
      <c r="D702" s="1"/>
      <c r="AH702" s="3"/>
      <c r="AI702" s="3"/>
      <c r="AJ702" s="3"/>
      <c r="AK702" s="3"/>
      <c r="AL702" s="3"/>
      <c r="AM702" s="3"/>
      <c r="AN702" s="3"/>
      <c r="AO702" s="3"/>
      <c r="AP702" s="3"/>
      <c r="AQ702" s="3"/>
    </row>
    <row r="703" spans="1:43" x14ac:dyDescent="0.2">
      <c r="A703" s="1"/>
      <c r="B703" s="1"/>
      <c r="C703" s="1"/>
      <c r="D703" s="1"/>
      <c r="AH703" s="3"/>
      <c r="AI703" s="3"/>
      <c r="AJ703" s="3"/>
      <c r="AK703" s="3"/>
      <c r="AL703" s="3"/>
      <c r="AM703" s="3"/>
      <c r="AN703" s="3"/>
      <c r="AO703" s="3"/>
      <c r="AP703" s="3"/>
      <c r="AQ703" s="3"/>
    </row>
    <row r="704" spans="1:43" x14ac:dyDescent="0.2">
      <c r="A704" s="1"/>
      <c r="B704" s="1"/>
      <c r="C704" s="1"/>
      <c r="D704" s="1"/>
      <c r="AH704" s="3"/>
      <c r="AI704" s="3"/>
      <c r="AJ704" s="3"/>
      <c r="AK704" s="3"/>
      <c r="AL704" s="3"/>
      <c r="AM704" s="3"/>
      <c r="AN704" s="3"/>
      <c r="AO704" s="3"/>
      <c r="AP704" s="3"/>
      <c r="AQ704" s="3"/>
    </row>
    <row r="705" spans="1:43" x14ac:dyDescent="0.2">
      <c r="A705" s="1"/>
      <c r="B705" s="1"/>
      <c r="C705" s="1"/>
      <c r="D705" s="1"/>
      <c r="AH705" s="3"/>
      <c r="AI705" s="3"/>
      <c r="AJ705" s="3"/>
      <c r="AK705" s="3"/>
      <c r="AL705" s="3"/>
      <c r="AM705" s="3"/>
      <c r="AN705" s="3"/>
      <c r="AO705" s="3"/>
      <c r="AP705" s="3"/>
      <c r="AQ705" s="3"/>
    </row>
    <row r="706" spans="1:43" x14ac:dyDescent="0.2">
      <c r="A706" s="1"/>
      <c r="B706" s="1"/>
      <c r="C706" s="1"/>
      <c r="D706" s="1"/>
      <c r="AH706" s="3"/>
      <c r="AI706" s="3"/>
      <c r="AJ706" s="3"/>
      <c r="AK706" s="3"/>
      <c r="AL706" s="3"/>
      <c r="AM706" s="3"/>
      <c r="AN706" s="3"/>
      <c r="AO706" s="3"/>
      <c r="AP706" s="3"/>
      <c r="AQ706" s="3"/>
    </row>
    <row r="707" spans="1:43" x14ac:dyDescent="0.2">
      <c r="A707" s="1"/>
      <c r="B707" s="1"/>
      <c r="C707" s="1"/>
      <c r="D707" s="1"/>
      <c r="AH707" s="3"/>
      <c r="AI707" s="3"/>
      <c r="AJ707" s="3"/>
      <c r="AK707" s="3"/>
      <c r="AL707" s="3"/>
      <c r="AM707" s="3"/>
      <c r="AN707" s="3"/>
      <c r="AO707" s="3"/>
      <c r="AP707" s="3"/>
      <c r="AQ707" s="3"/>
    </row>
    <row r="708" spans="1:43" x14ac:dyDescent="0.2">
      <c r="A708" s="1"/>
      <c r="B708" s="1"/>
      <c r="C708" s="1"/>
      <c r="D708" s="1"/>
      <c r="AH708" s="3"/>
      <c r="AI708" s="3"/>
      <c r="AJ708" s="3"/>
      <c r="AK708" s="3"/>
      <c r="AL708" s="3"/>
      <c r="AM708" s="3"/>
      <c r="AN708" s="3"/>
      <c r="AO708" s="3"/>
      <c r="AP708" s="3"/>
      <c r="AQ708" s="3"/>
    </row>
    <row r="709" spans="1:43" x14ac:dyDescent="0.2">
      <c r="A709" s="1"/>
      <c r="B709" s="1"/>
      <c r="C709" s="1"/>
      <c r="D709" s="1"/>
      <c r="AH709" s="3"/>
      <c r="AI709" s="3"/>
      <c r="AJ709" s="3"/>
      <c r="AK709" s="3"/>
      <c r="AL709" s="3"/>
      <c r="AM709" s="3"/>
      <c r="AN709" s="3"/>
      <c r="AO709" s="3"/>
      <c r="AP709" s="3"/>
      <c r="AQ709" s="3"/>
    </row>
    <row r="710" spans="1:43" x14ac:dyDescent="0.2">
      <c r="A710" s="1"/>
      <c r="B710" s="1"/>
      <c r="C710" s="1"/>
      <c r="D710" s="1"/>
      <c r="AH710" s="3"/>
      <c r="AI710" s="3"/>
      <c r="AJ710" s="3"/>
      <c r="AK710" s="3"/>
      <c r="AL710" s="3"/>
      <c r="AM710" s="3"/>
      <c r="AN710" s="3"/>
      <c r="AO710" s="3"/>
      <c r="AP710" s="3"/>
      <c r="AQ710" s="3"/>
    </row>
    <row r="711" spans="1:43" x14ac:dyDescent="0.2">
      <c r="A711" s="1"/>
      <c r="B711" s="1"/>
      <c r="C711" s="1"/>
      <c r="D711" s="1"/>
      <c r="AH711" s="3"/>
      <c r="AI711" s="3"/>
      <c r="AJ711" s="3"/>
      <c r="AK711" s="3"/>
      <c r="AL711" s="3"/>
      <c r="AM711" s="3"/>
      <c r="AN711" s="3"/>
      <c r="AO711" s="3"/>
      <c r="AP711" s="3"/>
      <c r="AQ711" s="3"/>
    </row>
    <row r="712" spans="1:43" x14ac:dyDescent="0.2">
      <c r="A712" s="1"/>
      <c r="B712" s="1"/>
      <c r="C712" s="1"/>
      <c r="D712" s="1"/>
      <c r="AH712" s="3"/>
      <c r="AI712" s="3"/>
      <c r="AJ712" s="3"/>
      <c r="AK712" s="3"/>
      <c r="AL712" s="3"/>
      <c r="AM712" s="3"/>
      <c r="AN712" s="3"/>
      <c r="AO712" s="3"/>
      <c r="AP712" s="3"/>
      <c r="AQ712" s="3"/>
    </row>
    <row r="713" spans="1:43" x14ac:dyDescent="0.2">
      <c r="A713" s="1"/>
      <c r="B713" s="1"/>
      <c r="C713" s="1"/>
      <c r="D713" s="1"/>
      <c r="AH713" s="3"/>
      <c r="AI713" s="3"/>
      <c r="AJ713" s="3"/>
      <c r="AK713" s="3"/>
      <c r="AL713" s="3"/>
      <c r="AM713" s="3"/>
      <c r="AN713" s="3"/>
      <c r="AO713" s="3"/>
      <c r="AP713" s="3"/>
      <c r="AQ713" s="3"/>
    </row>
    <row r="714" spans="1:43" x14ac:dyDescent="0.2">
      <c r="A714" s="1"/>
      <c r="B714" s="1"/>
      <c r="C714" s="1"/>
      <c r="D714" s="1"/>
      <c r="AH714" s="3"/>
      <c r="AI714" s="3"/>
      <c r="AJ714" s="3"/>
      <c r="AK714" s="3"/>
      <c r="AL714" s="3"/>
      <c r="AM714" s="3"/>
      <c r="AN714" s="3"/>
      <c r="AO714" s="3"/>
      <c r="AP714" s="3"/>
      <c r="AQ714" s="3"/>
    </row>
    <row r="715" spans="1:43" x14ac:dyDescent="0.2">
      <c r="A715" s="1"/>
      <c r="B715" s="1"/>
      <c r="C715" s="1"/>
      <c r="D715" s="1"/>
      <c r="AH715" s="3"/>
      <c r="AI715" s="3"/>
      <c r="AJ715" s="3"/>
      <c r="AK715" s="3"/>
      <c r="AL715" s="3"/>
      <c r="AM715" s="3"/>
      <c r="AN715" s="3"/>
      <c r="AO715" s="3"/>
      <c r="AP715" s="3"/>
      <c r="AQ715" s="3"/>
    </row>
    <row r="716" spans="1:43" x14ac:dyDescent="0.2">
      <c r="A716" s="1"/>
      <c r="B716" s="1"/>
      <c r="C716" s="1"/>
      <c r="D716" s="1"/>
      <c r="AH716" s="3"/>
      <c r="AI716" s="3"/>
      <c r="AJ716" s="3"/>
      <c r="AK716" s="3"/>
      <c r="AL716" s="3"/>
      <c r="AM716" s="3"/>
      <c r="AN716" s="3"/>
      <c r="AO716" s="3"/>
      <c r="AP716" s="3"/>
      <c r="AQ716" s="3"/>
    </row>
    <row r="717" spans="1:43" x14ac:dyDescent="0.2">
      <c r="A717" s="1"/>
      <c r="B717" s="1"/>
      <c r="C717" s="1"/>
      <c r="D717" s="1"/>
      <c r="AH717" s="3"/>
      <c r="AI717" s="3"/>
      <c r="AJ717" s="3"/>
      <c r="AK717" s="3"/>
      <c r="AL717" s="3"/>
      <c r="AM717" s="3"/>
      <c r="AN717" s="3"/>
      <c r="AO717" s="3"/>
      <c r="AP717" s="3"/>
      <c r="AQ717" s="3"/>
    </row>
    <row r="718" spans="1:43" x14ac:dyDescent="0.2">
      <c r="A718" s="1"/>
      <c r="B718" s="1"/>
      <c r="C718" s="1"/>
      <c r="D718" s="1"/>
      <c r="AH718" s="3"/>
      <c r="AI718" s="3"/>
      <c r="AJ718" s="3"/>
      <c r="AK718" s="3"/>
      <c r="AL718" s="3"/>
      <c r="AM718" s="3"/>
      <c r="AN718" s="3"/>
      <c r="AO718" s="3"/>
      <c r="AP718" s="3"/>
      <c r="AQ718" s="3"/>
    </row>
    <row r="719" spans="1:43" x14ac:dyDescent="0.2">
      <c r="A719" s="1"/>
      <c r="B719" s="1"/>
      <c r="C719" s="1"/>
      <c r="D719" s="1"/>
      <c r="AH719" s="3"/>
      <c r="AI719" s="3"/>
      <c r="AJ719" s="3"/>
      <c r="AK719" s="3"/>
      <c r="AL719" s="3"/>
      <c r="AM719" s="3"/>
      <c r="AN719" s="3"/>
      <c r="AO719" s="3"/>
      <c r="AP719" s="3"/>
      <c r="AQ719" s="3"/>
    </row>
    <row r="720" spans="1:43" x14ac:dyDescent="0.2">
      <c r="A720" s="1"/>
      <c r="B720" s="1"/>
      <c r="C720" s="1"/>
      <c r="D720" s="1"/>
      <c r="AH720" s="3"/>
      <c r="AI720" s="3"/>
      <c r="AJ720" s="3"/>
      <c r="AK720" s="3"/>
      <c r="AL720" s="3"/>
      <c r="AM720" s="3"/>
      <c r="AN720" s="3"/>
      <c r="AO720" s="3"/>
      <c r="AP720" s="3"/>
      <c r="AQ720" s="3"/>
    </row>
    <row r="721" spans="1:43" x14ac:dyDescent="0.2">
      <c r="A721" s="1"/>
      <c r="B721" s="1"/>
      <c r="C721" s="1"/>
      <c r="D721" s="1"/>
      <c r="AH721" s="3"/>
      <c r="AI721" s="3"/>
      <c r="AJ721" s="3"/>
      <c r="AK721" s="3"/>
      <c r="AL721" s="3"/>
      <c r="AM721" s="3"/>
      <c r="AN721" s="3"/>
      <c r="AO721" s="3"/>
      <c r="AP721" s="3"/>
      <c r="AQ721" s="3"/>
    </row>
    <row r="722" spans="1:43" x14ac:dyDescent="0.2">
      <c r="A722" s="1"/>
      <c r="B722" s="1"/>
      <c r="C722" s="1"/>
      <c r="D722" s="1"/>
      <c r="AH722" s="3"/>
      <c r="AI722" s="3"/>
      <c r="AJ722" s="3"/>
      <c r="AK722" s="3"/>
      <c r="AL722" s="3"/>
      <c r="AM722" s="3"/>
      <c r="AN722" s="3"/>
      <c r="AO722" s="3"/>
      <c r="AP722" s="3"/>
      <c r="AQ722" s="3"/>
    </row>
    <row r="723" spans="1:43" x14ac:dyDescent="0.2">
      <c r="A723" s="1"/>
      <c r="B723" s="1"/>
      <c r="C723" s="1"/>
      <c r="D723" s="1"/>
      <c r="AH723" s="3"/>
      <c r="AI723" s="3"/>
      <c r="AJ723" s="3"/>
      <c r="AK723" s="3"/>
      <c r="AL723" s="3"/>
      <c r="AM723" s="3"/>
      <c r="AN723" s="3"/>
      <c r="AO723" s="3"/>
      <c r="AP723" s="3"/>
      <c r="AQ723" s="3"/>
    </row>
    <row r="724" spans="1:43" x14ac:dyDescent="0.2">
      <c r="A724" s="1"/>
      <c r="B724" s="1"/>
      <c r="C724" s="1"/>
      <c r="D724" s="1"/>
      <c r="AH724" s="3"/>
      <c r="AI724" s="3"/>
      <c r="AJ724" s="3"/>
      <c r="AK724" s="3"/>
      <c r="AL724" s="3"/>
      <c r="AM724" s="3"/>
      <c r="AN724" s="3"/>
      <c r="AO724" s="3"/>
      <c r="AP724" s="3"/>
      <c r="AQ724" s="3"/>
    </row>
    <row r="725" spans="1:43" x14ac:dyDescent="0.2">
      <c r="A725" s="1"/>
      <c r="B725" s="1"/>
      <c r="C725" s="1"/>
      <c r="D725" s="1"/>
      <c r="AH725" s="3"/>
      <c r="AI725" s="3"/>
      <c r="AJ725" s="3"/>
      <c r="AK725" s="3"/>
      <c r="AL725" s="3"/>
      <c r="AM725" s="3"/>
      <c r="AN725" s="3"/>
      <c r="AO725" s="3"/>
      <c r="AP725" s="3"/>
      <c r="AQ725" s="3"/>
    </row>
    <row r="726" spans="1:43" x14ac:dyDescent="0.2">
      <c r="A726" s="1"/>
      <c r="B726" s="1"/>
      <c r="C726" s="1"/>
      <c r="D726" s="1"/>
      <c r="AH726" s="3"/>
      <c r="AI726" s="3"/>
      <c r="AJ726" s="3"/>
      <c r="AK726" s="3"/>
      <c r="AL726" s="3"/>
      <c r="AM726" s="3"/>
      <c r="AN726" s="3"/>
      <c r="AO726" s="3"/>
      <c r="AP726" s="3"/>
      <c r="AQ726" s="3"/>
    </row>
    <row r="727" spans="1:43" x14ac:dyDescent="0.2">
      <c r="A727" s="1"/>
      <c r="B727" s="1"/>
      <c r="C727" s="1"/>
      <c r="D727" s="1"/>
      <c r="AH727" s="3"/>
      <c r="AI727" s="3"/>
      <c r="AJ727" s="3"/>
      <c r="AK727" s="3"/>
      <c r="AL727" s="3"/>
      <c r="AM727" s="3"/>
      <c r="AN727" s="3"/>
      <c r="AO727" s="3"/>
      <c r="AP727" s="3"/>
      <c r="AQ727" s="3"/>
    </row>
    <row r="728" spans="1:43" x14ac:dyDescent="0.2">
      <c r="A728" s="1"/>
      <c r="B728" s="1"/>
      <c r="C728" s="1"/>
      <c r="D728" s="1"/>
      <c r="AH728" s="3"/>
      <c r="AI728" s="3"/>
      <c r="AJ728" s="3"/>
      <c r="AK728" s="3"/>
      <c r="AL728" s="3"/>
      <c r="AM728" s="3"/>
      <c r="AN728" s="3"/>
      <c r="AO728" s="3"/>
      <c r="AP728" s="3"/>
      <c r="AQ728" s="3"/>
    </row>
    <row r="729" spans="1:43" x14ac:dyDescent="0.2">
      <c r="A729" s="1"/>
      <c r="B729" s="1"/>
      <c r="C729" s="1"/>
      <c r="D729" s="1"/>
      <c r="AH729" s="3"/>
      <c r="AI729" s="3"/>
      <c r="AJ729" s="3"/>
      <c r="AK729" s="3"/>
      <c r="AL729" s="3"/>
      <c r="AM729" s="3"/>
      <c r="AN729" s="3"/>
      <c r="AO729" s="3"/>
      <c r="AP729" s="3"/>
      <c r="AQ729" s="3"/>
    </row>
    <row r="730" spans="1:43" x14ac:dyDescent="0.2">
      <c r="A730" s="1"/>
      <c r="B730" s="1"/>
      <c r="C730" s="1"/>
      <c r="D730" s="1"/>
      <c r="AH730" s="3"/>
      <c r="AI730" s="3"/>
      <c r="AJ730" s="3"/>
      <c r="AK730" s="3"/>
      <c r="AL730" s="3"/>
      <c r="AM730" s="3"/>
      <c r="AN730" s="3"/>
      <c r="AO730" s="3"/>
      <c r="AP730" s="3"/>
      <c r="AQ730" s="3"/>
    </row>
    <row r="731" spans="1:43" x14ac:dyDescent="0.2">
      <c r="A731" s="1"/>
      <c r="B731" s="1"/>
      <c r="C731" s="1"/>
      <c r="D731" s="1"/>
      <c r="AH731" s="3"/>
      <c r="AI731" s="3"/>
      <c r="AJ731" s="3"/>
      <c r="AK731" s="3"/>
      <c r="AL731" s="3"/>
      <c r="AM731" s="3"/>
      <c r="AN731" s="3"/>
      <c r="AO731" s="3"/>
      <c r="AP731" s="3"/>
      <c r="AQ731" s="3"/>
    </row>
    <row r="732" spans="1:43" x14ac:dyDescent="0.2">
      <c r="A732" s="1"/>
      <c r="B732" s="1"/>
      <c r="C732" s="1"/>
      <c r="D732" s="1"/>
      <c r="AH732" s="3"/>
      <c r="AI732" s="3"/>
      <c r="AJ732" s="3"/>
      <c r="AK732" s="3"/>
      <c r="AL732" s="3"/>
      <c r="AM732" s="3"/>
      <c r="AN732" s="3"/>
      <c r="AO732" s="3"/>
      <c r="AP732" s="3"/>
      <c r="AQ732" s="3"/>
    </row>
    <row r="733" spans="1:43" x14ac:dyDescent="0.2">
      <c r="A733" s="1"/>
      <c r="B733" s="1"/>
      <c r="C733" s="1"/>
      <c r="D733" s="1"/>
      <c r="AH733" s="3"/>
      <c r="AI733" s="3"/>
      <c r="AJ733" s="3"/>
      <c r="AK733" s="3"/>
      <c r="AL733" s="3"/>
      <c r="AM733" s="3"/>
      <c r="AN733" s="3"/>
      <c r="AO733" s="3"/>
      <c r="AP733" s="3"/>
      <c r="AQ733" s="3"/>
    </row>
    <row r="734" spans="1:43" x14ac:dyDescent="0.2">
      <c r="A734" s="1"/>
      <c r="B734" s="1"/>
      <c r="C734" s="1"/>
      <c r="D734" s="1"/>
      <c r="AH734" s="3"/>
      <c r="AI734" s="3"/>
      <c r="AJ734" s="3"/>
      <c r="AK734" s="3"/>
      <c r="AL734" s="3"/>
      <c r="AM734" s="3"/>
      <c r="AN734" s="3"/>
      <c r="AO734" s="3"/>
      <c r="AP734" s="3"/>
      <c r="AQ734" s="3"/>
    </row>
    <row r="735" spans="1:43" x14ac:dyDescent="0.2">
      <c r="A735" s="1"/>
      <c r="B735" s="1"/>
      <c r="C735" s="1"/>
      <c r="D735" s="1"/>
      <c r="AH735" s="3"/>
      <c r="AI735" s="3"/>
      <c r="AJ735" s="3"/>
      <c r="AK735" s="3"/>
      <c r="AL735" s="3"/>
      <c r="AM735" s="3"/>
      <c r="AN735" s="3"/>
      <c r="AO735" s="3"/>
      <c r="AP735" s="3"/>
      <c r="AQ735" s="3"/>
    </row>
    <row r="736" spans="1:43" x14ac:dyDescent="0.2">
      <c r="A736" s="1"/>
      <c r="B736" s="1"/>
      <c r="C736" s="1"/>
      <c r="D736" s="1"/>
      <c r="AH736" s="3"/>
      <c r="AI736" s="3"/>
      <c r="AJ736" s="3"/>
      <c r="AK736" s="3"/>
      <c r="AL736" s="3"/>
      <c r="AM736" s="3"/>
      <c r="AN736" s="3"/>
      <c r="AO736" s="3"/>
      <c r="AP736" s="3"/>
      <c r="AQ736" s="3"/>
    </row>
    <row r="737" spans="1:43" x14ac:dyDescent="0.2">
      <c r="A737" s="1"/>
      <c r="B737" s="1"/>
      <c r="C737" s="1"/>
      <c r="D737" s="1"/>
      <c r="AH737" s="3"/>
      <c r="AI737" s="3"/>
      <c r="AJ737" s="3"/>
      <c r="AK737" s="3"/>
      <c r="AL737" s="3"/>
      <c r="AM737" s="3"/>
      <c r="AN737" s="3"/>
      <c r="AO737" s="3"/>
      <c r="AP737" s="3"/>
      <c r="AQ737" s="3"/>
    </row>
    <row r="738" spans="1:43" x14ac:dyDescent="0.2">
      <c r="A738" s="1"/>
      <c r="B738" s="1"/>
      <c r="C738" s="1"/>
      <c r="D738" s="1"/>
      <c r="AH738" s="3"/>
      <c r="AI738" s="3"/>
      <c r="AJ738" s="3"/>
      <c r="AK738" s="3"/>
      <c r="AL738" s="3"/>
      <c r="AM738" s="3"/>
      <c r="AN738" s="3"/>
      <c r="AO738" s="3"/>
      <c r="AP738" s="3"/>
      <c r="AQ738" s="3"/>
    </row>
    <row r="739" spans="1:43" x14ac:dyDescent="0.2">
      <c r="A739" s="1"/>
      <c r="B739" s="1"/>
      <c r="C739" s="1"/>
      <c r="D739" s="1"/>
      <c r="AH739" s="3"/>
      <c r="AI739" s="3"/>
      <c r="AJ739" s="3"/>
      <c r="AK739" s="3"/>
      <c r="AL739" s="3"/>
      <c r="AM739" s="3"/>
      <c r="AN739" s="3"/>
      <c r="AO739" s="3"/>
      <c r="AP739" s="3"/>
      <c r="AQ739" s="3"/>
    </row>
    <row r="740" spans="1:43" x14ac:dyDescent="0.2">
      <c r="A740" s="1"/>
      <c r="B740" s="1"/>
      <c r="C740" s="1"/>
      <c r="D740" s="1"/>
      <c r="AH740" s="3"/>
      <c r="AI740" s="3"/>
      <c r="AJ740" s="3"/>
      <c r="AK740" s="3"/>
      <c r="AL740" s="3"/>
      <c r="AM740" s="3"/>
      <c r="AN740" s="3"/>
      <c r="AO740" s="3"/>
      <c r="AP740" s="3"/>
      <c r="AQ740" s="3"/>
    </row>
    <row r="741" spans="1:43" x14ac:dyDescent="0.2">
      <c r="A741" s="1"/>
      <c r="B741" s="1"/>
      <c r="C741" s="1"/>
      <c r="D741" s="1"/>
      <c r="AH741" s="3"/>
      <c r="AI741" s="3"/>
      <c r="AJ741" s="3"/>
      <c r="AK741" s="3"/>
      <c r="AL741" s="3"/>
      <c r="AM741" s="3"/>
      <c r="AN741" s="3"/>
      <c r="AO741" s="3"/>
      <c r="AP741" s="3"/>
      <c r="AQ741" s="3"/>
    </row>
    <row r="742" spans="1:43" x14ac:dyDescent="0.2">
      <c r="A742" s="1"/>
      <c r="B742" s="1"/>
      <c r="C742" s="1"/>
      <c r="D742" s="1"/>
      <c r="AH742" s="3"/>
      <c r="AI742" s="3"/>
      <c r="AJ742" s="3"/>
      <c r="AK742" s="3"/>
      <c r="AL742" s="3"/>
      <c r="AM742" s="3"/>
      <c r="AN742" s="3"/>
      <c r="AO742" s="3"/>
      <c r="AP742" s="3"/>
      <c r="AQ742" s="3"/>
    </row>
    <row r="743" spans="1:43" x14ac:dyDescent="0.2">
      <c r="A743" s="1"/>
      <c r="B743" s="1"/>
      <c r="C743" s="1"/>
      <c r="D743" s="1"/>
      <c r="AH743" s="3"/>
      <c r="AI743" s="3"/>
      <c r="AJ743" s="3"/>
      <c r="AK743" s="3"/>
      <c r="AL743" s="3"/>
      <c r="AM743" s="3"/>
      <c r="AN743" s="3"/>
      <c r="AO743" s="3"/>
      <c r="AP743" s="3"/>
      <c r="AQ743" s="3"/>
    </row>
    <row r="744" spans="1:43" x14ac:dyDescent="0.2">
      <c r="A744" s="1"/>
      <c r="B744" s="1"/>
      <c r="C744" s="1"/>
      <c r="D744" s="1"/>
      <c r="AH744" s="3"/>
      <c r="AI744" s="3"/>
      <c r="AJ744" s="3"/>
      <c r="AK744" s="3"/>
      <c r="AL744" s="3"/>
      <c r="AM744" s="3"/>
      <c r="AN744" s="3"/>
      <c r="AO744" s="3"/>
      <c r="AP744" s="3"/>
      <c r="AQ744" s="3"/>
    </row>
    <row r="745" spans="1:43" x14ac:dyDescent="0.2">
      <c r="A745" s="1"/>
      <c r="B745" s="1"/>
      <c r="C745" s="1"/>
      <c r="D745" s="1"/>
      <c r="AH745" s="3"/>
      <c r="AI745" s="3"/>
      <c r="AJ745" s="3"/>
      <c r="AK745" s="3"/>
      <c r="AL745" s="3"/>
      <c r="AM745" s="3"/>
      <c r="AN745" s="3"/>
      <c r="AO745" s="3"/>
      <c r="AP745" s="3"/>
      <c r="AQ745" s="3"/>
    </row>
    <row r="746" spans="1:43" x14ac:dyDescent="0.2">
      <c r="A746" s="1"/>
      <c r="B746" s="1"/>
      <c r="C746" s="1"/>
      <c r="D746" s="1"/>
      <c r="AH746" s="3"/>
      <c r="AI746" s="3"/>
      <c r="AJ746" s="3"/>
      <c r="AK746" s="3"/>
      <c r="AL746" s="3"/>
      <c r="AM746" s="3"/>
      <c r="AN746" s="3"/>
      <c r="AO746" s="3"/>
      <c r="AP746" s="3"/>
      <c r="AQ746" s="3"/>
    </row>
    <row r="747" spans="1:43" x14ac:dyDescent="0.2">
      <c r="A747" s="1"/>
      <c r="B747" s="1"/>
      <c r="C747" s="1"/>
      <c r="D747" s="1"/>
      <c r="AH747" s="3"/>
      <c r="AI747" s="3"/>
      <c r="AJ747" s="3"/>
      <c r="AK747" s="3"/>
      <c r="AL747" s="3"/>
      <c r="AM747" s="3"/>
      <c r="AN747" s="3"/>
      <c r="AO747" s="3"/>
      <c r="AP747" s="3"/>
      <c r="AQ747" s="3"/>
    </row>
    <row r="748" spans="1:43" x14ac:dyDescent="0.2">
      <c r="A748" s="1"/>
      <c r="B748" s="1"/>
      <c r="C748" s="1"/>
      <c r="D748" s="1"/>
      <c r="AH748" s="3"/>
      <c r="AI748" s="3"/>
      <c r="AJ748" s="3"/>
      <c r="AK748" s="3"/>
      <c r="AL748" s="3"/>
      <c r="AM748" s="3"/>
      <c r="AN748" s="3"/>
      <c r="AO748" s="3"/>
      <c r="AP748" s="3"/>
      <c r="AQ748" s="3"/>
    </row>
    <row r="749" spans="1:43" x14ac:dyDescent="0.2">
      <c r="A749" s="1"/>
      <c r="B749" s="1"/>
      <c r="C749" s="1"/>
      <c r="D749" s="1"/>
      <c r="AH749" s="3"/>
      <c r="AI749" s="3"/>
      <c r="AJ749" s="3"/>
      <c r="AK749" s="3"/>
      <c r="AL749" s="3"/>
      <c r="AM749" s="3"/>
      <c r="AN749" s="3"/>
      <c r="AO749" s="3"/>
      <c r="AP749" s="3"/>
      <c r="AQ749" s="3"/>
    </row>
    <row r="750" spans="1:43" x14ac:dyDescent="0.2">
      <c r="A750" s="1"/>
      <c r="B750" s="1"/>
      <c r="C750" s="1"/>
      <c r="D750" s="1"/>
      <c r="AH750" s="3"/>
      <c r="AI750" s="3"/>
      <c r="AJ750" s="3"/>
      <c r="AK750" s="3"/>
      <c r="AL750" s="3"/>
      <c r="AM750" s="3"/>
      <c r="AN750" s="3"/>
      <c r="AO750" s="3"/>
      <c r="AP750" s="3"/>
      <c r="AQ750" s="3"/>
    </row>
    <row r="751" spans="1:43" x14ac:dyDescent="0.2">
      <c r="A751" s="1"/>
      <c r="B751" s="1"/>
      <c r="C751" s="1"/>
      <c r="D751" s="1"/>
      <c r="AH751" s="3"/>
      <c r="AI751" s="3"/>
      <c r="AJ751" s="3"/>
      <c r="AK751" s="3"/>
      <c r="AL751" s="3"/>
      <c r="AM751" s="3"/>
      <c r="AN751" s="3"/>
      <c r="AO751" s="3"/>
      <c r="AP751" s="3"/>
      <c r="AQ751" s="3"/>
    </row>
    <row r="752" spans="1:43" x14ac:dyDescent="0.2">
      <c r="A752" s="1"/>
      <c r="B752" s="1"/>
      <c r="C752" s="1"/>
      <c r="D752" s="1"/>
      <c r="AH752" s="3"/>
      <c r="AI752" s="3"/>
      <c r="AJ752" s="3"/>
      <c r="AK752" s="3"/>
      <c r="AL752" s="3"/>
      <c r="AM752" s="3"/>
      <c r="AN752" s="3"/>
      <c r="AO752" s="3"/>
      <c r="AP752" s="3"/>
      <c r="AQ752" s="3"/>
    </row>
    <row r="753" spans="1:43" x14ac:dyDescent="0.2">
      <c r="A753" s="1"/>
      <c r="B753" s="1"/>
      <c r="C753" s="1"/>
      <c r="D753" s="1"/>
      <c r="AH753" s="3"/>
      <c r="AI753" s="3"/>
      <c r="AJ753" s="3"/>
      <c r="AK753" s="3"/>
      <c r="AL753" s="3"/>
      <c r="AM753" s="3"/>
      <c r="AN753" s="3"/>
      <c r="AO753" s="3"/>
      <c r="AP753" s="3"/>
      <c r="AQ753" s="3"/>
    </row>
    <row r="754" spans="1:43" x14ac:dyDescent="0.2">
      <c r="A754" s="1"/>
      <c r="B754" s="1"/>
      <c r="C754" s="1"/>
      <c r="D754" s="1"/>
      <c r="AH754" s="3"/>
      <c r="AI754" s="3"/>
      <c r="AJ754" s="3"/>
      <c r="AK754" s="3"/>
      <c r="AL754" s="3"/>
      <c r="AM754" s="3"/>
      <c r="AN754" s="3"/>
      <c r="AO754" s="3"/>
      <c r="AP754" s="3"/>
      <c r="AQ754" s="3"/>
    </row>
    <row r="755" spans="1:43" x14ac:dyDescent="0.2">
      <c r="A755" s="1"/>
      <c r="B755" s="1"/>
      <c r="C755" s="1"/>
      <c r="D755" s="1"/>
      <c r="AH755" s="3"/>
      <c r="AI755" s="3"/>
      <c r="AJ755" s="3"/>
      <c r="AK755" s="3"/>
      <c r="AL755" s="3"/>
      <c r="AM755" s="3"/>
      <c r="AN755" s="3"/>
      <c r="AO755" s="3"/>
      <c r="AP755" s="3"/>
      <c r="AQ755" s="3"/>
    </row>
    <row r="756" spans="1:43" x14ac:dyDescent="0.2">
      <c r="A756" s="1"/>
      <c r="B756" s="1"/>
      <c r="C756" s="1"/>
      <c r="D756" s="1"/>
      <c r="AH756" s="3"/>
      <c r="AI756" s="3"/>
      <c r="AJ756" s="3"/>
      <c r="AK756" s="3"/>
      <c r="AL756" s="3"/>
      <c r="AM756" s="3"/>
      <c r="AN756" s="3"/>
      <c r="AO756" s="3"/>
      <c r="AP756" s="3"/>
      <c r="AQ756" s="3"/>
    </row>
    <row r="757" spans="1:43" x14ac:dyDescent="0.2">
      <c r="A757" s="1"/>
      <c r="B757" s="1"/>
      <c r="C757" s="1"/>
      <c r="D757" s="1"/>
      <c r="AH757" s="3"/>
      <c r="AI757" s="3"/>
      <c r="AJ757" s="3"/>
      <c r="AK757" s="3"/>
      <c r="AL757" s="3"/>
      <c r="AM757" s="3"/>
      <c r="AN757" s="3"/>
      <c r="AO757" s="3"/>
      <c r="AP757" s="3"/>
      <c r="AQ757" s="3"/>
    </row>
    <row r="758" spans="1:43" x14ac:dyDescent="0.2">
      <c r="A758" s="1"/>
      <c r="B758" s="1"/>
      <c r="C758" s="1"/>
      <c r="D758" s="1"/>
      <c r="AH758" s="3"/>
      <c r="AI758" s="3"/>
      <c r="AJ758" s="3"/>
      <c r="AK758" s="3"/>
      <c r="AL758" s="3"/>
      <c r="AM758" s="3"/>
      <c r="AN758" s="3"/>
      <c r="AO758" s="3"/>
      <c r="AP758" s="3"/>
      <c r="AQ758" s="3"/>
    </row>
    <row r="759" spans="1:43" x14ac:dyDescent="0.2">
      <c r="A759" s="1"/>
      <c r="B759" s="1"/>
      <c r="C759" s="1"/>
      <c r="D759" s="1"/>
      <c r="AH759" s="3"/>
      <c r="AI759" s="3"/>
      <c r="AJ759" s="3"/>
      <c r="AK759" s="3"/>
      <c r="AL759" s="3"/>
      <c r="AM759" s="3"/>
      <c r="AN759" s="3"/>
      <c r="AO759" s="3"/>
      <c r="AP759" s="3"/>
      <c r="AQ759" s="3"/>
    </row>
    <row r="760" spans="1:43" x14ac:dyDescent="0.2">
      <c r="A760" s="1"/>
      <c r="B760" s="1"/>
      <c r="C760" s="1"/>
      <c r="D760" s="1"/>
      <c r="AH760" s="3"/>
      <c r="AI760" s="3"/>
      <c r="AJ760" s="3"/>
      <c r="AK760" s="3"/>
      <c r="AL760" s="3"/>
      <c r="AM760" s="3"/>
      <c r="AN760" s="3"/>
      <c r="AO760" s="3"/>
      <c r="AP760" s="3"/>
      <c r="AQ760" s="3"/>
    </row>
    <row r="761" spans="1:43" x14ac:dyDescent="0.2">
      <c r="A761" s="1"/>
      <c r="B761" s="1"/>
      <c r="C761" s="1"/>
      <c r="D761" s="1"/>
      <c r="AH761" s="3"/>
      <c r="AI761" s="3"/>
      <c r="AJ761" s="3"/>
      <c r="AK761" s="3"/>
      <c r="AL761" s="3"/>
      <c r="AM761" s="3"/>
      <c r="AN761" s="3"/>
      <c r="AO761" s="3"/>
      <c r="AP761" s="3"/>
      <c r="AQ761" s="3"/>
    </row>
    <row r="762" spans="1:43" x14ac:dyDescent="0.2">
      <c r="A762" s="1"/>
      <c r="B762" s="1"/>
      <c r="C762" s="1"/>
      <c r="D762" s="1"/>
      <c r="AH762" s="3"/>
      <c r="AI762" s="3"/>
      <c r="AJ762" s="3"/>
      <c r="AK762" s="3"/>
      <c r="AL762" s="3"/>
      <c r="AM762" s="3"/>
      <c r="AN762" s="3"/>
      <c r="AO762" s="3"/>
      <c r="AP762" s="3"/>
      <c r="AQ762" s="3"/>
    </row>
    <row r="763" spans="1:43" x14ac:dyDescent="0.2">
      <c r="A763" s="1"/>
      <c r="B763" s="1"/>
      <c r="C763" s="1"/>
      <c r="D763" s="1"/>
      <c r="AH763" s="3"/>
      <c r="AI763" s="3"/>
      <c r="AJ763" s="3"/>
      <c r="AK763" s="3"/>
      <c r="AL763" s="3"/>
      <c r="AM763" s="3"/>
      <c r="AN763" s="3"/>
      <c r="AO763" s="3"/>
      <c r="AP763" s="3"/>
      <c r="AQ763" s="3"/>
    </row>
    <row r="764" spans="1:43" x14ac:dyDescent="0.2">
      <c r="A764" s="1"/>
      <c r="B764" s="1"/>
      <c r="C764" s="1"/>
      <c r="D764" s="1"/>
      <c r="AH764" s="3"/>
      <c r="AI764" s="3"/>
      <c r="AJ764" s="3"/>
      <c r="AK764" s="3"/>
      <c r="AL764" s="3"/>
      <c r="AM764" s="3"/>
      <c r="AN764" s="3"/>
      <c r="AO764" s="3"/>
      <c r="AP764" s="3"/>
      <c r="AQ764" s="3"/>
    </row>
    <row r="765" spans="1:43" x14ac:dyDescent="0.2">
      <c r="A765" s="1"/>
      <c r="B765" s="1"/>
      <c r="C765" s="1"/>
      <c r="D765" s="1"/>
      <c r="AH765" s="3"/>
      <c r="AI765" s="3"/>
      <c r="AJ765" s="3"/>
      <c r="AK765" s="3"/>
      <c r="AL765" s="3"/>
      <c r="AM765" s="3"/>
      <c r="AN765" s="3"/>
      <c r="AO765" s="3"/>
      <c r="AP765" s="3"/>
      <c r="AQ765" s="3"/>
    </row>
    <row r="766" spans="1:43" x14ac:dyDescent="0.2">
      <c r="A766" s="1"/>
      <c r="B766" s="1"/>
      <c r="C766" s="1"/>
      <c r="D766" s="1"/>
      <c r="AH766" s="3"/>
      <c r="AI766" s="3"/>
      <c r="AJ766" s="3"/>
      <c r="AK766" s="3"/>
      <c r="AL766" s="3"/>
      <c r="AM766" s="3"/>
      <c r="AN766" s="3"/>
      <c r="AO766" s="3"/>
      <c r="AP766" s="3"/>
      <c r="AQ766" s="3"/>
    </row>
    <row r="767" spans="1:43" x14ac:dyDescent="0.2">
      <c r="A767" s="1"/>
      <c r="B767" s="1"/>
      <c r="C767" s="1"/>
      <c r="D767" s="1"/>
      <c r="AH767" s="3"/>
      <c r="AI767" s="3"/>
      <c r="AJ767" s="3"/>
      <c r="AK767" s="3"/>
      <c r="AL767" s="3"/>
      <c r="AM767" s="3"/>
      <c r="AN767" s="3"/>
      <c r="AO767" s="3"/>
      <c r="AP767" s="3"/>
      <c r="AQ767" s="3"/>
    </row>
    <row r="768" spans="1:43" x14ac:dyDescent="0.2">
      <c r="A768" s="1"/>
      <c r="B768" s="1"/>
      <c r="C768" s="1"/>
      <c r="D768" s="1"/>
      <c r="AH768" s="3"/>
      <c r="AI768" s="3"/>
      <c r="AJ768" s="3"/>
      <c r="AK768" s="3"/>
      <c r="AL768" s="3"/>
      <c r="AM768" s="3"/>
      <c r="AN768" s="3"/>
      <c r="AO768" s="3"/>
      <c r="AP768" s="3"/>
      <c r="AQ768" s="3"/>
    </row>
    <row r="769" spans="1:43" x14ac:dyDescent="0.2">
      <c r="A769" s="1"/>
      <c r="B769" s="1"/>
      <c r="C769" s="1"/>
      <c r="D769" s="1"/>
      <c r="AH769" s="3"/>
      <c r="AI769" s="3"/>
      <c r="AJ769" s="3"/>
      <c r="AK769" s="3"/>
      <c r="AL769" s="3"/>
      <c r="AM769" s="3"/>
      <c r="AN769" s="3"/>
      <c r="AO769" s="3"/>
      <c r="AP769" s="3"/>
      <c r="AQ769" s="3"/>
    </row>
    <row r="770" spans="1:43" x14ac:dyDescent="0.2">
      <c r="A770" s="1"/>
      <c r="B770" s="1"/>
      <c r="C770" s="1"/>
      <c r="D770" s="1"/>
      <c r="AH770" s="3"/>
      <c r="AI770" s="3"/>
      <c r="AJ770" s="3"/>
      <c r="AK770" s="3"/>
      <c r="AL770" s="3"/>
      <c r="AM770" s="3"/>
      <c r="AN770" s="3"/>
      <c r="AO770" s="3"/>
      <c r="AP770" s="3"/>
      <c r="AQ770" s="3"/>
    </row>
    <row r="771" spans="1:43" x14ac:dyDescent="0.2">
      <c r="A771" s="1"/>
      <c r="B771" s="1"/>
      <c r="C771" s="1"/>
      <c r="D771" s="1"/>
      <c r="AH771" s="3"/>
      <c r="AI771" s="3"/>
      <c r="AJ771" s="3"/>
      <c r="AK771" s="3"/>
      <c r="AL771" s="3"/>
      <c r="AM771" s="3"/>
      <c r="AN771" s="3"/>
      <c r="AO771" s="3"/>
      <c r="AP771" s="3"/>
      <c r="AQ771" s="3"/>
    </row>
    <row r="772" spans="1:43" x14ac:dyDescent="0.2">
      <c r="A772" s="1"/>
      <c r="B772" s="1"/>
      <c r="C772" s="1"/>
      <c r="D772" s="1"/>
      <c r="AH772" s="3"/>
      <c r="AI772" s="3"/>
      <c r="AJ772" s="3"/>
      <c r="AK772" s="3"/>
      <c r="AL772" s="3"/>
      <c r="AM772" s="3"/>
      <c r="AN772" s="3"/>
      <c r="AO772" s="3"/>
      <c r="AP772" s="3"/>
      <c r="AQ772" s="3"/>
    </row>
    <row r="773" spans="1:43" x14ac:dyDescent="0.2">
      <c r="A773" s="1"/>
      <c r="B773" s="1"/>
      <c r="C773" s="1"/>
      <c r="D773" s="1"/>
      <c r="AH773" s="3"/>
      <c r="AI773" s="3"/>
      <c r="AJ773" s="3"/>
      <c r="AK773" s="3"/>
      <c r="AL773" s="3"/>
      <c r="AM773" s="3"/>
      <c r="AN773" s="3"/>
      <c r="AO773" s="3"/>
      <c r="AP773" s="3"/>
      <c r="AQ773" s="3"/>
    </row>
    <row r="774" spans="1:43" x14ac:dyDescent="0.2">
      <c r="A774" s="1"/>
      <c r="B774" s="1"/>
      <c r="C774" s="1"/>
      <c r="D774" s="1"/>
      <c r="AH774" s="3"/>
      <c r="AI774" s="3"/>
      <c r="AJ774" s="3"/>
      <c r="AK774" s="3"/>
      <c r="AL774" s="3"/>
      <c r="AM774" s="3"/>
      <c r="AN774" s="3"/>
      <c r="AO774" s="3"/>
      <c r="AP774" s="3"/>
      <c r="AQ774" s="3"/>
    </row>
    <row r="775" spans="1:43" x14ac:dyDescent="0.2">
      <c r="A775" s="1"/>
      <c r="B775" s="1"/>
      <c r="C775" s="1"/>
      <c r="D775" s="1"/>
      <c r="AH775" s="3"/>
      <c r="AI775" s="3"/>
      <c r="AJ775" s="3"/>
      <c r="AK775" s="3"/>
      <c r="AL775" s="3"/>
      <c r="AM775" s="3"/>
      <c r="AN775" s="3"/>
      <c r="AO775" s="3"/>
      <c r="AP775" s="3"/>
      <c r="AQ775" s="3"/>
    </row>
    <row r="776" spans="1:43" x14ac:dyDescent="0.2">
      <c r="A776" s="1"/>
      <c r="B776" s="1"/>
      <c r="C776" s="1"/>
      <c r="D776" s="1"/>
      <c r="AH776" s="3"/>
      <c r="AI776" s="3"/>
      <c r="AJ776" s="3"/>
      <c r="AK776" s="3"/>
      <c r="AL776" s="3"/>
      <c r="AM776" s="3"/>
      <c r="AN776" s="3"/>
      <c r="AO776" s="3"/>
      <c r="AP776" s="3"/>
      <c r="AQ776" s="3"/>
    </row>
    <row r="777" spans="1:43" x14ac:dyDescent="0.2">
      <c r="A777" s="1"/>
      <c r="B777" s="1"/>
      <c r="C777" s="1"/>
      <c r="D777" s="1"/>
      <c r="AH777" s="3"/>
      <c r="AI777" s="3"/>
      <c r="AJ777" s="3"/>
      <c r="AK777" s="3"/>
      <c r="AL777" s="3"/>
      <c r="AM777" s="3"/>
      <c r="AN777" s="3"/>
      <c r="AO777" s="3"/>
      <c r="AP777" s="3"/>
      <c r="AQ777" s="3"/>
    </row>
    <row r="778" spans="1:43" x14ac:dyDescent="0.2">
      <c r="A778" s="1"/>
      <c r="B778" s="1"/>
      <c r="C778" s="1"/>
      <c r="D778" s="1"/>
      <c r="AH778" s="3"/>
      <c r="AI778" s="3"/>
      <c r="AJ778" s="3"/>
      <c r="AK778" s="3"/>
      <c r="AL778" s="3"/>
      <c r="AM778" s="3"/>
      <c r="AN778" s="3"/>
      <c r="AO778" s="3"/>
      <c r="AP778" s="3"/>
      <c r="AQ778" s="3"/>
    </row>
    <row r="779" spans="1:43" x14ac:dyDescent="0.2">
      <c r="A779" s="1"/>
      <c r="B779" s="1"/>
      <c r="C779" s="1"/>
      <c r="D779" s="1"/>
      <c r="AH779" s="3"/>
      <c r="AI779" s="3"/>
      <c r="AJ779" s="3"/>
      <c r="AK779" s="3"/>
      <c r="AL779" s="3"/>
      <c r="AM779" s="3"/>
      <c r="AN779" s="3"/>
      <c r="AO779" s="3"/>
      <c r="AP779" s="3"/>
      <c r="AQ779" s="3"/>
    </row>
    <row r="780" spans="1:43" x14ac:dyDescent="0.2">
      <c r="A780" s="1"/>
      <c r="B780" s="1"/>
      <c r="C780" s="1"/>
      <c r="D780" s="1"/>
      <c r="AH780" s="3"/>
      <c r="AI780" s="3"/>
      <c r="AJ780" s="3"/>
      <c r="AK780" s="3"/>
      <c r="AL780" s="3"/>
      <c r="AM780" s="3"/>
      <c r="AN780" s="3"/>
      <c r="AO780" s="3"/>
      <c r="AP780" s="3"/>
      <c r="AQ780" s="3"/>
    </row>
    <row r="781" spans="1:43" x14ac:dyDescent="0.2">
      <c r="A781" s="1"/>
      <c r="B781" s="1"/>
      <c r="C781" s="1"/>
      <c r="D781" s="1"/>
      <c r="AH781" s="3"/>
      <c r="AI781" s="3"/>
      <c r="AJ781" s="3"/>
      <c r="AK781" s="3"/>
      <c r="AL781" s="3"/>
      <c r="AM781" s="3"/>
      <c r="AN781" s="3"/>
      <c r="AO781" s="3"/>
      <c r="AP781" s="3"/>
      <c r="AQ781" s="3"/>
    </row>
    <row r="782" spans="1:43" x14ac:dyDescent="0.2">
      <c r="A782" s="1"/>
      <c r="B782" s="1"/>
      <c r="C782" s="1"/>
      <c r="D782" s="1"/>
      <c r="AH782" s="3"/>
      <c r="AI782" s="3"/>
      <c r="AJ782" s="3"/>
      <c r="AK782" s="3"/>
      <c r="AL782" s="3"/>
      <c r="AM782" s="3"/>
      <c r="AN782" s="3"/>
      <c r="AO782" s="3"/>
      <c r="AP782" s="3"/>
      <c r="AQ782" s="3"/>
    </row>
    <row r="783" spans="1:43" x14ac:dyDescent="0.2">
      <c r="A783" s="1"/>
      <c r="B783" s="1"/>
      <c r="C783" s="1"/>
      <c r="D783" s="1"/>
      <c r="AH783" s="3"/>
      <c r="AI783" s="3"/>
      <c r="AJ783" s="3"/>
      <c r="AK783" s="3"/>
      <c r="AL783" s="3"/>
      <c r="AM783" s="3"/>
      <c r="AN783" s="3"/>
      <c r="AO783" s="3"/>
      <c r="AP783" s="3"/>
      <c r="AQ783" s="3"/>
    </row>
    <row r="784" spans="1:43" x14ac:dyDescent="0.2">
      <c r="A784" s="1"/>
      <c r="B784" s="1"/>
      <c r="C784" s="1"/>
      <c r="D784" s="1"/>
      <c r="AH784" s="3"/>
      <c r="AI784" s="3"/>
      <c r="AJ784" s="3"/>
      <c r="AK784" s="3"/>
      <c r="AL784" s="3"/>
      <c r="AM784" s="3"/>
      <c r="AN784" s="3"/>
      <c r="AO784" s="3"/>
      <c r="AP784" s="3"/>
      <c r="AQ784" s="3"/>
    </row>
    <row r="785" spans="1:43" x14ac:dyDescent="0.2">
      <c r="A785" s="1"/>
      <c r="B785" s="1"/>
      <c r="C785" s="1"/>
      <c r="D785" s="1"/>
      <c r="AH785" s="3"/>
      <c r="AI785" s="3"/>
      <c r="AJ785" s="3"/>
      <c r="AK785" s="3"/>
      <c r="AL785" s="3"/>
      <c r="AM785" s="3"/>
      <c r="AN785" s="3"/>
      <c r="AO785" s="3"/>
      <c r="AP785" s="3"/>
      <c r="AQ785" s="3"/>
    </row>
    <row r="786" spans="1:43" x14ac:dyDescent="0.2">
      <c r="A786" s="1"/>
      <c r="B786" s="1"/>
      <c r="C786" s="1"/>
      <c r="D786" s="1"/>
      <c r="AH786" s="3"/>
      <c r="AI786" s="3"/>
      <c r="AJ786" s="3"/>
      <c r="AK786" s="3"/>
      <c r="AL786" s="3"/>
      <c r="AM786" s="3"/>
      <c r="AN786" s="3"/>
      <c r="AO786" s="3"/>
      <c r="AP786" s="3"/>
      <c r="AQ786" s="3"/>
    </row>
    <row r="787" spans="1:43" x14ac:dyDescent="0.2">
      <c r="A787" s="1"/>
      <c r="B787" s="1"/>
      <c r="C787" s="1"/>
      <c r="D787" s="1"/>
      <c r="AH787" s="3"/>
      <c r="AI787" s="3"/>
      <c r="AJ787" s="3"/>
      <c r="AK787" s="3"/>
      <c r="AL787" s="3"/>
      <c r="AM787" s="3"/>
      <c r="AN787" s="3"/>
      <c r="AO787" s="3"/>
      <c r="AP787" s="3"/>
      <c r="AQ787" s="3"/>
    </row>
    <row r="788" spans="1:43" x14ac:dyDescent="0.2">
      <c r="A788" s="1"/>
      <c r="B788" s="1"/>
      <c r="C788" s="1"/>
      <c r="D788" s="1"/>
      <c r="AH788" s="3"/>
      <c r="AI788" s="3"/>
      <c r="AJ788" s="3"/>
      <c r="AK788" s="3"/>
      <c r="AL788" s="3"/>
      <c r="AM788" s="3"/>
      <c r="AN788" s="3"/>
      <c r="AO788" s="3"/>
      <c r="AP788" s="3"/>
      <c r="AQ788" s="3"/>
    </row>
    <row r="789" spans="1:43" x14ac:dyDescent="0.2">
      <c r="A789" s="1"/>
      <c r="B789" s="1"/>
      <c r="C789" s="1"/>
      <c r="D789" s="1"/>
      <c r="AH789" s="3"/>
      <c r="AI789" s="3"/>
      <c r="AJ789" s="3"/>
      <c r="AK789" s="3"/>
      <c r="AL789" s="3"/>
      <c r="AM789" s="3"/>
      <c r="AN789" s="3"/>
      <c r="AO789" s="3"/>
      <c r="AP789" s="3"/>
      <c r="AQ789" s="3"/>
    </row>
    <row r="790" spans="1:43" x14ac:dyDescent="0.2">
      <c r="A790" s="1"/>
      <c r="B790" s="1"/>
      <c r="C790" s="1"/>
      <c r="D790" s="1"/>
      <c r="AH790" s="3"/>
      <c r="AI790" s="3"/>
      <c r="AJ790" s="3"/>
      <c r="AK790" s="3"/>
      <c r="AL790" s="3"/>
      <c r="AM790" s="3"/>
      <c r="AN790" s="3"/>
      <c r="AO790" s="3"/>
      <c r="AP790" s="3"/>
      <c r="AQ790" s="3"/>
    </row>
    <row r="791" spans="1:43" x14ac:dyDescent="0.2">
      <c r="A791" s="1"/>
      <c r="B791" s="1"/>
      <c r="C791" s="1"/>
      <c r="D791" s="1"/>
      <c r="AH791" s="3"/>
      <c r="AI791" s="3"/>
      <c r="AJ791" s="3"/>
      <c r="AK791" s="3"/>
      <c r="AL791" s="3"/>
      <c r="AM791" s="3"/>
      <c r="AN791" s="3"/>
      <c r="AO791" s="3"/>
      <c r="AP791" s="3"/>
      <c r="AQ791" s="3"/>
    </row>
    <row r="792" spans="1:43" x14ac:dyDescent="0.2">
      <c r="A792" s="1"/>
      <c r="B792" s="1"/>
      <c r="C792" s="1"/>
      <c r="D792" s="1"/>
      <c r="AH792" s="3"/>
      <c r="AI792" s="3"/>
      <c r="AJ792" s="3"/>
      <c r="AK792" s="3"/>
      <c r="AL792" s="3"/>
      <c r="AM792" s="3"/>
      <c r="AN792" s="3"/>
      <c r="AO792" s="3"/>
      <c r="AP792" s="3"/>
      <c r="AQ792" s="3"/>
    </row>
    <row r="793" spans="1:43" x14ac:dyDescent="0.2">
      <c r="A793" s="1"/>
      <c r="B793" s="1"/>
      <c r="C793" s="1"/>
      <c r="D793" s="1"/>
      <c r="AH793" s="3"/>
      <c r="AI793" s="3"/>
      <c r="AJ793" s="3"/>
      <c r="AK793" s="3"/>
      <c r="AL793" s="3"/>
      <c r="AM793" s="3"/>
      <c r="AN793" s="3"/>
      <c r="AO793" s="3"/>
      <c r="AP793" s="3"/>
      <c r="AQ793" s="3"/>
    </row>
    <row r="794" spans="1:43" x14ac:dyDescent="0.2">
      <c r="A794" s="1"/>
      <c r="B794" s="1"/>
      <c r="C794" s="1"/>
      <c r="D794" s="1"/>
      <c r="AH794" s="3"/>
      <c r="AI794" s="3"/>
      <c r="AJ794" s="3"/>
      <c r="AK794" s="3"/>
      <c r="AL794" s="3"/>
      <c r="AM794" s="3"/>
      <c r="AN794" s="3"/>
      <c r="AO794" s="3"/>
      <c r="AP794" s="3"/>
      <c r="AQ794" s="3"/>
    </row>
    <row r="795" spans="1:43" x14ac:dyDescent="0.2">
      <c r="A795" s="1"/>
      <c r="B795" s="1"/>
      <c r="C795" s="1"/>
      <c r="D795" s="1"/>
      <c r="AH795" s="3"/>
      <c r="AI795" s="3"/>
      <c r="AJ795" s="3"/>
      <c r="AK795" s="3"/>
      <c r="AL795" s="3"/>
      <c r="AM795" s="3"/>
      <c r="AN795" s="3"/>
      <c r="AO795" s="3"/>
      <c r="AP795" s="3"/>
      <c r="AQ795" s="3"/>
    </row>
    <row r="796" spans="1:43" x14ac:dyDescent="0.2">
      <c r="A796" s="1"/>
      <c r="B796" s="1"/>
      <c r="C796" s="1"/>
      <c r="D796" s="1"/>
      <c r="AH796" s="3"/>
      <c r="AI796" s="3"/>
      <c r="AJ796" s="3"/>
      <c r="AK796" s="3"/>
      <c r="AL796" s="3"/>
      <c r="AM796" s="3"/>
      <c r="AN796" s="3"/>
      <c r="AO796" s="3"/>
      <c r="AP796" s="3"/>
      <c r="AQ796" s="3"/>
    </row>
    <row r="797" spans="1:43" x14ac:dyDescent="0.2">
      <c r="A797" s="1"/>
      <c r="B797" s="1"/>
      <c r="C797" s="1"/>
      <c r="D797" s="1"/>
      <c r="AH797" s="3"/>
      <c r="AI797" s="3"/>
      <c r="AJ797" s="3"/>
      <c r="AK797" s="3"/>
      <c r="AL797" s="3"/>
      <c r="AM797" s="3"/>
      <c r="AN797" s="3"/>
      <c r="AO797" s="3"/>
      <c r="AP797" s="3"/>
      <c r="AQ797" s="3"/>
    </row>
    <row r="798" spans="1:43" x14ac:dyDescent="0.2">
      <c r="A798" s="1"/>
      <c r="B798" s="1"/>
      <c r="C798" s="1"/>
      <c r="D798" s="1"/>
      <c r="AH798" s="3"/>
      <c r="AI798" s="3"/>
      <c r="AJ798" s="3"/>
      <c r="AK798" s="3"/>
      <c r="AL798" s="3"/>
      <c r="AM798" s="3"/>
      <c r="AN798" s="3"/>
      <c r="AO798" s="3"/>
      <c r="AP798" s="3"/>
      <c r="AQ798" s="3"/>
    </row>
    <row r="799" spans="1:43" x14ac:dyDescent="0.2">
      <c r="A799" s="1"/>
      <c r="B799" s="1"/>
      <c r="C799" s="1"/>
      <c r="D799" s="1"/>
      <c r="AH799" s="3"/>
      <c r="AI799" s="3"/>
      <c r="AJ799" s="3"/>
      <c r="AK799" s="3"/>
      <c r="AL799" s="3"/>
      <c r="AM799" s="3"/>
      <c r="AN799" s="3"/>
      <c r="AO799" s="3"/>
      <c r="AP799" s="3"/>
      <c r="AQ799" s="3"/>
    </row>
    <row r="800" spans="1:43" x14ac:dyDescent="0.2">
      <c r="A800" s="1"/>
      <c r="B800" s="1"/>
      <c r="C800" s="1"/>
      <c r="D800" s="1"/>
      <c r="AH800" s="3"/>
      <c r="AI800" s="3"/>
      <c r="AJ800" s="3"/>
      <c r="AK800" s="3"/>
      <c r="AL800" s="3"/>
      <c r="AM800" s="3"/>
      <c r="AN800" s="3"/>
      <c r="AO800" s="3"/>
      <c r="AP800" s="3"/>
      <c r="AQ800" s="3"/>
    </row>
    <row r="801" spans="1:43" x14ac:dyDescent="0.2">
      <c r="A801" s="1"/>
      <c r="B801" s="1"/>
      <c r="C801" s="1"/>
      <c r="D801" s="1"/>
      <c r="AH801" s="3"/>
      <c r="AI801" s="3"/>
      <c r="AJ801" s="3"/>
      <c r="AK801" s="3"/>
      <c r="AL801" s="3"/>
      <c r="AM801" s="3"/>
      <c r="AN801" s="3"/>
      <c r="AO801" s="3"/>
      <c r="AP801" s="3"/>
      <c r="AQ801" s="3"/>
    </row>
    <row r="802" spans="1:43" x14ac:dyDescent="0.2">
      <c r="A802" s="1"/>
      <c r="B802" s="1"/>
      <c r="C802" s="1"/>
      <c r="D802" s="1"/>
      <c r="AH802" s="3"/>
      <c r="AI802" s="3"/>
      <c r="AJ802" s="3"/>
      <c r="AK802" s="3"/>
      <c r="AL802" s="3"/>
      <c r="AM802" s="3"/>
      <c r="AN802" s="3"/>
      <c r="AO802" s="3"/>
      <c r="AP802" s="3"/>
      <c r="AQ802" s="3"/>
    </row>
    <row r="803" spans="1:43" x14ac:dyDescent="0.2">
      <c r="A803" s="1"/>
      <c r="B803" s="1"/>
      <c r="C803" s="1"/>
      <c r="D803" s="1"/>
      <c r="AH803" s="3"/>
      <c r="AI803" s="3"/>
      <c r="AJ803" s="3"/>
      <c r="AK803" s="3"/>
      <c r="AL803" s="3"/>
      <c r="AM803" s="3"/>
      <c r="AN803" s="3"/>
      <c r="AO803" s="3"/>
      <c r="AP803" s="3"/>
      <c r="AQ803" s="3"/>
    </row>
    <row r="804" spans="1:43" x14ac:dyDescent="0.2">
      <c r="A804" s="1"/>
      <c r="B804" s="1"/>
      <c r="C804" s="1"/>
      <c r="D804" s="1"/>
      <c r="AH804" s="3"/>
      <c r="AI804" s="3"/>
      <c r="AJ804" s="3"/>
      <c r="AK804" s="3"/>
      <c r="AL804" s="3"/>
      <c r="AM804" s="3"/>
      <c r="AN804" s="3"/>
      <c r="AO804" s="3"/>
      <c r="AP804" s="3"/>
      <c r="AQ804" s="3"/>
    </row>
    <row r="805" spans="1:43" x14ac:dyDescent="0.2">
      <c r="A805" s="1"/>
      <c r="B805" s="1"/>
      <c r="C805" s="1"/>
      <c r="D805" s="1"/>
      <c r="AH805" s="3"/>
      <c r="AI805" s="3"/>
      <c r="AJ805" s="3"/>
      <c r="AK805" s="3"/>
      <c r="AL805" s="3"/>
      <c r="AM805" s="3"/>
      <c r="AN805" s="3"/>
      <c r="AO805" s="3"/>
      <c r="AP805" s="3"/>
      <c r="AQ805" s="3"/>
    </row>
    <row r="806" spans="1:43" x14ac:dyDescent="0.2">
      <c r="A806" s="1"/>
      <c r="B806" s="1"/>
      <c r="C806" s="1"/>
      <c r="D806" s="1"/>
      <c r="AH806" s="3"/>
      <c r="AI806" s="3"/>
      <c r="AJ806" s="3"/>
      <c r="AK806" s="3"/>
      <c r="AL806" s="3"/>
      <c r="AM806" s="3"/>
      <c r="AN806" s="3"/>
      <c r="AO806" s="3"/>
      <c r="AP806" s="3"/>
      <c r="AQ806" s="3"/>
    </row>
    <row r="807" spans="1:43" x14ac:dyDescent="0.2">
      <c r="A807" s="1"/>
      <c r="B807" s="1"/>
      <c r="C807" s="1"/>
      <c r="D807" s="1"/>
      <c r="AH807" s="3"/>
      <c r="AI807" s="3"/>
      <c r="AJ807" s="3"/>
      <c r="AK807" s="3"/>
      <c r="AL807" s="3"/>
      <c r="AM807" s="3"/>
      <c r="AN807" s="3"/>
      <c r="AO807" s="3"/>
      <c r="AP807" s="3"/>
      <c r="AQ807" s="3"/>
    </row>
    <row r="808" spans="1:43" x14ac:dyDescent="0.2">
      <c r="A808" s="1"/>
      <c r="B808" s="1"/>
      <c r="C808" s="1"/>
      <c r="D808" s="1"/>
      <c r="AH808" s="3"/>
      <c r="AI808" s="3"/>
      <c r="AJ808" s="3"/>
      <c r="AK808" s="3"/>
      <c r="AL808" s="3"/>
      <c r="AM808" s="3"/>
      <c r="AN808" s="3"/>
      <c r="AO808" s="3"/>
      <c r="AP808" s="3"/>
      <c r="AQ808" s="3"/>
    </row>
    <row r="809" spans="1:43" x14ac:dyDescent="0.2">
      <c r="A809" s="1"/>
      <c r="B809" s="1"/>
      <c r="C809" s="1"/>
      <c r="D809" s="1"/>
      <c r="AH809" s="3"/>
      <c r="AI809" s="3"/>
      <c r="AJ809" s="3"/>
      <c r="AK809" s="3"/>
      <c r="AL809" s="3"/>
      <c r="AM809" s="3"/>
      <c r="AN809" s="3"/>
      <c r="AO809" s="3"/>
      <c r="AP809" s="3"/>
      <c r="AQ809" s="3"/>
    </row>
    <row r="810" spans="1:43" x14ac:dyDescent="0.2">
      <c r="A810" s="1"/>
      <c r="B810" s="1"/>
      <c r="C810" s="1"/>
      <c r="D810" s="1"/>
      <c r="AH810" s="3"/>
      <c r="AI810" s="3"/>
      <c r="AJ810" s="3"/>
      <c r="AK810" s="3"/>
      <c r="AL810" s="3"/>
      <c r="AM810" s="3"/>
      <c r="AN810" s="3"/>
      <c r="AO810" s="3"/>
      <c r="AP810" s="3"/>
      <c r="AQ810" s="3"/>
    </row>
    <row r="811" spans="1:43" x14ac:dyDescent="0.2">
      <c r="A811" s="1"/>
      <c r="B811" s="1"/>
      <c r="C811" s="1"/>
      <c r="D811" s="1"/>
      <c r="AH811" s="3"/>
      <c r="AI811" s="3"/>
      <c r="AJ811" s="3"/>
      <c r="AK811" s="3"/>
      <c r="AL811" s="3"/>
      <c r="AM811" s="3"/>
      <c r="AN811" s="3"/>
      <c r="AO811" s="3"/>
      <c r="AP811" s="3"/>
      <c r="AQ811" s="3"/>
    </row>
    <row r="812" spans="1:43" x14ac:dyDescent="0.2">
      <c r="A812" s="1"/>
      <c r="B812" s="1"/>
      <c r="C812" s="1"/>
      <c r="D812" s="1"/>
      <c r="AH812" s="3"/>
      <c r="AI812" s="3"/>
      <c r="AJ812" s="3"/>
      <c r="AK812" s="3"/>
      <c r="AL812" s="3"/>
      <c r="AM812" s="3"/>
      <c r="AN812" s="3"/>
      <c r="AO812" s="3"/>
      <c r="AP812" s="3"/>
      <c r="AQ812" s="3"/>
    </row>
    <row r="813" spans="1:43" x14ac:dyDescent="0.2">
      <c r="A813" s="1"/>
      <c r="B813" s="1"/>
      <c r="C813" s="1"/>
      <c r="D813" s="1"/>
      <c r="AH813" s="3"/>
      <c r="AI813" s="3"/>
      <c r="AJ813" s="3"/>
      <c r="AK813" s="3"/>
      <c r="AL813" s="3"/>
      <c r="AM813" s="3"/>
      <c r="AN813" s="3"/>
      <c r="AO813" s="3"/>
      <c r="AP813" s="3"/>
      <c r="AQ813" s="3"/>
    </row>
    <row r="814" spans="1:43" x14ac:dyDescent="0.2">
      <c r="A814" s="1"/>
      <c r="B814" s="1"/>
      <c r="C814" s="1"/>
      <c r="D814" s="1"/>
      <c r="AH814" s="3"/>
      <c r="AI814" s="3"/>
      <c r="AJ814" s="3"/>
      <c r="AK814" s="3"/>
      <c r="AL814" s="3"/>
      <c r="AM814" s="3"/>
      <c r="AN814" s="3"/>
      <c r="AO814" s="3"/>
      <c r="AP814" s="3"/>
      <c r="AQ814" s="3"/>
    </row>
    <row r="815" spans="1:43" x14ac:dyDescent="0.2">
      <c r="A815" s="1"/>
      <c r="B815" s="1"/>
      <c r="C815" s="1"/>
      <c r="D815" s="1"/>
      <c r="AH815" s="3"/>
      <c r="AI815" s="3"/>
      <c r="AJ815" s="3"/>
      <c r="AK815" s="3"/>
      <c r="AL815" s="3"/>
      <c r="AM815" s="3"/>
      <c r="AN815" s="3"/>
      <c r="AO815" s="3"/>
      <c r="AP815" s="3"/>
      <c r="AQ815" s="3"/>
    </row>
    <row r="816" spans="1:43" x14ac:dyDescent="0.2">
      <c r="A816" s="1"/>
      <c r="B816" s="1"/>
      <c r="C816" s="1"/>
      <c r="D816" s="1"/>
      <c r="AH816" s="3"/>
      <c r="AI816" s="3"/>
      <c r="AJ816" s="3"/>
      <c r="AK816" s="3"/>
      <c r="AL816" s="3"/>
      <c r="AM816" s="3"/>
      <c r="AN816" s="3"/>
      <c r="AO816" s="3"/>
      <c r="AP816" s="3"/>
      <c r="AQ816" s="3"/>
    </row>
    <row r="817" spans="1:43" x14ac:dyDescent="0.2">
      <c r="A817" s="1"/>
      <c r="B817" s="1"/>
      <c r="C817" s="1"/>
      <c r="D817" s="1"/>
      <c r="AH817" s="3"/>
      <c r="AI817" s="3"/>
      <c r="AJ817" s="3"/>
      <c r="AK817" s="3"/>
      <c r="AL817" s="3"/>
      <c r="AM817" s="3"/>
      <c r="AN817" s="3"/>
      <c r="AO817" s="3"/>
      <c r="AP817" s="3"/>
      <c r="AQ817" s="3"/>
    </row>
    <row r="818" spans="1:43" x14ac:dyDescent="0.2">
      <c r="A818" s="1"/>
      <c r="B818" s="1"/>
      <c r="C818" s="1"/>
      <c r="D818" s="1"/>
      <c r="AH818" s="3"/>
      <c r="AI818" s="3"/>
      <c r="AJ818" s="3"/>
      <c r="AK818" s="3"/>
      <c r="AL818" s="3"/>
      <c r="AM818" s="3"/>
      <c r="AN818" s="3"/>
      <c r="AO818" s="3"/>
      <c r="AP818" s="3"/>
      <c r="AQ818" s="3"/>
    </row>
    <row r="819" spans="1:43" x14ac:dyDescent="0.2">
      <c r="A819" s="1"/>
      <c r="B819" s="1"/>
      <c r="C819" s="1"/>
      <c r="D819" s="1"/>
      <c r="AH819" s="3"/>
      <c r="AI819" s="3"/>
      <c r="AJ819" s="3"/>
      <c r="AK819" s="3"/>
      <c r="AL819" s="3"/>
      <c r="AM819" s="3"/>
      <c r="AN819" s="3"/>
      <c r="AO819" s="3"/>
      <c r="AP819" s="3"/>
      <c r="AQ819" s="3"/>
    </row>
    <row r="820" spans="1:43" x14ac:dyDescent="0.2">
      <c r="A820" s="1"/>
      <c r="B820" s="1"/>
      <c r="C820" s="1"/>
      <c r="D820" s="1"/>
      <c r="AH820" s="3"/>
      <c r="AI820" s="3"/>
      <c r="AJ820" s="3"/>
      <c r="AK820" s="3"/>
      <c r="AL820" s="3"/>
      <c r="AM820" s="3"/>
      <c r="AN820" s="3"/>
      <c r="AO820" s="3"/>
      <c r="AP820" s="3"/>
      <c r="AQ820" s="3"/>
    </row>
    <row r="821" spans="1:43" x14ac:dyDescent="0.2">
      <c r="A821" s="1"/>
      <c r="B821" s="1"/>
      <c r="C821" s="1"/>
      <c r="D821" s="1"/>
      <c r="AH821" s="3"/>
      <c r="AI821" s="3"/>
      <c r="AJ821" s="3"/>
      <c r="AK821" s="3"/>
      <c r="AL821" s="3"/>
      <c r="AM821" s="3"/>
      <c r="AN821" s="3"/>
      <c r="AO821" s="3"/>
      <c r="AP821" s="3"/>
      <c r="AQ821" s="3"/>
    </row>
    <row r="822" spans="1:43" x14ac:dyDescent="0.2">
      <c r="A822" s="1"/>
      <c r="B822" s="1"/>
      <c r="C822" s="1"/>
      <c r="D822" s="1"/>
      <c r="AH822" s="3"/>
      <c r="AI822" s="3"/>
      <c r="AJ822" s="3"/>
      <c r="AK822" s="3"/>
      <c r="AL822" s="3"/>
      <c r="AM822" s="3"/>
      <c r="AN822" s="3"/>
      <c r="AO822" s="3"/>
      <c r="AP822" s="3"/>
      <c r="AQ822" s="3"/>
    </row>
    <row r="823" spans="1:43" x14ac:dyDescent="0.2">
      <c r="A823" s="1"/>
      <c r="B823" s="1"/>
      <c r="C823" s="1"/>
      <c r="D823" s="1"/>
      <c r="AH823" s="3"/>
      <c r="AI823" s="3"/>
      <c r="AJ823" s="3"/>
      <c r="AK823" s="3"/>
      <c r="AL823" s="3"/>
      <c r="AM823" s="3"/>
      <c r="AN823" s="3"/>
      <c r="AO823" s="3"/>
      <c r="AP823" s="3"/>
      <c r="AQ823" s="3"/>
    </row>
    <row r="824" spans="1:43" x14ac:dyDescent="0.2">
      <c r="A824" s="1"/>
      <c r="B824" s="1"/>
      <c r="C824" s="1"/>
      <c r="D824" s="1"/>
      <c r="AH824" s="3"/>
      <c r="AI824" s="3"/>
      <c r="AJ824" s="3"/>
      <c r="AK824" s="3"/>
      <c r="AL824" s="3"/>
      <c r="AM824" s="3"/>
      <c r="AN824" s="3"/>
      <c r="AO824" s="3"/>
      <c r="AP824" s="3"/>
      <c r="AQ824" s="3"/>
    </row>
    <row r="825" spans="1:43" x14ac:dyDescent="0.2">
      <c r="A825" s="1"/>
      <c r="B825" s="1"/>
      <c r="C825" s="1"/>
      <c r="D825" s="1"/>
      <c r="AH825" s="3"/>
      <c r="AI825" s="3"/>
      <c r="AJ825" s="3"/>
      <c r="AK825" s="3"/>
      <c r="AL825" s="3"/>
      <c r="AM825" s="3"/>
      <c r="AN825" s="3"/>
      <c r="AO825" s="3"/>
      <c r="AP825" s="3"/>
      <c r="AQ825" s="3"/>
    </row>
    <row r="826" spans="1:43" x14ac:dyDescent="0.2">
      <c r="A826" s="1"/>
      <c r="B826" s="1"/>
      <c r="C826" s="1"/>
      <c r="D826" s="1"/>
      <c r="AH826" s="3"/>
      <c r="AI826" s="3"/>
      <c r="AJ826" s="3"/>
      <c r="AK826" s="3"/>
      <c r="AL826" s="3"/>
      <c r="AM826" s="3"/>
      <c r="AN826" s="3"/>
      <c r="AO826" s="3"/>
      <c r="AP826" s="3"/>
      <c r="AQ826" s="3"/>
    </row>
    <row r="827" spans="1:43" x14ac:dyDescent="0.2">
      <c r="A827" s="1"/>
      <c r="B827" s="1"/>
      <c r="C827" s="1"/>
      <c r="D827" s="1"/>
      <c r="AH827" s="3"/>
      <c r="AI827" s="3"/>
      <c r="AJ827" s="3"/>
      <c r="AK827" s="3"/>
      <c r="AL827" s="3"/>
      <c r="AM827" s="3"/>
      <c r="AN827" s="3"/>
      <c r="AO827" s="3"/>
      <c r="AP827" s="3"/>
      <c r="AQ827" s="3"/>
    </row>
    <row r="828" spans="1:43" x14ac:dyDescent="0.2">
      <c r="A828" s="1"/>
      <c r="B828" s="1"/>
      <c r="C828" s="1"/>
      <c r="D828" s="1"/>
      <c r="AH828" s="3"/>
      <c r="AI828" s="3"/>
      <c r="AJ828" s="3"/>
      <c r="AK828" s="3"/>
      <c r="AL828" s="3"/>
      <c r="AM828" s="3"/>
      <c r="AN828" s="3"/>
      <c r="AO828" s="3"/>
      <c r="AP828" s="3"/>
      <c r="AQ828" s="3"/>
    </row>
    <row r="829" spans="1:43" x14ac:dyDescent="0.2">
      <c r="A829" s="1"/>
      <c r="B829" s="1"/>
      <c r="C829" s="1"/>
      <c r="D829" s="1"/>
      <c r="AH829" s="3"/>
      <c r="AI829" s="3"/>
      <c r="AJ829" s="3"/>
      <c r="AK829" s="3"/>
      <c r="AL829" s="3"/>
      <c r="AM829" s="3"/>
      <c r="AN829" s="3"/>
      <c r="AO829" s="3"/>
      <c r="AP829" s="3"/>
      <c r="AQ829" s="3"/>
    </row>
    <row r="830" spans="1:43" x14ac:dyDescent="0.2">
      <c r="A830" s="1"/>
      <c r="B830" s="1"/>
      <c r="C830" s="1"/>
      <c r="D830" s="1"/>
      <c r="AH830" s="3"/>
      <c r="AI830" s="3"/>
      <c r="AJ830" s="3"/>
      <c r="AK830" s="3"/>
      <c r="AL830" s="3"/>
      <c r="AM830" s="3"/>
      <c r="AN830" s="3"/>
      <c r="AO830" s="3"/>
      <c r="AP830" s="3"/>
      <c r="AQ830" s="3"/>
    </row>
    <row r="831" spans="1:43" x14ac:dyDescent="0.2">
      <c r="A831" s="1"/>
      <c r="B831" s="1"/>
      <c r="C831" s="1"/>
      <c r="D831" s="1"/>
      <c r="AH831" s="3"/>
      <c r="AI831" s="3"/>
      <c r="AJ831" s="3"/>
      <c r="AK831" s="3"/>
      <c r="AL831" s="3"/>
      <c r="AM831" s="3"/>
      <c r="AN831" s="3"/>
      <c r="AO831" s="3"/>
      <c r="AP831" s="3"/>
      <c r="AQ831" s="3"/>
    </row>
    <row r="832" spans="1:43" x14ac:dyDescent="0.2">
      <c r="A832" s="1"/>
      <c r="B832" s="1"/>
      <c r="C832" s="1"/>
      <c r="D832" s="1"/>
      <c r="AH832" s="3"/>
      <c r="AI832" s="3"/>
      <c r="AJ832" s="3"/>
      <c r="AK832" s="3"/>
      <c r="AL832" s="3"/>
      <c r="AM832" s="3"/>
      <c r="AN832" s="3"/>
      <c r="AO832" s="3"/>
      <c r="AP832" s="3"/>
      <c r="AQ832" s="3"/>
    </row>
    <row r="833" spans="1:43" x14ac:dyDescent="0.2">
      <c r="A833" s="1"/>
      <c r="B833" s="1"/>
      <c r="C833" s="1"/>
      <c r="D833" s="1"/>
      <c r="AH833" s="3"/>
      <c r="AI833" s="3"/>
      <c r="AJ833" s="3"/>
      <c r="AK833" s="3"/>
      <c r="AL833" s="3"/>
      <c r="AM833" s="3"/>
      <c r="AN833" s="3"/>
      <c r="AO833" s="3"/>
      <c r="AP833" s="3"/>
      <c r="AQ833" s="3"/>
    </row>
    <row r="834" spans="1:43" x14ac:dyDescent="0.2">
      <c r="A834" s="1"/>
      <c r="B834" s="1"/>
      <c r="C834" s="1"/>
      <c r="D834" s="1"/>
      <c r="AH834" s="3"/>
      <c r="AI834" s="3"/>
      <c r="AJ834" s="3"/>
      <c r="AK834" s="3"/>
      <c r="AL834" s="3"/>
      <c r="AM834" s="3"/>
      <c r="AN834" s="3"/>
      <c r="AO834" s="3"/>
      <c r="AP834" s="3"/>
      <c r="AQ834" s="3"/>
    </row>
    <row r="835" spans="1:43" x14ac:dyDescent="0.2">
      <c r="A835" s="1"/>
      <c r="B835" s="1"/>
      <c r="C835" s="1"/>
      <c r="D835" s="1"/>
      <c r="AH835" s="3"/>
      <c r="AI835" s="3"/>
      <c r="AJ835" s="3"/>
      <c r="AK835" s="3"/>
      <c r="AL835" s="3"/>
      <c r="AM835" s="3"/>
      <c r="AN835" s="3"/>
      <c r="AO835" s="3"/>
      <c r="AP835" s="3"/>
      <c r="AQ835" s="3"/>
    </row>
    <row r="836" spans="1:43" x14ac:dyDescent="0.2">
      <c r="A836" s="1"/>
      <c r="B836" s="1"/>
      <c r="C836" s="1"/>
      <c r="D836" s="1"/>
      <c r="AH836" s="3"/>
      <c r="AI836" s="3"/>
      <c r="AJ836" s="3"/>
      <c r="AK836" s="3"/>
      <c r="AL836" s="3"/>
      <c r="AM836" s="3"/>
      <c r="AN836" s="3"/>
      <c r="AO836" s="3"/>
      <c r="AP836" s="3"/>
      <c r="AQ836" s="3"/>
    </row>
    <row r="837" spans="1:43" x14ac:dyDescent="0.2">
      <c r="A837" s="1"/>
      <c r="B837" s="1"/>
      <c r="C837" s="1"/>
      <c r="D837" s="1"/>
      <c r="AH837" s="3"/>
      <c r="AI837" s="3"/>
      <c r="AJ837" s="3"/>
      <c r="AK837" s="3"/>
      <c r="AL837" s="3"/>
      <c r="AM837" s="3"/>
      <c r="AN837" s="3"/>
      <c r="AO837" s="3"/>
      <c r="AP837" s="3"/>
      <c r="AQ837" s="3"/>
    </row>
    <row r="838" spans="1:43" x14ac:dyDescent="0.2">
      <c r="A838" s="1"/>
      <c r="B838" s="1"/>
      <c r="C838" s="1"/>
      <c r="D838" s="1"/>
      <c r="AH838" s="3"/>
      <c r="AI838" s="3"/>
      <c r="AJ838" s="3"/>
      <c r="AK838" s="3"/>
      <c r="AL838" s="3"/>
      <c r="AM838" s="3"/>
      <c r="AN838" s="3"/>
      <c r="AO838" s="3"/>
      <c r="AP838" s="3"/>
      <c r="AQ838" s="3"/>
    </row>
    <row r="839" spans="1:43" x14ac:dyDescent="0.2">
      <c r="A839" s="1"/>
      <c r="B839" s="1"/>
      <c r="C839" s="1"/>
      <c r="D839" s="1"/>
      <c r="AH839" s="3"/>
      <c r="AI839" s="3"/>
      <c r="AJ839" s="3"/>
      <c r="AK839" s="3"/>
      <c r="AL839" s="3"/>
      <c r="AM839" s="3"/>
      <c r="AN839" s="3"/>
      <c r="AO839" s="3"/>
      <c r="AP839" s="3"/>
      <c r="AQ839" s="3"/>
    </row>
    <row r="840" spans="1:43" x14ac:dyDescent="0.2">
      <c r="A840" s="1"/>
      <c r="B840" s="1"/>
      <c r="C840" s="1"/>
      <c r="D840" s="1"/>
      <c r="AH840" s="3"/>
      <c r="AI840" s="3"/>
      <c r="AJ840" s="3"/>
      <c r="AK840" s="3"/>
      <c r="AL840" s="3"/>
      <c r="AM840" s="3"/>
      <c r="AN840" s="3"/>
      <c r="AO840" s="3"/>
      <c r="AP840" s="3"/>
      <c r="AQ840" s="3"/>
    </row>
    <row r="841" spans="1:43" x14ac:dyDescent="0.2">
      <c r="A841" s="1"/>
      <c r="B841" s="1"/>
      <c r="C841" s="1"/>
      <c r="D841" s="1"/>
      <c r="AH841" s="3"/>
      <c r="AI841" s="3"/>
      <c r="AJ841" s="3"/>
      <c r="AK841" s="3"/>
      <c r="AL841" s="3"/>
      <c r="AM841" s="3"/>
      <c r="AN841" s="3"/>
      <c r="AO841" s="3"/>
      <c r="AP841" s="3"/>
      <c r="AQ841" s="3"/>
    </row>
    <row r="842" spans="1:43" x14ac:dyDescent="0.2">
      <c r="A842" s="1"/>
      <c r="B842" s="1"/>
      <c r="C842" s="1"/>
      <c r="D842" s="1"/>
      <c r="AH842" s="3"/>
      <c r="AI842" s="3"/>
      <c r="AJ842" s="3"/>
      <c r="AK842" s="3"/>
      <c r="AL842" s="3"/>
      <c r="AM842" s="3"/>
      <c r="AN842" s="3"/>
      <c r="AO842" s="3"/>
      <c r="AP842" s="3"/>
      <c r="AQ842" s="3"/>
    </row>
    <row r="843" spans="1:43" x14ac:dyDescent="0.2">
      <c r="A843" s="1"/>
      <c r="B843" s="1"/>
      <c r="C843" s="1"/>
      <c r="D843" s="1"/>
      <c r="AH843" s="3"/>
      <c r="AI843" s="3"/>
      <c r="AJ843" s="3"/>
      <c r="AK843" s="3"/>
      <c r="AL843" s="3"/>
      <c r="AM843" s="3"/>
      <c r="AN843" s="3"/>
      <c r="AO843" s="3"/>
      <c r="AP843" s="3"/>
      <c r="AQ843" s="3"/>
    </row>
    <row r="844" spans="1:43" x14ac:dyDescent="0.2">
      <c r="A844" s="1"/>
      <c r="B844" s="1"/>
      <c r="C844" s="1"/>
      <c r="D844" s="1"/>
      <c r="AH844" s="3"/>
      <c r="AI844" s="3"/>
      <c r="AJ844" s="3"/>
      <c r="AK844" s="3"/>
      <c r="AL844" s="3"/>
      <c r="AM844" s="3"/>
      <c r="AN844" s="3"/>
      <c r="AO844" s="3"/>
      <c r="AP844" s="3"/>
      <c r="AQ844" s="3"/>
    </row>
    <row r="845" spans="1:43" x14ac:dyDescent="0.2">
      <c r="A845" s="1"/>
      <c r="B845" s="1"/>
      <c r="C845" s="1"/>
      <c r="D845" s="1"/>
      <c r="AH845" s="3"/>
      <c r="AI845" s="3"/>
      <c r="AJ845" s="3"/>
      <c r="AK845" s="3"/>
      <c r="AL845" s="3"/>
      <c r="AM845" s="3"/>
      <c r="AN845" s="3"/>
      <c r="AO845" s="3"/>
      <c r="AP845" s="3"/>
      <c r="AQ845" s="3"/>
    </row>
    <row r="846" spans="1:43" x14ac:dyDescent="0.2">
      <c r="A846" s="1"/>
      <c r="B846" s="1"/>
      <c r="C846" s="1"/>
      <c r="D846" s="1"/>
      <c r="AH846" s="3"/>
      <c r="AI846" s="3"/>
      <c r="AJ846" s="3"/>
      <c r="AK846" s="3"/>
      <c r="AL846" s="3"/>
      <c r="AM846" s="3"/>
      <c r="AN846" s="3"/>
      <c r="AO846" s="3"/>
      <c r="AP846" s="3"/>
      <c r="AQ846" s="3"/>
    </row>
    <row r="847" spans="1:43" x14ac:dyDescent="0.2">
      <c r="A847" s="1"/>
      <c r="B847" s="1"/>
      <c r="C847" s="1"/>
      <c r="D847" s="1"/>
      <c r="AH847" s="3"/>
      <c r="AI847" s="3"/>
      <c r="AJ847" s="3"/>
      <c r="AK847" s="3"/>
      <c r="AL847" s="3"/>
      <c r="AM847" s="3"/>
      <c r="AN847" s="3"/>
      <c r="AO847" s="3"/>
      <c r="AP847" s="3"/>
      <c r="AQ847" s="3"/>
    </row>
    <row r="848" spans="1:43" x14ac:dyDescent="0.2">
      <c r="A848" s="1"/>
      <c r="B848" s="1"/>
      <c r="C848" s="1"/>
      <c r="D848" s="1"/>
      <c r="AH848" s="3"/>
      <c r="AI848" s="3"/>
      <c r="AJ848" s="3"/>
      <c r="AK848" s="3"/>
      <c r="AL848" s="3"/>
      <c r="AM848" s="3"/>
      <c r="AN848" s="3"/>
      <c r="AO848" s="3"/>
      <c r="AP848" s="3"/>
      <c r="AQ848" s="3"/>
    </row>
    <row r="849" spans="1:43" x14ac:dyDescent="0.2">
      <c r="A849" s="1"/>
      <c r="B849" s="1"/>
      <c r="C849" s="1"/>
      <c r="D849" s="1"/>
      <c r="AH849" s="3"/>
      <c r="AI849" s="3"/>
      <c r="AJ849" s="3"/>
      <c r="AK849" s="3"/>
      <c r="AL849" s="3"/>
      <c r="AM849" s="3"/>
      <c r="AN849" s="3"/>
      <c r="AO849" s="3"/>
      <c r="AP849" s="3"/>
      <c r="AQ849" s="3"/>
    </row>
    <row r="850" spans="1:43" x14ac:dyDescent="0.2">
      <c r="A850" s="1"/>
      <c r="B850" s="1"/>
      <c r="C850" s="1"/>
      <c r="D850" s="1"/>
      <c r="AH850" s="3"/>
      <c r="AI850" s="3"/>
      <c r="AJ850" s="3"/>
      <c r="AK850" s="3"/>
      <c r="AL850" s="3"/>
      <c r="AM850" s="3"/>
      <c r="AN850" s="3"/>
      <c r="AO850" s="3"/>
      <c r="AP850" s="3"/>
      <c r="AQ850" s="3"/>
    </row>
    <row r="851" spans="1:43" x14ac:dyDescent="0.2">
      <c r="A851" s="1"/>
      <c r="B851" s="1"/>
      <c r="C851" s="1"/>
      <c r="D851" s="1"/>
      <c r="AH851" s="3"/>
      <c r="AI851" s="3"/>
      <c r="AJ851" s="3"/>
      <c r="AK851" s="3"/>
      <c r="AL851" s="3"/>
      <c r="AM851" s="3"/>
      <c r="AN851" s="3"/>
      <c r="AO851" s="3"/>
      <c r="AP851" s="3"/>
      <c r="AQ851" s="3"/>
    </row>
    <row r="852" spans="1:43" x14ac:dyDescent="0.2">
      <c r="A852" s="1"/>
      <c r="B852" s="1"/>
      <c r="C852" s="1"/>
      <c r="D852" s="1"/>
      <c r="AH852" s="3"/>
      <c r="AI852" s="3"/>
      <c r="AJ852" s="3"/>
      <c r="AK852" s="3"/>
      <c r="AL852" s="3"/>
      <c r="AM852" s="3"/>
      <c r="AN852" s="3"/>
      <c r="AO852" s="3"/>
      <c r="AP852" s="3"/>
      <c r="AQ852" s="3"/>
    </row>
    <row r="853" spans="1:43" x14ac:dyDescent="0.2">
      <c r="A853" s="1"/>
      <c r="B853" s="1"/>
      <c r="C853" s="1"/>
      <c r="D853" s="1"/>
      <c r="AH853" s="3"/>
      <c r="AI853" s="3"/>
      <c r="AJ853" s="3"/>
      <c r="AK853" s="3"/>
      <c r="AL853" s="3"/>
      <c r="AM853" s="3"/>
      <c r="AN853" s="3"/>
      <c r="AO853" s="3"/>
      <c r="AP853" s="3"/>
      <c r="AQ853" s="3"/>
    </row>
    <row r="854" spans="1:43" x14ac:dyDescent="0.2">
      <c r="A854" s="1"/>
      <c r="B854" s="1"/>
      <c r="C854" s="1"/>
      <c r="D854" s="1"/>
      <c r="AH854" s="3"/>
      <c r="AI854" s="3"/>
      <c r="AJ854" s="3"/>
      <c r="AK854" s="3"/>
      <c r="AL854" s="3"/>
      <c r="AM854" s="3"/>
      <c r="AN854" s="3"/>
      <c r="AO854" s="3"/>
      <c r="AP854" s="3"/>
      <c r="AQ854" s="3"/>
    </row>
    <row r="855" spans="1:43" x14ac:dyDescent="0.2">
      <c r="A855" s="1"/>
      <c r="B855" s="1"/>
      <c r="C855" s="1"/>
      <c r="D855" s="1"/>
      <c r="AH855" s="3"/>
      <c r="AI855" s="3"/>
      <c r="AJ855" s="3"/>
      <c r="AK855" s="3"/>
      <c r="AL855" s="3"/>
      <c r="AM855" s="3"/>
      <c r="AN855" s="3"/>
      <c r="AO855" s="3"/>
      <c r="AP855" s="3"/>
      <c r="AQ855" s="3"/>
    </row>
    <row r="856" spans="1:43" x14ac:dyDescent="0.2">
      <c r="A856" s="1"/>
      <c r="B856" s="1"/>
      <c r="C856" s="1"/>
      <c r="D856" s="1"/>
      <c r="AH856" s="3"/>
      <c r="AI856" s="3"/>
      <c r="AJ856" s="3"/>
      <c r="AK856" s="3"/>
      <c r="AL856" s="3"/>
      <c r="AM856" s="3"/>
      <c r="AN856" s="3"/>
      <c r="AO856" s="3"/>
      <c r="AP856" s="3"/>
      <c r="AQ856" s="3"/>
    </row>
    <row r="857" spans="1:43" x14ac:dyDescent="0.2">
      <c r="A857" s="1"/>
      <c r="B857" s="1"/>
      <c r="C857" s="1"/>
      <c r="D857" s="1"/>
      <c r="AH857" s="3"/>
      <c r="AI857" s="3"/>
      <c r="AJ857" s="3"/>
      <c r="AK857" s="3"/>
      <c r="AL857" s="3"/>
      <c r="AM857" s="3"/>
      <c r="AN857" s="3"/>
      <c r="AO857" s="3"/>
      <c r="AP857" s="3"/>
      <c r="AQ857" s="3"/>
    </row>
    <row r="858" spans="1:43" x14ac:dyDescent="0.2">
      <c r="A858" s="1"/>
      <c r="B858" s="1"/>
      <c r="C858" s="1"/>
      <c r="D858" s="1"/>
      <c r="AH858" s="3"/>
      <c r="AI858" s="3"/>
      <c r="AJ858" s="3"/>
      <c r="AK858" s="3"/>
      <c r="AL858" s="3"/>
      <c r="AM858" s="3"/>
      <c r="AN858" s="3"/>
      <c r="AO858" s="3"/>
      <c r="AP858" s="3"/>
      <c r="AQ858" s="3"/>
    </row>
    <row r="859" spans="1:43" x14ac:dyDescent="0.2">
      <c r="A859" s="1"/>
      <c r="B859" s="1"/>
      <c r="C859" s="1"/>
      <c r="D859" s="1"/>
      <c r="AH859" s="3"/>
      <c r="AI859" s="3"/>
      <c r="AJ859" s="3"/>
      <c r="AK859" s="3"/>
      <c r="AL859" s="3"/>
      <c r="AM859" s="3"/>
      <c r="AN859" s="3"/>
      <c r="AO859" s="3"/>
      <c r="AP859" s="3"/>
      <c r="AQ859" s="3"/>
    </row>
    <row r="860" spans="1:43" x14ac:dyDescent="0.2">
      <c r="A860" s="1"/>
      <c r="B860" s="1"/>
      <c r="C860" s="1"/>
      <c r="D860" s="1"/>
      <c r="AH860" s="3"/>
      <c r="AI860" s="3"/>
      <c r="AJ860" s="3"/>
      <c r="AK860" s="3"/>
      <c r="AL860" s="3"/>
      <c r="AM860" s="3"/>
      <c r="AN860" s="3"/>
      <c r="AO860" s="3"/>
      <c r="AP860" s="3"/>
      <c r="AQ860" s="3"/>
    </row>
    <row r="861" spans="1:43" x14ac:dyDescent="0.2">
      <c r="A861" s="1"/>
      <c r="B861" s="1"/>
      <c r="C861" s="1"/>
      <c r="D861" s="1"/>
      <c r="AH861" s="3"/>
      <c r="AI861" s="3"/>
      <c r="AJ861" s="3"/>
      <c r="AK861" s="3"/>
      <c r="AL861" s="3"/>
      <c r="AM861" s="3"/>
      <c r="AN861" s="3"/>
      <c r="AO861" s="3"/>
      <c r="AP861" s="3"/>
      <c r="AQ861" s="3"/>
    </row>
    <row r="862" spans="1:43" x14ac:dyDescent="0.2">
      <c r="A862" s="1"/>
      <c r="B862" s="1"/>
      <c r="C862" s="1"/>
      <c r="D862" s="1"/>
      <c r="AH862" s="3"/>
      <c r="AI862" s="3"/>
      <c r="AJ862" s="3"/>
      <c r="AK862" s="3"/>
      <c r="AL862" s="3"/>
      <c r="AM862" s="3"/>
      <c r="AN862" s="3"/>
      <c r="AO862" s="3"/>
      <c r="AP862" s="3"/>
      <c r="AQ862" s="3"/>
    </row>
    <row r="863" spans="1:43" x14ac:dyDescent="0.2">
      <c r="A863" s="1"/>
      <c r="B863" s="1"/>
      <c r="C863" s="1"/>
      <c r="D863" s="1"/>
      <c r="AH863" s="3"/>
      <c r="AI863" s="3"/>
      <c r="AJ863" s="3"/>
      <c r="AK863" s="3"/>
      <c r="AL863" s="3"/>
      <c r="AM863" s="3"/>
      <c r="AN863" s="3"/>
      <c r="AO863" s="3"/>
      <c r="AP863" s="3"/>
      <c r="AQ863" s="3"/>
    </row>
    <row r="864" spans="1:43" x14ac:dyDescent="0.2">
      <c r="A864" s="1"/>
      <c r="B864" s="1"/>
      <c r="C864" s="1"/>
      <c r="D864" s="1"/>
      <c r="AH864" s="3"/>
      <c r="AI864" s="3"/>
      <c r="AJ864" s="3"/>
      <c r="AK864" s="3"/>
      <c r="AL864" s="3"/>
      <c r="AM864" s="3"/>
      <c r="AN864" s="3"/>
      <c r="AO864" s="3"/>
      <c r="AP864" s="3"/>
      <c r="AQ864" s="3"/>
    </row>
    <row r="865" spans="1:43" x14ac:dyDescent="0.2">
      <c r="A865" s="1"/>
      <c r="B865" s="1"/>
      <c r="C865" s="1"/>
      <c r="D865" s="1"/>
      <c r="AH865" s="3"/>
      <c r="AI865" s="3"/>
      <c r="AJ865" s="3"/>
      <c r="AK865" s="3"/>
      <c r="AL865" s="3"/>
      <c r="AM865" s="3"/>
      <c r="AN865" s="3"/>
      <c r="AO865" s="3"/>
      <c r="AP865" s="3"/>
      <c r="AQ865" s="3"/>
    </row>
    <row r="866" spans="1:43" x14ac:dyDescent="0.2">
      <c r="A866" s="1"/>
      <c r="B866" s="1"/>
      <c r="C866" s="1"/>
      <c r="D866" s="1"/>
      <c r="AH866" s="3"/>
      <c r="AI866" s="3"/>
      <c r="AJ866" s="3"/>
      <c r="AK866" s="3"/>
      <c r="AL866" s="3"/>
      <c r="AM866" s="3"/>
      <c r="AN866" s="3"/>
      <c r="AO866" s="3"/>
      <c r="AP866" s="3"/>
      <c r="AQ866" s="3"/>
    </row>
    <row r="867" spans="1:43" x14ac:dyDescent="0.2">
      <c r="A867" s="1"/>
      <c r="B867" s="1"/>
      <c r="C867" s="1"/>
      <c r="D867" s="1"/>
      <c r="AH867" s="3"/>
      <c r="AI867" s="3"/>
      <c r="AJ867" s="3"/>
      <c r="AK867" s="3"/>
      <c r="AL867" s="3"/>
      <c r="AM867" s="3"/>
      <c r="AN867" s="3"/>
      <c r="AO867" s="3"/>
      <c r="AP867" s="3"/>
      <c r="AQ867" s="3"/>
    </row>
    <row r="868" spans="1:43" x14ac:dyDescent="0.2">
      <c r="A868" s="1"/>
      <c r="B868" s="1"/>
      <c r="C868" s="1"/>
      <c r="D868" s="1"/>
      <c r="AH868" s="3"/>
      <c r="AI868" s="3"/>
      <c r="AJ868" s="3"/>
      <c r="AK868" s="3"/>
      <c r="AL868" s="3"/>
      <c r="AM868" s="3"/>
      <c r="AN868" s="3"/>
      <c r="AO868" s="3"/>
      <c r="AP868" s="3"/>
      <c r="AQ868" s="3"/>
    </row>
    <row r="869" spans="1:43" x14ac:dyDescent="0.2">
      <c r="A869" s="1"/>
      <c r="B869" s="1"/>
      <c r="C869" s="1"/>
      <c r="D869" s="1"/>
      <c r="AH869" s="3"/>
      <c r="AI869" s="3"/>
      <c r="AJ869" s="3"/>
      <c r="AK869" s="3"/>
      <c r="AL869" s="3"/>
      <c r="AM869" s="3"/>
      <c r="AN869" s="3"/>
      <c r="AO869" s="3"/>
      <c r="AP869" s="3"/>
      <c r="AQ869" s="3"/>
    </row>
    <row r="870" spans="1:43" x14ac:dyDescent="0.2">
      <c r="A870" s="1"/>
      <c r="B870" s="1"/>
      <c r="C870" s="1"/>
      <c r="D870" s="1"/>
      <c r="AH870" s="3"/>
      <c r="AI870" s="3"/>
      <c r="AJ870" s="3"/>
      <c r="AK870" s="3"/>
      <c r="AL870" s="3"/>
      <c r="AM870" s="3"/>
      <c r="AN870" s="3"/>
      <c r="AO870" s="3"/>
      <c r="AP870" s="3"/>
      <c r="AQ870" s="3"/>
    </row>
    <row r="871" spans="1:43" x14ac:dyDescent="0.2">
      <c r="A871" s="1"/>
      <c r="B871" s="1"/>
      <c r="C871" s="1"/>
      <c r="D871" s="1"/>
      <c r="AH871" s="3"/>
      <c r="AI871" s="3"/>
      <c r="AJ871" s="3"/>
      <c r="AK871" s="3"/>
      <c r="AL871" s="3"/>
      <c r="AM871" s="3"/>
      <c r="AN871" s="3"/>
      <c r="AO871" s="3"/>
      <c r="AP871" s="3"/>
      <c r="AQ871" s="3"/>
    </row>
    <row r="872" spans="1:43" x14ac:dyDescent="0.2">
      <c r="A872" s="1"/>
      <c r="B872" s="1"/>
      <c r="C872" s="1"/>
      <c r="D872" s="1"/>
      <c r="AH872" s="3"/>
      <c r="AI872" s="3"/>
      <c r="AJ872" s="3"/>
      <c r="AK872" s="3"/>
      <c r="AL872" s="3"/>
      <c r="AM872" s="3"/>
      <c r="AN872" s="3"/>
      <c r="AO872" s="3"/>
      <c r="AP872" s="3"/>
      <c r="AQ872" s="3"/>
    </row>
    <row r="873" spans="1:43" x14ac:dyDescent="0.2">
      <c r="A873" s="1"/>
      <c r="B873" s="1"/>
      <c r="C873" s="1"/>
      <c r="D873" s="1"/>
      <c r="AH873" s="3"/>
      <c r="AI873" s="3"/>
      <c r="AJ873" s="3"/>
      <c r="AK873" s="3"/>
      <c r="AL873" s="3"/>
      <c r="AM873" s="3"/>
      <c r="AN873" s="3"/>
      <c r="AO873" s="3"/>
      <c r="AP873" s="3"/>
      <c r="AQ873" s="3"/>
    </row>
    <row r="874" spans="1:43" x14ac:dyDescent="0.2">
      <c r="A874" s="1"/>
      <c r="B874" s="1"/>
      <c r="C874" s="1"/>
      <c r="D874" s="1"/>
      <c r="AH874" s="3"/>
      <c r="AI874" s="3"/>
      <c r="AJ874" s="3"/>
      <c r="AK874" s="3"/>
      <c r="AL874" s="3"/>
      <c r="AM874" s="3"/>
      <c r="AN874" s="3"/>
      <c r="AO874" s="3"/>
      <c r="AP874" s="3"/>
      <c r="AQ874" s="3"/>
    </row>
    <row r="875" spans="1:43" x14ac:dyDescent="0.2">
      <c r="A875" s="1"/>
      <c r="B875" s="1"/>
      <c r="C875" s="1"/>
      <c r="D875" s="1"/>
      <c r="AH875" s="3"/>
      <c r="AI875" s="3"/>
      <c r="AJ875" s="3"/>
      <c r="AK875" s="3"/>
      <c r="AL875" s="3"/>
      <c r="AM875" s="3"/>
      <c r="AN875" s="3"/>
      <c r="AO875" s="3"/>
      <c r="AP875" s="3"/>
      <c r="AQ875" s="3"/>
    </row>
    <row r="876" spans="1:43" x14ac:dyDescent="0.2">
      <c r="A876" s="1"/>
      <c r="B876" s="1"/>
      <c r="C876" s="1"/>
      <c r="D876" s="1"/>
      <c r="AH876" s="3"/>
      <c r="AI876" s="3"/>
      <c r="AJ876" s="3"/>
      <c r="AK876" s="3"/>
      <c r="AL876" s="3"/>
      <c r="AM876" s="3"/>
      <c r="AN876" s="3"/>
      <c r="AO876" s="3"/>
      <c r="AP876" s="3"/>
      <c r="AQ876" s="3"/>
    </row>
    <row r="877" spans="1:43" x14ac:dyDescent="0.2">
      <c r="A877" s="1"/>
      <c r="B877" s="1"/>
      <c r="C877" s="1"/>
      <c r="D877" s="1"/>
      <c r="AH877" s="3"/>
      <c r="AI877" s="3"/>
      <c r="AJ877" s="3"/>
      <c r="AK877" s="3"/>
      <c r="AL877" s="3"/>
      <c r="AM877" s="3"/>
      <c r="AN877" s="3"/>
      <c r="AO877" s="3"/>
      <c r="AP877" s="3"/>
      <c r="AQ877" s="3"/>
    </row>
    <row r="878" spans="1:43" x14ac:dyDescent="0.2">
      <c r="A878" s="1"/>
      <c r="B878" s="1"/>
      <c r="C878" s="1"/>
      <c r="D878" s="1"/>
      <c r="AH878" s="3"/>
      <c r="AI878" s="3"/>
      <c r="AJ878" s="3"/>
      <c r="AK878" s="3"/>
      <c r="AL878" s="3"/>
      <c r="AM878" s="3"/>
      <c r="AN878" s="3"/>
      <c r="AO878" s="3"/>
      <c r="AP878" s="3"/>
      <c r="AQ878" s="3"/>
    </row>
    <row r="879" spans="1:43" x14ac:dyDescent="0.2">
      <c r="A879" s="1"/>
      <c r="B879" s="1"/>
      <c r="C879" s="1"/>
      <c r="D879" s="1"/>
      <c r="AH879" s="3"/>
      <c r="AI879" s="3"/>
      <c r="AJ879" s="3"/>
      <c r="AK879" s="3"/>
      <c r="AL879" s="3"/>
      <c r="AM879" s="3"/>
      <c r="AN879" s="3"/>
      <c r="AO879" s="3"/>
      <c r="AP879" s="3"/>
      <c r="AQ879" s="3"/>
    </row>
    <row r="880" spans="1:43" x14ac:dyDescent="0.2">
      <c r="A880" s="1"/>
      <c r="B880" s="1"/>
      <c r="C880" s="1"/>
      <c r="D880" s="1"/>
      <c r="AH880" s="3"/>
      <c r="AI880" s="3"/>
      <c r="AJ880" s="3"/>
      <c r="AK880" s="3"/>
      <c r="AL880" s="3"/>
      <c r="AM880" s="3"/>
      <c r="AN880" s="3"/>
      <c r="AO880" s="3"/>
      <c r="AP880" s="3"/>
      <c r="AQ880" s="3"/>
    </row>
    <row r="881" spans="1:43" x14ac:dyDescent="0.2">
      <c r="A881" s="1"/>
      <c r="B881" s="1"/>
      <c r="C881" s="1"/>
      <c r="D881" s="1"/>
      <c r="AH881" s="3"/>
      <c r="AI881" s="3"/>
      <c r="AJ881" s="3"/>
      <c r="AK881" s="3"/>
      <c r="AL881" s="3"/>
      <c r="AM881" s="3"/>
      <c r="AN881" s="3"/>
      <c r="AO881" s="3"/>
      <c r="AP881" s="3"/>
      <c r="AQ881" s="3"/>
    </row>
    <row r="882" spans="1:43" x14ac:dyDescent="0.2">
      <c r="A882" s="1"/>
      <c r="B882" s="1"/>
      <c r="C882" s="1"/>
      <c r="D882" s="1"/>
      <c r="AH882" s="3"/>
      <c r="AI882" s="3"/>
      <c r="AJ882" s="3"/>
      <c r="AK882" s="3"/>
      <c r="AL882" s="3"/>
      <c r="AM882" s="3"/>
      <c r="AN882" s="3"/>
      <c r="AO882" s="3"/>
      <c r="AP882" s="3"/>
      <c r="AQ882" s="3"/>
    </row>
    <row r="883" spans="1:43" x14ac:dyDescent="0.2">
      <c r="A883" s="1"/>
      <c r="B883" s="1"/>
      <c r="C883" s="1"/>
      <c r="D883" s="1"/>
      <c r="AH883" s="3"/>
      <c r="AI883" s="3"/>
      <c r="AJ883" s="3"/>
      <c r="AK883" s="3"/>
      <c r="AL883" s="3"/>
      <c r="AM883" s="3"/>
      <c r="AN883" s="3"/>
      <c r="AO883" s="3"/>
      <c r="AP883" s="3"/>
      <c r="AQ883" s="3"/>
    </row>
    <row r="884" spans="1:43" x14ac:dyDescent="0.2">
      <c r="A884" s="1"/>
      <c r="B884" s="1"/>
      <c r="C884" s="1"/>
      <c r="D884" s="1"/>
      <c r="AH884" s="3"/>
      <c r="AI884" s="3"/>
      <c r="AJ884" s="3"/>
      <c r="AK884" s="3"/>
      <c r="AL884" s="3"/>
      <c r="AM884" s="3"/>
      <c r="AN884" s="3"/>
      <c r="AO884" s="3"/>
      <c r="AP884" s="3"/>
      <c r="AQ884" s="3"/>
    </row>
    <row r="885" spans="1:43" x14ac:dyDescent="0.2">
      <c r="A885" s="1"/>
      <c r="B885" s="1"/>
      <c r="C885" s="1"/>
      <c r="D885" s="1"/>
      <c r="AH885" s="3"/>
      <c r="AI885" s="3"/>
      <c r="AJ885" s="3"/>
      <c r="AK885" s="3"/>
      <c r="AL885" s="3"/>
      <c r="AM885" s="3"/>
      <c r="AN885" s="3"/>
      <c r="AO885" s="3"/>
      <c r="AP885" s="3"/>
      <c r="AQ885" s="3"/>
    </row>
    <row r="886" spans="1:43" x14ac:dyDescent="0.2">
      <c r="A886" s="1"/>
      <c r="B886" s="1"/>
      <c r="C886" s="1"/>
      <c r="D886" s="1"/>
      <c r="AH886" s="3"/>
      <c r="AI886" s="3"/>
      <c r="AJ886" s="3"/>
      <c r="AK886" s="3"/>
      <c r="AL886" s="3"/>
      <c r="AM886" s="3"/>
      <c r="AN886" s="3"/>
      <c r="AO886" s="3"/>
      <c r="AP886" s="3"/>
      <c r="AQ886" s="3"/>
    </row>
    <row r="887" spans="1:43" x14ac:dyDescent="0.2">
      <c r="A887" s="1"/>
      <c r="B887" s="1"/>
      <c r="C887" s="1"/>
      <c r="D887" s="1"/>
      <c r="AH887" s="3"/>
      <c r="AI887" s="3"/>
      <c r="AJ887" s="3"/>
      <c r="AK887" s="3"/>
      <c r="AL887" s="3"/>
      <c r="AM887" s="3"/>
      <c r="AN887" s="3"/>
      <c r="AO887" s="3"/>
      <c r="AP887" s="3"/>
      <c r="AQ887" s="3"/>
    </row>
    <row r="888" spans="1:43" x14ac:dyDescent="0.2">
      <c r="A888" s="1"/>
      <c r="B888" s="1"/>
      <c r="C888" s="1"/>
      <c r="D888" s="1"/>
      <c r="AH888" s="3"/>
      <c r="AI888" s="3"/>
      <c r="AJ888" s="3"/>
      <c r="AK888" s="3"/>
      <c r="AL888" s="3"/>
      <c r="AM888" s="3"/>
      <c r="AN888" s="3"/>
      <c r="AO888" s="3"/>
      <c r="AP888" s="3"/>
      <c r="AQ888" s="3"/>
    </row>
    <row r="889" spans="1:43" x14ac:dyDescent="0.2">
      <c r="A889" s="1"/>
      <c r="B889" s="1"/>
      <c r="C889" s="1"/>
      <c r="D889" s="1"/>
      <c r="AH889" s="3"/>
      <c r="AI889" s="3"/>
      <c r="AJ889" s="3"/>
      <c r="AK889" s="3"/>
      <c r="AL889" s="3"/>
      <c r="AM889" s="3"/>
      <c r="AN889" s="3"/>
      <c r="AO889" s="3"/>
      <c r="AP889" s="3"/>
      <c r="AQ889" s="3"/>
    </row>
    <row r="890" spans="1:43" x14ac:dyDescent="0.2">
      <c r="A890" s="1"/>
      <c r="B890" s="1"/>
      <c r="C890" s="1"/>
      <c r="D890" s="1"/>
      <c r="AH890" s="3"/>
      <c r="AI890" s="3"/>
      <c r="AJ890" s="3"/>
      <c r="AK890" s="3"/>
      <c r="AL890" s="3"/>
      <c r="AM890" s="3"/>
      <c r="AN890" s="3"/>
      <c r="AO890" s="3"/>
      <c r="AP890" s="3"/>
      <c r="AQ890" s="3"/>
    </row>
    <row r="891" spans="1:43" x14ac:dyDescent="0.2">
      <c r="A891" s="1"/>
      <c r="B891" s="1"/>
      <c r="C891" s="1"/>
      <c r="D891" s="1"/>
      <c r="AH891" s="3"/>
      <c r="AI891" s="3"/>
      <c r="AJ891" s="3"/>
      <c r="AK891" s="3"/>
      <c r="AL891" s="3"/>
      <c r="AM891" s="3"/>
      <c r="AN891" s="3"/>
      <c r="AO891" s="3"/>
      <c r="AP891" s="3"/>
      <c r="AQ891" s="3"/>
    </row>
    <row r="892" spans="1:43" x14ac:dyDescent="0.2">
      <c r="A892" s="1"/>
      <c r="B892" s="1"/>
      <c r="C892" s="1"/>
      <c r="D892" s="1"/>
      <c r="AH892" s="3"/>
      <c r="AI892" s="3"/>
      <c r="AJ892" s="3"/>
      <c r="AK892" s="3"/>
      <c r="AL892" s="3"/>
      <c r="AM892" s="3"/>
      <c r="AN892" s="3"/>
      <c r="AO892" s="3"/>
      <c r="AP892" s="3"/>
      <c r="AQ892" s="3"/>
    </row>
    <row r="893" spans="1:43" x14ac:dyDescent="0.2">
      <c r="A893" s="1"/>
      <c r="B893" s="1"/>
      <c r="C893" s="1"/>
      <c r="D893" s="1"/>
      <c r="AH893" s="3"/>
      <c r="AI893" s="3"/>
      <c r="AJ893" s="3"/>
      <c r="AK893" s="3"/>
      <c r="AL893" s="3"/>
      <c r="AM893" s="3"/>
      <c r="AN893" s="3"/>
      <c r="AO893" s="3"/>
      <c r="AP893" s="3"/>
      <c r="AQ893" s="3"/>
    </row>
    <row r="894" spans="1:43" x14ac:dyDescent="0.2">
      <c r="A894" s="1"/>
      <c r="B894" s="1"/>
      <c r="C894" s="1"/>
      <c r="D894" s="1"/>
      <c r="AH894" s="3"/>
      <c r="AI894" s="3"/>
      <c r="AJ894" s="3"/>
      <c r="AK894" s="3"/>
      <c r="AL894" s="3"/>
      <c r="AM894" s="3"/>
      <c r="AN894" s="3"/>
      <c r="AO894" s="3"/>
      <c r="AP894" s="3"/>
      <c r="AQ894" s="3"/>
    </row>
    <row r="895" spans="1:43" x14ac:dyDescent="0.2">
      <c r="A895" s="1"/>
      <c r="B895" s="1"/>
      <c r="C895" s="1"/>
      <c r="D895" s="1"/>
      <c r="AH895" s="3"/>
      <c r="AI895" s="3"/>
      <c r="AJ895" s="3"/>
      <c r="AK895" s="3"/>
      <c r="AL895" s="3"/>
      <c r="AM895" s="3"/>
      <c r="AN895" s="3"/>
      <c r="AO895" s="3"/>
      <c r="AP895" s="3"/>
      <c r="AQ895" s="3"/>
    </row>
    <row r="896" spans="1:43" x14ac:dyDescent="0.2">
      <c r="A896" s="1"/>
      <c r="B896" s="1"/>
      <c r="C896" s="1"/>
      <c r="D896" s="1"/>
      <c r="AH896" s="3"/>
      <c r="AI896" s="3"/>
      <c r="AJ896" s="3"/>
      <c r="AK896" s="3"/>
      <c r="AL896" s="3"/>
      <c r="AM896" s="3"/>
      <c r="AN896" s="3"/>
      <c r="AO896" s="3"/>
      <c r="AP896" s="3"/>
      <c r="AQ896" s="3"/>
    </row>
    <row r="897" spans="1:43" x14ac:dyDescent="0.2">
      <c r="A897" s="1"/>
      <c r="B897" s="1"/>
      <c r="C897" s="1"/>
      <c r="D897" s="1"/>
      <c r="AH897" s="3"/>
      <c r="AI897" s="3"/>
      <c r="AJ897" s="3"/>
      <c r="AK897" s="3"/>
      <c r="AL897" s="3"/>
      <c r="AM897" s="3"/>
      <c r="AN897" s="3"/>
      <c r="AO897" s="3"/>
      <c r="AP897" s="3"/>
      <c r="AQ897" s="3"/>
    </row>
    <row r="898" spans="1:43" x14ac:dyDescent="0.2">
      <c r="A898" s="1"/>
      <c r="B898" s="1"/>
      <c r="C898" s="1"/>
      <c r="D898" s="1"/>
      <c r="AH898" s="3"/>
      <c r="AI898" s="3"/>
      <c r="AJ898" s="3"/>
      <c r="AK898" s="3"/>
      <c r="AL898" s="3"/>
      <c r="AM898" s="3"/>
      <c r="AN898" s="3"/>
      <c r="AO898" s="3"/>
      <c r="AP898" s="3"/>
      <c r="AQ898" s="3"/>
    </row>
    <row r="899" spans="1:43" x14ac:dyDescent="0.2">
      <c r="A899" s="1"/>
      <c r="B899" s="1"/>
      <c r="C899" s="1"/>
      <c r="D899" s="1"/>
      <c r="AH899" s="3"/>
      <c r="AI899" s="3"/>
      <c r="AJ899" s="3"/>
      <c r="AK899" s="3"/>
      <c r="AL899" s="3"/>
      <c r="AM899" s="3"/>
      <c r="AN899" s="3"/>
      <c r="AO899" s="3"/>
      <c r="AP899" s="3"/>
      <c r="AQ899" s="3"/>
    </row>
    <row r="900" spans="1:43" x14ac:dyDescent="0.2">
      <c r="A900" s="1"/>
      <c r="B900" s="1"/>
      <c r="C900" s="1"/>
      <c r="D900" s="1"/>
      <c r="AH900" s="3"/>
      <c r="AI900" s="3"/>
      <c r="AJ900" s="3"/>
      <c r="AK900" s="3"/>
      <c r="AL900" s="3"/>
      <c r="AM900" s="3"/>
      <c r="AN900" s="3"/>
      <c r="AO900" s="3"/>
      <c r="AP900" s="3"/>
      <c r="AQ900" s="3"/>
    </row>
    <row r="901" spans="1:43" x14ac:dyDescent="0.2">
      <c r="A901" s="1"/>
      <c r="B901" s="1"/>
      <c r="C901" s="1"/>
      <c r="D901" s="1"/>
      <c r="AH901" s="3"/>
      <c r="AI901" s="3"/>
      <c r="AJ901" s="3"/>
      <c r="AK901" s="3"/>
      <c r="AL901" s="3"/>
      <c r="AM901" s="3"/>
      <c r="AN901" s="3"/>
      <c r="AO901" s="3"/>
      <c r="AP901" s="3"/>
      <c r="AQ901" s="3"/>
    </row>
    <row r="902" spans="1:43" x14ac:dyDescent="0.2">
      <c r="A902" s="1"/>
      <c r="B902" s="1"/>
      <c r="C902" s="1"/>
      <c r="D902" s="1"/>
      <c r="AH902" s="3"/>
      <c r="AI902" s="3"/>
      <c r="AJ902" s="3"/>
      <c r="AK902" s="3"/>
      <c r="AL902" s="3"/>
      <c r="AM902" s="3"/>
      <c r="AN902" s="3"/>
      <c r="AO902" s="3"/>
      <c r="AP902" s="3"/>
      <c r="AQ902" s="3"/>
    </row>
    <row r="903" spans="1:43" x14ac:dyDescent="0.2">
      <c r="A903" s="1"/>
      <c r="B903" s="1"/>
      <c r="C903" s="1"/>
      <c r="D903" s="1"/>
      <c r="AH903" s="3"/>
      <c r="AI903" s="3"/>
      <c r="AJ903" s="3"/>
      <c r="AK903" s="3"/>
      <c r="AL903" s="3"/>
      <c r="AM903" s="3"/>
      <c r="AN903" s="3"/>
      <c r="AO903" s="3"/>
      <c r="AP903" s="3"/>
      <c r="AQ903" s="3"/>
    </row>
    <row r="904" spans="1:43" x14ac:dyDescent="0.2">
      <c r="A904" s="1"/>
      <c r="B904" s="1"/>
      <c r="C904" s="1"/>
      <c r="D904" s="1"/>
      <c r="AH904" s="3"/>
      <c r="AI904" s="3"/>
      <c r="AJ904" s="3"/>
      <c r="AK904" s="3"/>
      <c r="AL904" s="3"/>
      <c r="AM904" s="3"/>
      <c r="AN904" s="3"/>
      <c r="AO904" s="3"/>
      <c r="AP904" s="3"/>
      <c r="AQ904" s="3"/>
    </row>
    <row r="905" spans="1:43" x14ac:dyDescent="0.2">
      <c r="A905" s="1"/>
      <c r="B905" s="1"/>
      <c r="C905" s="1"/>
      <c r="D905" s="1"/>
      <c r="AH905" s="3"/>
      <c r="AI905" s="3"/>
      <c r="AJ905" s="3"/>
      <c r="AK905" s="3"/>
      <c r="AL905" s="3"/>
      <c r="AM905" s="3"/>
      <c r="AN905" s="3"/>
      <c r="AO905" s="3"/>
      <c r="AP905" s="3"/>
      <c r="AQ905" s="3"/>
    </row>
    <row r="906" spans="1:43" x14ac:dyDescent="0.2">
      <c r="A906" s="1"/>
      <c r="B906" s="1"/>
      <c r="C906" s="1"/>
      <c r="D906" s="1"/>
      <c r="AH906" s="3"/>
      <c r="AI906" s="3"/>
      <c r="AJ906" s="3"/>
      <c r="AK906" s="3"/>
      <c r="AL906" s="3"/>
      <c r="AM906" s="3"/>
      <c r="AN906" s="3"/>
      <c r="AO906" s="3"/>
      <c r="AP906" s="3"/>
      <c r="AQ906" s="3"/>
    </row>
    <row r="907" spans="1:43" x14ac:dyDescent="0.2">
      <c r="A907" s="1"/>
      <c r="B907" s="1"/>
      <c r="C907" s="1"/>
      <c r="D907" s="1"/>
      <c r="AH907" s="3"/>
      <c r="AI907" s="3"/>
      <c r="AJ907" s="3"/>
      <c r="AK907" s="3"/>
      <c r="AL907" s="3"/>
      <c r="AM907" s="3"/>
      <c r="AN907" s="3"/>
      <c r="AO907" s="3"/>
      <c r="AP907" s="3"/>
      <c r="AQ907" s="3"/>
    </row>
    <row r="908" spans="1:43" x14ac:dyDescent="0.2">
      <c r="A908" s="1"/>
      <c r="B908" s="1"/>
      <c r="C908" s="1"/>
      <c r="D908" s="1"/>
      <c r="AH908" s="3"/>
      <c r="AI908" s="3"/>
      <c r="AJ908" s="3"/>
      <c r="AK908" s="3"/>
      <c r="AL908" s="3"/>
      <c r="AM908" s="3"/>
      <c r="AN908" s="3"/>
      <c r="AO908" s="3"/>
      <c r="AP908" s="3"/>
      <c r="AQ908" s="3"/>
    </row>
    <row r="909" spans="1:43" x14ac:dyDescent="0.2">
      <c r="A909" s="1"/>
      <c r="B909" s="1"/>
      <c r="C909" s="1"/>
      <c r="D909" s="1"/>
      <c r="AH909" s="3"/>
      <c r="AI909" s="3"/>
      <c r="AJ909" s="3"/>
      <c r="AK909" s="3"/>
      <c r="AL909" s="3"/>
      <c r="AM909" s="3"/>
      <c r="AN909" s="3"/>
      <c r="AO909" s="3"/>
      <c r="AP909" s="3"/>
      <c r="AQ909" s="3"/>
    </row>
    <row r="910" spans="1:43" x14ac:dyDescent="0.2">
      <c r="A910" s="1"/>
      <c r="B910" s="1"/>
      <c r="C910" s="1"/>
      <c r="D910" s="1"/>
      <c r="AH910" s="3"/>
      <c r="AI910" s="3"/>
      <c r="AJ910" s="3"/>
      <c r="AK910" s="3"/>
      <c r="AL910" s="3"/>
      <c r="AM910" s="3"/>
      <c r="AN910" s="3"/>
      <c r="AO910" s="3"/>
      <c r="AP910" s="3"/>
      <c r="AQ910" s="3"/>
    </row>
    <row r="911" spans="1:43" x14ac:dyDescent="0.2">
      <c r="A911" s="1"/>
      <c r="B911" s="1"/>
      <c r="C911" s="1"/>
      <c r="D911" s="1"/>
      <c r="AH911" s="3"/>
      <c r="AI911" s="3"/>
      <c r="AJ911" s="3"/>
      <c r="AK911" s="3"/>
      <c r="AL911" s="3"/>
      <c r="AM911" s="3"/>
      <c r="AN911" s="3"/>
      <c r="AO911" s="3"/>
      <c r="AP911" s="3"/>
      <c r="AQ911" s="3"/>
    </row>
    <row r="912" spans="1:43" x14ac:dyDescent="0.2">
      <c r="A912" s="1"/>
      <c r="B912" s="1"/>
      <c r="C912" s="1"/>
      <c r="D912" s="1"/>
      <c r="AH912" s="3"/>
      <c r="AI912" s="3"/>
      <c r="AJ912" s="3"/>
      <c r="AK912" s="3"/>
      <c r="AL912" s="3"/>
      <c r="AM912" s="3"/>
      <c r="AN912" s="3"/>
      <c r="AO912" s="3"/>
      <c r="AP912" s="3"/>
      <c r="AQ912" s="3"/>
    </row>
    <row r="913" spans="1:43" x14ac:dyDescent="0.2">
      <c r="A913" s="1"/>
      <c r="B913" s="1"/>
      <c r="C913" s="1"/>
      <c r="D913" s="1"/>
      <c r="AH913" s="3"/>
      <c r="AI913" s="3"/>
      <c r="AJ913" s="3"/>
      <c r="AK913" s="3"/>
      <c r="AL913" s="3"/>
      <c r="AM913" s="3"/>
      <c r="AN913" s="3"/>
      <c r="AO913" s="3"/>
      <c r="AP913" s="3"/>
      <c r="AQ913" s="3"/>
    </row>
    <row r="914" spans="1:43" x14ac:dyDescent="0.2">
      <c r="A914" s="1"/>
      <c r="B914" s="1"/>
      <c r="C914" s="1"/>
      <c r="D914" s="1"/>
      <c r="AH914" s="3"/>
      <c r="AI914" s="3"/>
      <c r="AJ914" s="3"/>
      <c r="AK914" s="3"/>
      <c r="AL914" s="3"/>
      <c r="AM914" s="3"/>
      <c r="AN914" s="3"/>
      <c r="AO914" s="3"/>
      <c r="AP914" s="3"/>
      <c r="AQ914" s="3"/>
    </row>
    <row r="915" spans="1:43" x14ac:dyDescent="0.2">
      <c r="A915" s="1"/>
      <c r="B915" s="1"/>
      <c r="C915" s="1"/>
      <c r="D915" s="1"/>
      <c r="AH915" s="3"/>
      <c r="AI915" s="3"/>
      <c r="AJ915" s="3"/>
      <c r="AK915" s="3"/>
      <c r="AL915" s="3"/>
      <c r="AM915" s="3"/>
      <c r="AN915" s="3"/>
      <c r="AO915" s="3"/>
      <c r="AP915" s="3"/>
      <c r="AQ915" s="3"/>
    </row>
    <row r="916" spans="1:43" x14ac:dyDescent="0.2">
      <c r="A916" s="1"/>
      <c r="B916" s="1"/>
      <c r="C916" s="1"/>
      <c r="D916" s="1"/>
      <c r="AH916" s="3"/>
      <c r="AI916" s="3"/>
      <c r="AJ916" s="3"/>
      <c r="AK916" s="3"/>
      <c r="AL916" s="3"/>
      <c r="AM916" s="3"/>
      <c r="AN916" s="3"/>
      <c r="AO916" s="3"/>
      <c r="AP916" s="3"/>
      <c r="AQ916" s="3"/>
    </row>
    <row r="917" spans="1:43" x14ac:dyDescent="0.2">
      <c r="A917" s="1"/>
      <c r="B917" s="1"/>
      <c r="C917" s="1"/>
      <c r="D917" s="1"/>
      <c r="AH917" s="3"/>
      <c r="AI917" s="3"/>
      <c r="AJ917" s="3"/>
      <c r="AK917" s="3"/>
      <c r="AL917" s="3"/>
      <c r="AM917" s="3"/>
      <c r="AN917" s="3"/>
      <c r="AO917" s="3"/>
      <c r="AP917" s="3"/>
      <c r="AQ917" s="3"/>
    </row>
    <row r="918" spans="1:43" x14ac:dyDescent="0.2">
      <c r="A918" s="1"/>
      <c r="B918" s="1"/>
      <c r="C918" s="1"/>
      <c r="D918" s="1"/>
      <c r="AH918" s="3"/>
      <c r="AI918" s="3"/>
      <c r="AJ918" s="3"/>
      <c r="AK918" s="3"/>
      <c r="AL918" s="3"/>
      <c r="AM918" s="3"/>
      <c r="AN918" s="3"/>
      <c r="AO918" s="3"/>
      <c r="AP918" s="3"/>
      <c r="AQ918" s="3"/>
    </row>
    <row r="919" spans="1:43" x14ac:dyDescent="0.2">
      <c r="A919" s="1"/>
      <c r="B919" s="1"/>
      <c r="C919" s="1"/>
      <c r="D919" s="1"/>
      <c r="AH919" s="3"/>
      <c r="AI919" s="3"/>
      <c r="AJ919" s="3"/>
      <c r="AK919" s="3"/>
      <c r="AL919" s="3"/>
      <c r="AM919" s="3"/>
      <c r="AN919" s="3"/>
      <c r="AO919" s="3"/>
      <c r="AP919" s="3"/>
      <c r="AQ919" s="3"/>
    </row>
    <row r="920" spans="1:43" x14ac:dyDescent="0.2">
      <c r="A920" s="1"/>
      <c r="B920" s="1"/>
      <c r="C920" s="1"/>
      <c r="D920" s="1"/>
      <c r="AH920" s="3"/>
      <c r="AI920" s="3"/>
      <c r="AJ920" s="3"/>
      <c r="AK920" s="3"/>
      <c r="AL920" s="3"/>
      <c r="AM920" s="3"/>
      <c r="AN920" s="3"/>
      <c r="AO920" s="3"/>
      <c r="AP920" s="3"/>
      <c r="AQ920" s="3"/>
    </row>
    <row r="921" spans="1:43" x14ac:dyDescent="0.2">
      <c r="A921" s="1"/>
      <c r="B921" s="1"/>
      <c r="C921" s="1"/>
      <c r="D921" s="1"/>
      <c r="AH921" s="3"/>
      <c r="AI921" s="3"/>
      <c r="AJ921" s="3"/>
      <c r="AK921" s="3"/>
      <c r="AL921" s="3"/>
      <c r="AM921" s="3"/>
      <c r="AN921" s="3"/>
      <c r="AO921" s="3"/>
      <c r="AP921" s="3"/>
      <c r="AQ921" s="3"/>
    </row>
    <row r="922" spans="1:43" x14ac:dyDescent="0.2">
      <c r="A922" s="1"/>
      <c r="B922" s="1"/>
      <c r="C922" s="1"/>
      <c r="D922" s="1"/>
      <c r="AH922" s="3"/>
      <c r="AI922" s="3"/>
      <c r="AJ922" s="3"/>
      <c r="AK922" s="3"/>
      <c r="AL922" s="3"/>
      <c r="AM922" s="3"/>
      <c r="AN922" s="3"/>
      <c r="AO922" s="3"/>
      <c r="AP922" s="3"/>
      <c r="AQ922" s="3"/>
    </row>
    <row r="923" spans="1:43" x14ac:dyDescent="0.2">
      <c r="A923" s="1"/>
      <c r="B923" s="1"/>
      <c r="C923" s="1"/>
      <c r="D923" s="1"/>
      <c r="AH923" s="3"/>
      <c r="AI923" s="3"/>
      <c r="AJ923" s="3"/>
      <c r="AK923" s="3"/>
      <c r="AL923" s="3"/>
      <c r="AM923" s="3"/>
      <c r="AN923" s="3"/>
      <c r="AO923" s="3"/>
      <c r="AP923" s="3"/>
      <c r="AQ923" s="3"/>
    </row>
    <row r="924" spans="1:43" x14ac:dyDescent="0.2">
      <c r="A924" s="1"/>
      <c r="B924" s="1"/>
      <c r="C924" s="1"/>
      <c r="D924" s="1"/>
      <c r="AH924" s="3"/>
      <c r="AI924" s="3"/>
      <c r="AJ924" s="3"/>
      <c r="AK924" s="3"/>
      <c r="AL924" s="3"/>
      <c r="AM924" s="3"/>
      <c r="AN924" s="3"/>
      <c r="AO924" s="3"/>
      <c r="AP924" s="3"/>
      <c r="AQ924" s="3"/>
    </row>
    <row r="925" spans="1:43" x14ac:dyDescent="0.2">
      <c r="A925" s="1"/>
      <c r="B925" s="1"/>
      <c r="C925" s="1"/>
      <c r="D925" s="1"/>
      <c r="AH925" s="3"/>
      <c r="AI925" s="3"/>
      <c r="AJ925" s="3"/>
      <c r="AK925" s="3"/>
      <c r="AL925" s="3"/>
      <c r="AM925" s="3"/>
      <c r="AN925" s="3"/>
      <c r="AO925" s="3"/>
      <c r="AP925" s="3"/>
      <c r="AQ925" s="3"/>
    </row>
    <row r="926" spans="1:43" x14ac:dyDescent="0.2">
      <c r="A926" s="1"/>
      <c r="B926" s="1"/>
      <c r="C926" s="1"/>
      <c r="D926" s="1"/>
      <c r="AH926" s="3"/>
      <c r="AI926" s="3"/>
      <c r="AJ926" s="3"/>
      <c r="AK926" s="3"/>
      <c r="AL926" s="3"/>
      <c r="AM926" s="3"/>
      <c r="AN926" s="3"/>
      <c r="AO926" s="3"/>
      <c r="AP926" s="3"/>
      <c r="AQ926" s="3"/>
    </row>
    <row r="927" spans="1:43" x14ac:dyDescent="0.2">
      <c r="A927" s="1"/>
      <c r="B927" s="1"/>
      <c r="C927" s="1"/>
      <c r="D927" s="1"/>
      <c r="AH927" s="3"/>
      <c r="AI927" s="3"/>
      <c r="AJ927" s="3"/>
      <c r="AK927" s="3"/>
      <c r="AL927" s="3"/>
      <c r="AM927" s="3"/>
      <c r="AN927" s="3"/>
      <c r="AO927" s="3"/>
      <c r="AP927" s="3"/>
      <c r="AQ927" s="3"/>
    </row>
    <row r="928" spans="1:43" x14ac:dyDescent="0.2">
      <c r="A928" s="1"/>
      <c r="B928" s="1"/>
      <c r="C928" s="1"/>
      <c r="D928" s="1"/>
      <c r="AH928" s="3"/>
      <c r="AI928" s="3"/>
      <c r="AJ928" s="3"/>
      <c r="AK928" s="3"/>
      <c r="AL928" s="3"/>
      <c r="AM928" s="3"/>
      <c r="AN928" s="3"/>
      <c r="AO928" s="3"/>
      <c r="AP928" s="3"/>
      <c r="AQ928" s="3"/>
    </row>
    <row r="929" spans="1:43" x14ac:dyDescent="0.2">
      <c r="A929" s="1"/>
      <c r="B929" s="1"/>
      <c r="C929" s="1"/>
      <c r="D929" s="1"/>
      <c r="AH929" s="3"/>
      <c r="AI929" s="3"/>
      <c r="AJ929" s="3"/>
      <c r="AK929" s="3"/>
      <c r="AL929" s="3"/>
      <c r="AM929" s="3"/>
      <c r="AN929" s="3"/>
      <c r="AO929" s="3"/>
      <c r="AP929" s="3"/>
      <c r="AQ929" s="3"/>
    </row>
    <row r="930" spans="1:43" x14ac:dyDescent="0.2">
      <c r="A930" s="1"/>
      <c r="B930" s="1"/>
      <c r="C930" s="1"/>
      <c r="D930" s="1"/>
      <c r="AH930" s="3"/>
      <c r="AI930" s="3"/>
      <c r="AJ930" s="3"/>
      <c r="AK930" s="3"/>
      <c r="AL930" s="3"/>
      <c r="AM930" s="3"/>
      <c r="AN930" s="3"/>
      <c r="AO930" s="3"/>
      <c r="AP930" s="3"/>
      <c r="AQ930" s="3"/>
    </row>
    <row r="931" spans="1:43" x14ac:dyDescent="0.2">
      <c r="A931" s="1"/>
      <c r="B931" s="1"/>
      <c r="C931" s="1"/>
      <c r="D931" s="1"/>
      <c r="AH931" s="3"/>
      <c r="AI931" s="3"/>
      <c r="AJ931" s="3"/>
      <c r="AK931" s="3"/>
      <c r="AL931" s="3"/>
      <c r="AM931" s="3"/>
      <c r="AN931" s="3"/>
      <c r="AO931" s="3"/>
      <c r="AP931" s="3"/>
      <c r="AQ931" s="3"/>
    </row>
    <row r="932" spans="1:43" x14ac:dyDescent="0.2">
      <c r="A932" s="1"/>
      <c r="B932" s="1"/>
      <c r="C932" s="1"/>
      <c r="D932" s="1"/>
      <c r="AH932" s="3"/>
      <c r="AI932" s="3"/>
      <c r="AJ932" s="3"/>
      <c r="AK932" s="3"/>
      <c r="AL932" s="3"/>
      <c r="AM932" s="3"/>
      <c r="AN932" s="3"/>
      <c r="AO932" s="3"/>
      <c r="AP932" s="3"/>
      <c r="AQ932" s="3"/>
    </row>
    <row r="933" spans="1:43" x14ac:dyDescent="0.2">
      <c r="A933" s="1"/>
      <c r="B933" s="1"/>
      <c r="C933" s="1"/>
      <c r="D933" s="1"/>
      <c r="AH933" s="3"/>
      <c r="AI933" s="3"/>
      <c r="AJ933" s="3"/>
      <c r="AK933" s="3"/>
      <c r="AL933" s="3"/>
      <c r="AM933" s="3"/>
      <c r="AN933" s="3"/>
      <c r="AO933" s="3"/>
      <c r="AP933" s="3"/>
      <c r="AQ933" s="3"/>
    </row>
    <row r="934" spans="1:43" x14ac:dyDescent="0.2">
      <c r="A934" s="1"/>
      <c r="B934" s="1"/>
      <c r="C934" s="1"/>
      <c r="D934" s="1"/>
      <c r="AH934" s="3"/>
      <c r="AI934" s="3"/>
      <c r="AJ934" s="3"/>
      <c r="AK934" s="3"/>
      <c r="AL934" s="3"/>
      <c r="AM934" s="3"/>
      <c r="AN934" s="3"/>
      <c r="AO934" s="3"/>
      <c r="AP934" s="3"/>
      <c r="AQ934" s="3"/>
    </row>
    <row r="935" spans="1:43" x14ac:dyDescent="0.2">
      <c r="A935" s="1"/>
      <c r="B935" s="1"/>
      <c r="C935" s="1"/>
      <c r="D935" s="1"/>
      <c r="AH935" s="3"/>
      <c r="AI935" s="3"/>
      <c r="AJ935" s="3"/>
      <c r="AK935" s="3"/>
      <c r="AL935" s="3"/>
      <c r="AM935" s="3"/>
      <c r="AN935" s="3"/>
      <c r="AO935" s="3"/>
      <c r="AP935" s="3"/>
      <c r="AQ935" s="3"/>
    </row>
    <row r="936" spans="1:43" x14ac:dyDescent="0.2">
      <c r="A936" s="1"/>
      <c r="B936" s="1"/>
      <c r="C936" s="1"/>
      <c r="D936" s="1"/>
      <c r="AH936" s="3"/>
      <c r="AI936" s="3"/>
      <c r="AJ936" s="3"/>
      <c r="AK936" s="3"/>
      <c r="AL936" s="3"/>
      <c r="AM936" s="3"/>
      <c r="AN936" s="3"/>
      <c r="AO936" s="3"/>
      <c r="AP936" s="3"/>
      <c r="AQ936" s="3"/>
    </row>
    <row r="937" spans="1:43" x14ac:dyDescent="0.2">
      <c r="A937" s="1"/>
      <c r="B937" s="1"/>
      <c r="C937" s="1"/>
      <c r="D937" s="1"/>
      <c r="AH937" s="3"/>
      <c r="AI937" s="3"/>
      <c r="AJ937" s="3"/>
      <c r="AK937" s="3"/>
      <c r="AL937" s="3"/>
      <c r="AM937" s="3"/>
      <c r="AN937" s="3"/>
      <c r="AO937" s="3"/>
      <c r="AP937" s="3"/>
      <c r="AQ937" s="3"/>
    </row>
    <row r="938" spans="1:43" x14ac:dyDescent="0.2">
      <c r="A938" s="1"/>
      <c r="B938" s="1"/>
      <c r="C938" s="1"/>
      <c r="D938" s="1"/>
      <c r="AH938" s="3"/>
      <c r="AI938" s="3"/>
      <c r="AJ938" s="3"/>
      <c r="AK938" s="3"/>
      <c r="AL938" s="3"/>
      <c r="AM938" s="3"/>
      <c r="AN938" s="3"/>
      <c r="AO938" s="3"/>
      <c r="AP938" s="3"/>
      <c r="AQ938" s="3"/>
    </row>
    <row r="939" spans="1:43" x14ac:dyDescent="0.2">
      <c r="A939" s="1"/>
      <c r="B939" s="1"/>
      <c r="C939" s="1"/>
      <c r="D939" s="1"/>
      <c r="AH939" s="3"/>
      <c r="AI939" s="3"/>
      <c r="AJ939" s="3"/>
      <c r="AK939" s="3"/>
      <c r="AL939" s="3"/>
      <c r="AM939" s="3"/>
      <c r="AN939" s="3"/>
      <c r="AO939" s="3"/>
      <c r="AP939" s="3"/>
      <c r="AQ939" s="3"/>
    </row>
    <row r="940" spans="1:43" x14ac:dyDescent="0.2">
      <c r="A940" s="1"/>
      <c r="B940" s="1"/>
      <c r="C940" s="1"/>
      <c r="D940" s="1"/>
      <c r="AH940" s="3"/>
      <c r="AI940" s="3"/>
      <c r="AJ940" s="3"/>
      <c r="AK940" s="3"/>
      <c r="AL940" s="3"/>
      <c r="AM940" s="3"/>
      <c r="AN940" s="3"/>
      <c r="AO940" s="3"/>
      <c r="AP940" s="3"/>
      <c r="AQ940" s="3"/>
    </row>
    <row r="941" spans="1:43" x14ac:dyDescent="0.2">
      <c r="A941" s="1"/>
      <c r="B941" s="1"/>
      <c r="C941" s="1"/>
      <c r="D941" s="1"/>
      <c r="AH941" s="3"/>
      <c r="AI941" s="3"/>
      <c r="AJ941" s="3"/>
      <c r="AK941" s="3"/>
      <c r="AL941" s="3"/>
      <c r="AM941" s="3"/>
      <c r="AN941" s="3"/>
      <c r="AO941" s="3"/>
      <c r="AP941" s="3"/>
      <c r="AQ941" s="3"/>
    </row>
    <row r="942" spans="1:43" x14ac:dyDescent="0.2">
      <c r="A942" s="1"/>
      <c r="B942" s="1"/>
      <c r="C942" s="1"/>
      <c r="D942" s="1"/>
      <c r="AH942" s="3"/>
      <c r="AI942" s="3"/>
      <c r="AJ942" s="3"/>
      <c r="AK942" s="3"/>
      <c r="AL942" s="3"/>
      <c r="AM942" s="3"/>
      <c r="AN942" s="3"/>
      <c r="AO942" s="3"/>
      <c r="AP942" s="3"/>
      <c r="AQ942" s="3"/>
    </row>
    <row r="943" spans="1:43" x14ac:dyDescent="0.2">
      <c r="A943" s="1"/>
      <c r="B943" s="1"/>
      <c r="C943" s="1"/>
      <c r="D943" s="1"/>
      <c r="AH943" s="3"/>
      <c r="AI943" s="3"/>
      <c r="AJ943" s="3"/>
      <c r="AK943" s="3"/>
      <c r="AL943" s="3"/>
      <c r="AM943" s="3"/>
      <c r="AN943" s="3"/>
      <c r="AO943" s="3"/>
      <c r="AP943" s="3"/>
      <c r="AQ943" s="3"/>
    </row>
    <row r="944" spans="1:43" x14ac:dyDescent="0.2">
      <c r="A944" s="1"/>
      <c r="B944" s="1"/>
      <c r="C944" s="1"/>
      <c r="D944" s="1"/>
      <c r="AH944" s="3"/>
      <c r="AI944" s="3"/>
      <c r="AJ944" s="3"/>
      <c r="AK944" s="3"/>
      <c r="AL944" s="3"/>
      <c r="AM944" s="3"/>
      <c r="AN944" s="3"/>
      <c r="AO944" s="3"/>
      <c r="AP944" s="3"/>
      <c r="AQ944" s="3"/>
    </row>
    <row r="945" spans="1:43" x14ac:dyDescent="0.2">
      <c r="A945" s="1"/>
      <c r="B945" s="1"/>
      <c r="C945" s="1"/>
      <c r="D945" s="1"/>
      <c r="AH945" s="3"/>
      <c r="AI945" s="3"/>
      <c r="AJ945" s="3"/>
      <c r="AK945" s="3"/>
      <c r="AL945" s="3"/>
      <c r="AM945" s="3"/>
      <c r="AN945" s="3"/>
      <c r="AO945" s="3"/>
      <c r="AP945" s="3"/>
      <c r="AQ945" s="3"/>
    </row>
    <row r="946" spans="1:43" x14ac:dyDescent="0.2">
      <c r="A946" s="1"/>
      <c r="B946" s="1"/>
      <c r="C946" s="1"/>
      <c r="D946" s="1"/>
      <c r="AH946" s="3"/>
      <c r="AI946" s="3"/>
      <c r="AJ946" s="3"/>
      <c r="AK946" s="3"/>
      <c r="AL946" s="3"/>
      <c r="AM946" s="3"/>
      <c r="AN946" s="3"/>
      <c r="AO946" s="3"/>
      <c r="AP946" s="3"/>
      <c r="AQ946" s="3"/>
    </row>
    <row r="947" spans="1:43" x14ac:dyDescent="0.2">
      <c r="A947" s="1"/>
      <c r="B947" s="1"/>
      <c r="C947" s="1"/>
      <c r="D947" s="1"/>
      <c r="AH947" s="3"/>
      <c r="AI947" s="3"/>
      <c r="AJ947" s="3"/>
      <c r="AK947" s="3"/>
      <c r="AL947" s="3"/>
      <c r="AM947" s="3"/>
      <c r="AN947" s="3"/>
      <c r="AO947" s="3"/>
      <c r="AP947" s="3"/>
      <c r="AQ947" s="3"/>
    </row>
    <row r="948" spans="1:43" x14ac:dyDescent="0.2">
      <c r="A948" s="1"/>
      <c r="B948" s="1"/>
      <c r="C948" s="1"/>
      <c r="D948" s="1"/>
      <c r="AH948" s="3"/>
      <c r="AI948" s="3"/>
      <c r="AJ948" s="3"/>
      <c r="AK948" s="3"/>
      <c r="AL948" s="3"/>
      <c r="AM948" s="3"/>
      <c r="AN948" s="3"/>
      <c r="AO948" s="3"/>
      <c r="AP948" s="3"/>
      <c r="AQ948" s="3"/>
    </row>
    <row r="949" spans="1:43" x14ac:dyDescent="0.2">
      <c r="A949" s="1"/>
      <c r="B949" s="1"/>
      <c r="C949" s="1"/>
      <c r="D949" s="1"/>
      <c r="AH949" s="3"/>
      <c r="AI949" s="3"/>
      <c r="AJ949" s="3"/>
      <c r="AK949" s="3"/>
      <c r="AL949" s="3"/>
      <c r="AM949" s="3"/>
      <c r="AN949" s="3"/>
      <c r="AO949" s="3"/>
      <c r="AP949" s="3"/>
      <c r="AQ949" s="3"/>
    </row>
    <row r="950" spans="1:43" x14ac:dyDescent="0.2">
      <c r="A950" s="1"/>
      <c r="B950" s="1"/>
      <c r="C950" s="1"/>
      <c r="D950" s="1"/>
      <c r="AH950" s="3"/>
      <c r="AI950" s="3"/>
      <c r="AJ950" s="3"/>
      <c r="AK950" s="3"/>
      <c r="AL950" s="3"/>
      <c r="AM950" s="3"/>
      <c r="AN950" s="3"/>
      <c r="AO950" s="3"/>
      <c r="AP950" s="3"/>
      <c r="AQ950" s="3"/>
    </row>
    <row r="951" spans="1:43" x14ac:dyDescent="0.2">
      <c r="A951" s="1"/>
      <c r="B951" s="1"/>
      <c r="C951" s="1"/>
      <c r="D951" s="1"/>
      <c r="AH951" s="3"/>
      <c r="AI951" s="3"/>
      <c r="AJ951" s="3"/>
      <c r="AK951" s="3"/>
      <c r="AL951" s="3"/>
      <c r="AM951" s="3"/>
      <c r="AN951" s="3"/>
      <c r="AO951" s="3"/>
      <c r="AP951" s="3"/>
      <c r="AQ951" s="3"/>
    </row>
    <row r="952" spans="1:43" x14ac:dyDescent="0.2">
      <c r="A952" s="1"/>
      <c r="B952" s="1"/>
      <c r="C952" s="1"/>
      <c r="D952" s="1"/>
      <c r="AH952" s="3"/>
      <c r="AI952" s="3"/>
      <c r="AJ952" s="3"/>
      <c r="AK952" s="3"/>
      <c r="AL952" s="3"/>
      <c r="AM952" s="3"/>
      <c r="AN952" s="3"/>
      <c r="AO952" s="3"/>
      <c r="AP952" s="3"/>
      <c r="AQ952" s="3"/>
    </row>
    <row r="953" spans="1:43" x14ac:dyDescent="0.2">
      <c r="A953" s="1"/>
      <c r="B953" s="1"/>
      <c r="C953" s="1"/>
      <c r="D953" s="1"/>
      <c r="AH953" s="3"/>
      <c r="AI953" s="3"/>
      <c r="AJ953" s="3"/>
      <c r="AK953" s="3"/>
      <c r="AL953" s="3"/>
      <c r="AM953" s="3"/>
      <c r="AN953" s="3"/>
      <c r="AO953" s="3"/>
      <c r="AP953" s="3"/>
      <c r="AQ953" s="3"/>
    </row>
    <row r="954" spans="1:43" x14ac:dyDescent="0.2">
      <c r="A954" s="1"/>
      <c r="B954" s="1"/>
      <c r="C954" s="1"/>
      <c r="D954" s="1"/>
      <c r="AH954" s="3"/>
      <c r="AI954" s="3"/>
      <c r="AJ954" s="3"/>
      <c r="AK954" s="3"/>
      <c r="AL954" s="3"/>
      <c r="AM954" s="3"/>
      <c r="AN954" s="3"/>
      <c r="AO954" s="3"/>
      <c r="AP954" s="3"/>
      <c r="AQ954" s="3"/>
    </row>
    <row r="955" spans="1:43" x14ac:dyDescent="0.2">
      <c r="A955" s="1"/>
      <c r="B955" s="1"/>
      <c r="C955" s="1"/>
      <c r="D955" s="1"/>
      <c r="AH955" s="3"/>
      <c r="AI955" s="3"/>
      <c r="AJ955" s="3"/>
      <c r="AK955" s="3"/>
      <c r="AL955" s="3"/>
      <c r="AM955" s="3"/>
      <c r="AN955" s="3"/>
      <c r="AO955" s="3"/>
      <c r="AP955" s="3"/>
      <c r="AQ955" s="3"/>
    </row>
    <row r="956" spans="1:43" x14ac:dyDescent="0.2">
      <c r="A956" s="1"/>
      <c r="B956" s="1"/>
      <c r="C956" s="1"/>
      <c r="D956" s="1"/>
      <c r="AH956" s="3"/>
      <c r="AI956" s="3"/>
      <c r="AJ956" s="3"/>
      <c r="AK956" s="3"/>
      <c r="AL956" s="3"/>
      <c r="AM956" s="3"/>
      <c r="AN956" s="3"/>
      <c r="AO956" s="3"/>
      <c r="AP956" s="3"/>
      <c r="AQ956" s="3"/>
    </row>
    <row r="957" spans="1:43" x14ac:dyDescent="0.2">
      <c r="A957" s="1"/>
      <c r="B957" s="1"/>
      <c r="C957" s="1"/>
      <c r="D957" s="1"/>
      <c r="AH957" s="3"/>
      <c r="AI957" s="3"/>
      <c r="AJ957" s="3"/>
      <c r="AK957" s="3"/>
      <c r="AL957" s="3"/>
      <c r="AM957" s="3"/>
      <c r="AN957" s="3"/>
      <c r="AO957" s="3"/>
      <c r="AP957" s="3"/>
      <c r="AQ957" s="3"/>
    </row>
    <row r="958" spans="1:43" x14ac:dyDescent="0.2">
      <c r="A958" s="1"/>
      <c r="B958" s="1"/>
      <c r="C958" s="1"/>
      <c r="D958" s="1"/>
      <c r="AH958" s="3"/>
      <c r="AI958" s="3"/>
      <c r="AJ958" s="3"/>
      <c r="AK958" s="3"/>
      <c r="AL958" s="3"/>
      <c r="AM958" s="3"/>
      <c r="AN958" s="3"/>
      <c r="AO958" s="3"/>
      <c r="AP958" s="3"/>
      <c r="AQ958" s="3"/>
    </row>
    <row r="959" spans="1:43" x14ac:dyDescent="0.2">
      <c r="A959" s="1"/>
      <c r="B959" s="1"/>
      <c r="C959" s="1"/>
      <c r="D959" s="1"/>
      <c r="AH959" s="3"/>
      <c r="AI959" s="3"/>
      <c r="AJ959" s="3"/>
      <c r="AK959" s="3"/>
      <c r="AL959" s="3"/>
      <c r="AM959" s="3"/>
      <c r="AN959" s="3"/>
      <c r="AO959" s="3"/>
      <c r="AP959" s="3"/>
      <c r="AQ959" s="3"/>
    </row>
    <row r="960" spans="1:43" x14ac:dyDescent="0.2">
      <c r="A960" s="1"/>
      <c r="B960" s="1"/>
      <c r="C960" s="1"/>
      <c r="D960" s="1"/>
      <c r="AH960" s="3"/>
      <c r="AI960" s="3"/>
      <c r="AJ960" s="3"/>
      <c r="AK960" s="3"/>
      <c r="AL960" s="3"/>
      <c r="AM960" s="3"/>
      <c r="AN960" s="3"/>
      <c r="AO960" s="3"/>
      <c r="AP960" s="3"/>
      <c r="AQ960" s="3"/>
    </row>
    <row r="961" spans="1:43" x14ac:dyDescent="0.2">
      <c r="A961" s="1"/>
      <c r="B961" s="1"/>
      <c r="C961" s="1"/>
      <c r="D961" s="1"/>
      <c r="AH961" s="3"/>
      <c r="AI961" s="3"/>
      <c r="AJ961" s="3"/>
      <c r="AK961" s="3"/>
      <c r="AL961" s="3"/>
      <c r="AM961" s="3"/>
      <c r="AN961" s="3"/>
      <c r="AO961" s="3"/>
      <c r="AP961" s="3"/>
      <c r="AQ961" s="3"/>
    </row>
    <row r="962" spans="1:43" x14ac:dyDescent="0.2">
      <c r="A962" s="1"/>
      <c r="B962" s="1"/>
      <c r="C962" s="1"/>
      <c r="D962" s="1"/>
      <c r="AH962" s="3"/>
      <c r="AI962" s="3"/>
      <c r="AJ962" s="3"/>
      <c r="AK962" s="3"/>
      <c r="AL962" s="3"/>
      <c r="AM962" s="3"/>
      <c r="AN962" s="3"/>
      <c r="AO962" s="3"/>
      <c r="AP962" s="3"/>
      <c r="AQ962" s="3"/>
    </row>
    <row r="963" spans="1:43" x14ac:dyDescent="0.2">
      <c r="A963" s="1"/>
      <c r="B963" s="1"/>
      <c r="C963" s="1"/>
      <c r="D963" s="1"/>
      <c r="AH963" s="3"/>
      <c r="AI963" s="3"/>
      <c r="AJ963" s="3"/>
      <c r="AK963" s="3"/>
      <c r="AL963" s="3"/>
      <c r="AM963" s="3"/>
      <c r="AN963" s="3"/>
      <c r="AO963" s="3"/>
      <c r="AP963" s="3"/>
      <c r="AQ963" s="3"/>
    </row>
    <row r="964" spans="1:43" x14ac:dyDescent="0.2">
      <c r="A964" s="1"/>
      <c r="B964" s="1"/>
      <c r="C964" s="1"/>
      <c r="D964" s="1"/>
      <c r="AH964" s="3"/>
      <c r="AI964" s="3"/>
      <c r="AJ964" s="3"/>
      <c r="AK964" s="3"/>
      <c r="AL964" s="3"/>
      <c r="AM964" s="3"/>
      <c r="AN964" s="3"/>
      <c r="AO964" s="3"/>
      <c r="AP964" s="3"/>
      <c r="AQ964" s="3"/>
    </row>
    <row r="965" spans="1:43" x14ac:dyDescent="0.2">
      <c r="A965" s="1"/>
      <c r="B965" s="1"/>
      <c r="C965" s="1"/>
      <c r="D965" s="1"/>
      <c r="AH965" s="3"/>
      <c r="AI965" s="3"/>
      <c r="AJ965" s="3"/>
      <c r="AK965" s="3"/>
      <c r="AL965" s="3"/>
      <c r="AM965" s="3"/>
      <c r="AN965" s="3"/>
      <c r="AO965" s="3"/>
      <c r="AP965" s="3"/>
      <c r="AQ965" s="3"/>
    </row>
    <row r="966" spans="1:43" x14ac:dyDescent="0.2">
      <c r="A966" s="1"/>
      <c r="B966" s="1"/>
      <c r="C966" s="1"/>
      <c r="D966" s="1"/>
      <c r="AH966" s="3"/>
      <c r="AI966" s="3"/>
      <c r="AJ966" s="3"/>
      <c r="AK966" s="3"/>
      <c r="AL966" s="3"/>
      <c r="AM966" s="3"/>
      <c r="AN966" s="3"/>
      <c r="AO966" s="3"/>
      <c r="AP966" s="3"/>
      <c r="AQ966" s="3"/>
    </row>
    <row r="967" spans="1:43" x14ac:dyDescent="0.2">
      <c r="A967" s="1"/>
      <c r="B967" s="1"/>
      <c r="C967" s="1"/>
      <c r="D967" s="1"/>
      <c r="AH967" s="3"/>
      <c r="AI967" s="3"/>
      <c r="AJ967" s="3"/>
      <c r="AK967" s="3"/>
      <c r="AL967" s="3"/>
      <c r="AM967" s="3"/>
      <c r="AN967" s="3"/>
      <c r="AO967" s="3"/>
      <c r="AP967" s="3"/>
      <c r="AQ967" s="3"/>
    </row>
    <row r="968" spans="1:43" x14ac:dyDescent="0.2">
      <c r="A968" s="1"/>
      <c r="B968" s="1"/>
      <c r="C968" s="1"/>
      <c r="D968" s="1"/>
      <c r="AH968" s="3"/>
      <c r="AI968" s="3"/>
      <c r="AJ968" s="3"/>
      <c r="AK968" s="3"/>
      <c r="AL968" s="3"/>
      <c r="AM968" s="3"/>
      <c r="AN968" s="3"/>
      <c r="AO968" s="3"/>
      <c r="AP968" s="3"/>
      <c r="AQ968" s="3"/>
    </row>
    <row r="969" spans="1:43" x14ac:dyDescent="0.2">
      <c r="A969" s="1"/>
      <c r="B969" s="1"/>
      <c r="C969" s="1"/>
      <c r="D969" s="1"/>
      <c r="AH969" s="3"/>
      <c r="AI969" s="3"/>
      <c r="AJ969" s="3"/>
      <c r="AK969" s="3"/>
      <c r="AL969" s="3"/>
      <c r="AM969" s="3"/>
      <c r="AN969" s="3"/>
      <c r="AO969" s="3"/>
      <c r="AP969" s="3"/>
      <c r="AQ969" s="3"/>
    </row>
    <row r="970" spans="1:43" x14ac:dyDescent="0.2">
      <c r="A970" s="1"/>
      <c r="B970" s="1"/>
      <c r="C970" s="1"/>
      <c r="D970" s="1"/>
      <c r="AH970" s="3"/>
      <c r="AI970" s="3"/>
      <c r="AJ970" s="3"/>
      <c r="AK970" s="3"/>
      <c r="AL970" s="3"/>
      <c r="AM970" s="3"/>
      <c r="AN970" s="3"/>
      <c r="AO970" s="3"/>
      <c r="AP970" s="3"/>
      <c r="AQ970" s="3"/>
    </row>
    <row r="971" spans="1:43" x14ac:dyDescent="0.2">
      <c r="A971" s="1"/>
      <c r="B971" s="1"/>
      <c r="C971" s="1"/>
      <c r="D971" s="1"/>
      <c r="AH971" s="3"/>
      <c r="AI971" s="3"/>
      <c r="AJ971" s="3"/>
      <c r="AK971" s="3"/>
      <c r="AL971" s="3"/>
      <c r="AM971" s="3"/>
      <c r="AN971" s="3"/>
      <c r="AO971" s="3"/>
      <c r="AP971" s="3"/>
      <c r="AQ971" s="3"/>
    </row>
    <row r="972" spans="1:43" x14ac:dyDescent="0.2">
      <c r="A972" s="1"/>
      <c r="B972" s="1"/>
      <c r="C972" s="1"/>
      <c r="D972" s="1"/>
      <c r="AH972" s="3"/>
      <c r="AI972" s="3"/>
      <c r="AJ972" s="3"/>
      <c r="AK972" s="3"/>
      <c r="AL972" s="3"/>
      <c r="AM972" s="3"/>
      <c r="AN972" s="3"/>
      <c r="AO972" s="3"/>
      <c r="AP972" s="3"/>
      <c r="AQ972" s="3"/>
    </row>
    <row r="973" spans="1:43" x14ac:dyDescent="0.2">
      <c r="A973" s="1"/>
      <c r="B973" s="1"/>
      <c r="C973" s="1"/>
      <c r="D973" s="1"/>
      <c r="AH973" s="3"/>
      <c r="AI973" s="3"/>
      <c r="AJ973" s="3"/>
      <c r="AK973" s="3"/>
      <c r="AL973" s="3"/>
      <c r="AM973" s="3"/>
      <c r="AN973" s="3"/>
      <c r="AO973" s="3"/>
      <c r="AP973" s="3"/>
      <c r="AQ973" s="3"/>
    </row>
    <row r="974" spans="1:43" x14ac:dyDescent="0.2">
      <c r="A974" s="1"/>
      <c r="B974" s="1"/>
      <c r="C974" s="1"/>
      <c r="D974" s="1"/>
      <c r="AH974" s="3"/>
      <c r="AI974" s="3"/>
      <c r="AJ974" s="3"/>
      <c r="AK974" s="3"/>
      <c r="AL974" s="3"/>
      <c r="AM974" s="3"/>
      <c r="AN974" s="3"/>
      <c r="AO974" s="3"/>
      <c r="AP974" s="3"/>
      <c r="AQ974" s="3"/>
    </row>
    <row r="975" spans="1:43" x14ac:dyDescent="0.2">
      <c r="A975" s="1"/>
      <c r="B975" s="1"/>
      <c r="C975" s="1"/>
      <c r="D975" s="1"/>
      <c r="AH975" s="3"/>
      <c r="AI975" s="3"/>
      <c r="AJ975" s="3"/>
      <c r="AK975" s="3"/>
      <c r="AL975" s="3"/>
      <c r="AM975" s="3"/>
      <c r="AN975" s="3"/>
      <c r="AO975" s="3"/>
      <c r="AP975" s="3"/>
      <c r="AQ975" s="3"/>
    </row>
    <row r="976" spans="1:43" x14ac:dyDescent="0.2">
      <c r="A976" s="1"/>
      <c r="B976" s="1"/>
      <c r="C976" s="1"/>
      <c r="D976" s="1"/>
      <c r="AH976" s="3"/>
      <c r="AI976" s="3"/>
      <c r="AJ976" s="3"/>
      <c r="AK976" s="3"/>
      <c r="AL976" s="3"/>
      <c r="AM976" s="3"/>
      <c r="AN976" s="3"/>
      <c r="AO976" s="3"/>
      <c r="AP976" s="3"/>
      <c r="AQ976" s="3"/>
    </row>
    <row r="977" spans="1:43" x14ac:dyDescent="0.2">
      <c r="A977" s="1"/>
      <c r="B977" s="1"/>
      <c r="C977" s="1"/>
      <c r="D977" s="1"/>
      <c r="AH977" s="3"/>
      <c r="AI977" s="3"/>
      <c r="AJ977" s="3"/>
      <c r="AK977" s="3"/>
      <c r="AL977" s="3"/>
      <c r="AM977" s="3"/>
      <c r="AN977" s="3"/>
      <c r="AO977" s="3"/>
      <c r="AP977" s="3"/>
      <c r="AQ977" s="3"/>
    </row>
    <row r="978" spans="1:43" x14ac:dyDescent="0.2">
      <c r="A978" s="1"/>
      <c r="B978" s="1"/>
      <c r="C978" s="1"/>
      <c r="D978" s="1"/>
      <c r="AH978" s="3"/>
      <c r="AI978" s="3"/>
      <c r="AJ978" s="3"/>
      <c r="AK978" s="3"/>
      <c r="AL978" s="3"/>
      <c r="AM978" s="3"/>
      <c r="AN978" s="3"/>
      <c r="AO978" s="3"/>
      <c r="AP978" s="3"/>
      <c r="AQ978" s="3"/>
    </row>
    <row r="979" spans="1:43" x14ac:dyDescent="0.2">
      <c r="A979" s="1"/>
      <c r="B979" s="1"/>
      <c r="C979" s="1"/>
      <c r="D979" s="1"/>
      <c r="AH979" s="3"/>
      <c r="AI979" s="3"/>
      <c r="AJ979" s="3"/>
      <c r="AK979" s="3"/>
      <c r="AL979" s="3"/>
      <c r="AM979" s="3"/>
      <c r="AN979" s="3"/>
      <c r="AO979" s="3"/>
      <c r="AP979" s="3"/>
      <c r="AQ979" s="3"/>
    </row>
    <row r="980" spans="1:43" x14ac:dyDescent="0.2">
      <c r="A980" s="1"/>
      <c r="B980" s="1"/>
      <c r="C980" s="1"/>
      <c r="D980" s="1"/>
      <c r="AH980" s="3"/>
      <c r="AI980" s="3"/>
      <c r="AJ980" s="3"/>
      <c r="AK980" s="3"/>
      <c r="AL980" s="3"/>
      <c r="AM980" s="3"/>
      <c r="AN980" s="3"/>
      <c r="AO980" s="3"/>
      <c r="AP980" s="3"/>
      <c r="AQ980" s="3"/>
    </row>
    <row r="981" spans="1:43" x14ac:dyDescent="0.2">
      <c r="A981" s="1"/>
      <c r="B981" s="1"/>
      <c r="C981" s="1"/>
      <c r="D981" s="1"/>
      <c r="AH981" s="3"/>
      <c r="AI981" s="3"/>
      <c r="AJ981" s="3"/>
      <c r="AK981" s="3"/>
      <c r="AL981" s="3"/>
      <c r="AM981" s="3"/>
      <c r="AN981" s="3"/>
      <c r="AO981" s="3"/>
      <c r="AP981" s="3"/>
      <c r="AQ981" s="3"/>
    </row>
    <row r="982" spans="1:43" x14ac:dyDescent="0.2">
      <c r="A982" s="1"/>
      <c r="B982" s="1"/>
      <c r="C982" s="1"/>
      <c r="D982" s="1"/>
      <c r="AH982" s="3"/>
      <c r="AI982" s="3"/>
      <c r="AJ982" s="3"/>
      <c r="AK982" s="3"/>
      <c r="AL982" s="3"/>
      <c r="AM982" s="3"/>
      <c r="AN982" s="3"/>
      <c r="AO982" s="3"/>
      <c r="AP982" s="3"/>
      <c r="AQ982" s="3"/>
    </row>
    <row r="983" spans="1:43" x14ac:dyDescent="0.2">
      <c r="A983" s="1"/>
      <c r="B983" s="1"/>
      <c r="C983" s="1"/>
      <c r="D983" s="1"/>
      <c r="AH983" s="3"/>
      <c r="AI983" s="3"/>
      <c r="AJ983" s="3"/>
      <c r="AK983" s="3"/>
      <c r="AL983" s="3"/>
      <c r="AM983" s="3"/>
      <c r="AN983" s="3"/>
      <c r="AO983" s="3"/>
      <c r="AP983" s="3"/>
      <c r="AQ983" s="3"/>
    </row>
    <row r="984" spans="1:43" x14ac:dyDescent="0.2">
      <c r="A984" s="1"/>
      <c r="B984" s="1"/>
      <c r="C984" s="1"/>
      <c r="D984" s="1"/>
      <c r="AH984" s="3"/>
      <c r="AI984" s="3"/>
      <c r="AJ984" s="3"/>
      <c r="AK984" s="3"/>
      <c r="AL984" s="3"/>
      <c r="AM984" s="3"/>
      <c r="AN984" s="3"/>
      <c r="AO984" s="3"/>
      <c r="AP984" s="3"/>
      <c r="AQ984" s="3"/>
    </row>
    <row r="985" spans="1:43" x14ac:dyDescent="0.2">
      <c r="A985" s="1"/>
      <c r="B985" s="1"/>
      <c r="C985" s="1"/>
      <c r="D985" s="1"/>
      <c r="AH985" s="3"/>
      <c r="AI985" s="3"/>
      <c r="AJ985" s="3"/>
      <c r="AK985" s="3"/>
      <c r="AL985" s="3"/>
      <c r="AM985" s="3"/>
      <c r="AN985" s="3"/>
      <c r="AO985" s="3"/>
      <c r="AP985" s="3"/>
      <c r="AQ985" s="3"/>
    </row>
    <row r="986" spans="1:43" x14ac:dyDescent="0.2">
      <c r="A986" s="1"/>
      <c r="B986" s="1"/>
      <c r="C986" s="1"/>
      <c r="D986" s="1"/>
      <c r="AH986" s="3"/>
      <c r="AI986" s="3"/>
      <c r="AJ986" s="3"/>
      <c r="AK986" s="3"/>
      <c r="AL986" s="3"/>
      <c r="AM986" s="3"/>
      <c r="AN986" s="3"/>
      <c r="AO986" s="3"/>
      <c r="AP986" s="3"/>
      <c r="AQ986" s="3"/>
    </row>
    <row r="987" spans="1:43" x14ac:dyDescent="0.2">
      <c r="A987" s="1"/>
      <c r="B987" s="1"/>
      <c r="C987" s="1"/>
      <c r="D987" s="1"/>
      <c r="AH987" s="3"/>
      <c r="AI987" s="3"/>
      <c r="AJ987" s="3"/>
      <c r="AK987" s="3"/>
      <c r="AL987" s="3"/>
      <c r="AM987" s="3"/>
      <c r="AN987" s="3"/>
      <c r="AO987" s="3"/>
      <c r="AP987" s="3"/>
      <c r="AQ987" s="3"/>
    </row>
    <row r="988" spans="1:43" x14ac:dyDescent="0.2">
      <c r="A988" s="1"/>
      <c r="B988" s="1"/>
      <c r="C988" s="1"/>
      <c r="D988" s="1"/>
      <c r="AH988" s="3"/>
      <c r="AI988" s="3"/>
      <c r="AJ988" s="3"/>
      <c r="AK988" s="3"/>
      <c r="AL988" s="3"/>
      <c r="AM988" s="3"/>
      <c r="AN988" s="3"/>
      <c r="AO988" s="3"/>
      <c r="AP988" s="3"/>
      <c r="AQ988" s="3"/>
    </row>
    <row r="989" spans="1:43" x14ac:dyDescent="0.2">
      <c r="A989" s="1"/>
      <c r="B989" s="1"/>
      <c r="C989" s="1"/>
      <c r="D989" s="1"/>
      <c r="AH989" s="3"/>
      <c r="AI989" s="3"/>
      <c r="AJ989" s="3"/>
      <c r="AK989" s="3"/>
      <c r="AL989" s="3"/>
      <c r="AM989" s="3"/>
      <c r="AN989" s="3"/>
      <c r="AO989" s="3"/>
      <c r="AP989" s="3"/>
      <c r="AQ989" s="3"/>
    </row>
    <row r="990" spans="1:43" x14ac:dyDescent="0.2">
      <c r="A990" s="1"/>
      <c r="B990" s="1"/>
      <c r="C990" s="1"/>
      <c r="D990" s="1"/>
      <c r="AH990" s="3"/>
      <c r="AI990" s="3"/>
      <c r="AJ990" s="3"/>
      <c r="AK990" s="3"/>
      <c r="AL990" s="3"/>
      <c r="AM990" s="3"/>
      <c r="AN990" s="3"/>
      <c r="AO990" s="3"/>
      <c r="AP990" s="3"/>
      <c r="AQ990" s="3"/>
    </row>
    <row r="991" spans="1:43" x14ac:dyDescent="0.2">
      <c r="A991" s="1"/>
      <c r="B991" s="1"/>
      <c r="C991" s="1"/>
      <c r="D991" s="1"/>
      <c r="AH991" s="3"/>
      <c r="AI991" s="3"/>
      <c r="AJ991" s="3"/>
      <c r="AK991" s="3"/>
      <c r="AL991" s="3"/>
      <c r="AM991" s="3"/>
      <c r="AN991" s="3"/>
      <c r="AO991" s="3"/>
      <c r="AP991" s="3"/>
      <c r="AQ991" s="3"/>
    </row>
    <row r="992" spans="1:43" x14ac:dyDescent="0.2">
      <c r="A992" s="1"/>
      <c r="B992" s="1"/>
      <c r="C992" s="1"/>
      <c r="D992" s="1"/>
      <c r="AH992" s="3"/>
      <c r="AI992" s="3"/>
      <c r="AJ992" s="3"/>
      <c r="AK992" s="3"/>
      <c r="AL992" s="3"/>
      <c r="AM992" s="3"/>
      <c r="AN992" s="3"/>
      <c r="AO992" s="3"/>
      <c r="AP992" s="3"/>
      <c r="AQ992" s="3"/>
    </row>
    <row r="993" spans="1:43" x14ac:dyDescent="0.2">
      <c r="A993" s="1"/>
      <c r="B993" s="1"/>
      <c r="C993" s="1"/>
      <c r="D993" s="1"/>
      <c r="AH993" s="3"/>
      <c r="AI993" s="3"/>
      <c r="AJ993" s="3"/>
      <c r="AK993" s="3"/>
      <c r="AL993" s="3"/>
      <c r="AM993" s="3"/>
      <c r="AN993" s="3"/>
      <c r="AO993" s="3"/>
      <c r="AP993" s="3"/>
      <c r="AQ993" s="3"/>
    </row>
    <row r="994" spans="1:43" x14ac:dyDescent="0.2">
      <c r="A994" s="1"/>
      <c r="B994" s="1"/>
      <c r="C994" s="1"/>
      <c r="D994" s="1"/>
      <c r="AH994" s="3"/>
      <c r="AI994" s="3"/>
      <c r="AJ994" s="3"/>
      <c r="AK994" s="3"/>
      <c r="AL994" s="3"/>
      <c r="AM994" s="3"/>
      <c r="AN994" s="3"/>
      <c r="AO994" s="3"/>
      <c r="AP994" s="3"/>
      <c r="AQ994" s="3"/>
    </row>
    <row r="995" spans="1:43" x14ac:dyDescent="0.2">
      <c r="A995" s="1"/>
      <c r="B995" s="1"/>
      <c r="C995" s="1"/>
      <c r="D995" s="1"/>
      <c r="AH995" s="3"/>
      <c r="AI995" s="3"/>
      <c r="AJ995" s="3"/>
      <c r="AK995" s="3"/>
      <c r="AL995" s="3"/>
      <c r="AM995" s="3"/>
      <c r="AN995" s="3"/>
      <c r="AO995" s="3"/>
      <c r="AP995" s="3"/>
      <c r="AQ995" s="3"/>
    </row>
    <row r="996" spans="1:43" x14ac:dyDescent="0.2">
      <c r="A996" s="1"/>
      <c r="B996" s="1"/>
      <c r="C996" s="1"/>
      <c r="D996" s="1"/>
      <c r="AH996" s="3"/>
      <c r="AI996" s="3"/>
      <c r="AJ996" s="3"/>
      <c r="AK996" s="3"/>
      <c r="AL996" s="3"/>
      <c r="AM996" s="3"/>
      <c r="AN996" s="3"/>
      <c r="AO996" s="3"/>
      <c r="AP996" s="3"/>
      <c r="AQ996" s="3"/>
    </row>
    <row r="997" spans="1:43" x14ac:dyDescent="0.2">
      <c r="A997" s="1"/>
      <c r="B997" s="1"/>
      <c r="C997" s="1"/>
      <c r="D997" s="1"/>
      <c r="AH997" s="3"/>
      <c r="AI997" s="3"/>
      <c r="AJ997" s="3"/>
      <c r="AK997" s="3"/>
      <c r="AL997" s="3"/>
      <c r="AM997" s="3"/>
      <c r="AN997" s="3"/>
      <c r="AO997" s="3"/>
      <c r="AP997" s="3"/>
      <c r="AQ997" s="3"/>
    </row>
    <row r="998" spans="1:43" x14ac:dyDescent="0.2">
      <c r="A998" s="1"/>
      <c r="B998" s="1"/>
      <c r="C998" s="1"/>
      <c r="D998" s="1"/>
      <c r="AH998" s="3"/>
      <c r="AI998" s="3"/>
      <c r="AJ998" s="3"/>
      <c r="AK998" s="3"/>
      <c r="AL998" s="3"/>
      <c r="AM998" s="3"/>
      <c r="AN998" s="3"/>
      <c r="AO998" s="3"/>
      <c r="AP998" s="3"/>
      <c r="AQ998" s="3"/>
    </row>
    <row r="999" spans="1:43" x14ac:dyDescent="0.2">
      <c r="A999" s="1"/>
      <c r="B999" s="1"/>
      <c r="C999" s="1"/>
      <c r="D999" s="1"/>
      <c r="AH999" s="3"/>
      <c r="AI999" s="3"/>
      <c r="AJ999" s="3"/>
      <c r="AK999" s="3"/>
      <c r="AL999" s="3"/>
      <c r="AM999" s="3"/>
      <c r="AN999" s="3"/>
      <c r="AO999" s="3"/>
      <c r="AP999" s="3"/>
      <c r="AQ999" s="3"/>
    </row>
    <row r="1000" spans="1:43" x14ac:dyDescent="0.2">
      <c r="A1000" s="1"/>
      <c r="B1000" s="1"/>
      <c r="C1000" s="1"/>
      <c r="D1000" s="1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</row>
  </sheetData>
  <sortState xmlns:xlrd2="http://schemas.microsoft.com/office/spreadsheetml/2017/richdata2" ref="A2:AQ1000">
    <sortCondition ref="A2:A1000"/>
  </sortState>
  <conditionalFormatting sqref="F1:F100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:X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14:Y1048576 Y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V970"/>
  <sheetViews>
    <sheetView workbookViewId="0">
      <selection activeCell="L1" sqref="L1"/>
    </sheetView>
  </sheetViews>
  <sheetFormatPr defaultColWidth="12.5703125" defaultRowHeight="15.75" customHeight="1" x14ac:dyDescent="0.2"/>
  <cols>
    <col min="1" max="1" width="5.5703125" bestFit="1" customWidth="1"/>
    <col min="2" max="2" width="13.28515625" bestFit="1" customWidth="1"/>
    <col min="3" max="3" width="17" bestFit="1" customWidth="1"/>
    <col min="4" max="4" width="5.7109375" bestFit="1" customWidth="1"/>
    <col min="5" max="5" width="4.28515625" bestFit="1" customWidth="1"/>
    <col min="6" max="6" width="3.85546875" bestFit="1" customWidth="1"/>
    <col min="7" max="7" width="4.28515625" bestFit="1" customWidth="1"/>
    <col min="8" max="8" width="3.7109375" bestFit="1" customWidth="1"/>
    <col min="9" max="9" width="5.5703125" bestFit="1" customWidth="1"/>
    <col min="10" max="10" width="6.7109375" bestFit="1" customWidth="1"/>
    <col min="11" max="11" width="5.7109375" bestFit="1" customWidth="1"/>
    <col min="12" max="12" width="5.42578125" bestFit="1" customWidth="1"/>
    <col min="13" max="14" width="5.42578125" customWidth="1"/>
    <col min="15" max="15" width="8.42578125" bestFit="1" customWidth="1"/>
    <col min="16" max="16" width="14.140625" bestFit="1" customWidth="1"/>
    <col min="17" max="17" width="10" bestFit="1" customWidth="1"/>
    <col min="18" max="18" width="5.5703125" bestFit="1" customWidth="1"/>
    <col min="19" max="28" width="3.85546875" bestFit="1" customWidth="1"/>
    <col min="29" max="38" width="4.5703125" bestFit="1" customWidth="1"/>
    <col min="39" max="48" width="5.5703125" bestFit="1" customWidth="1"/>
  </cols>
  <sheetData>
    <row r="1" spans="1:4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5" t="s">
        <v>225</v>
      </c>
      <c r="K1" s="5" t="s">
        <v>226</v>
      </c>
      <c r="L1" s="5" t="s">
        <v>227</v>
      </c>
      <c r="M1" s="5" t="s">
        <v>1431</v>
      </c>
      <c r="N1" s="5" t="s">
        <v>1430</v>
      </c>
      <c r="O1" s="3" t="s">
        <v>9</v>
      </c>
      <c r="P1" s="2" t="s">
        <v>10</v>
      </c>
      <c r="Q1" s="2" t="s">
        <v>11</v>
      </c>
      <c r="R1" s="3" t="s">
        <v>228</v>
      </c>
      <c r="S1" s="2">
        <v>1</v>
      </c>
      <c r="T1" s="2">
        <v>2</v>
      </c>
      <c r="U1" s="2">
        <v>3</v>
      </c>
      <c r="V1" s="2">
        <v>4</v>
      </c>
      <c r="W1" s="2">
        <v>5</v>
      </c>
      <c r="X1" s="2">
        <v>6</v>
      </c>
      <c r="Y1" s="2">
        <v>7</v>
      </c>
      <c r="Z1" s="2">
        <v>8</v>
      </c>
      <c r="AA1" s="2">
        <v>9</v>
      </c>
      <c r="AB1" s="2">
        <v>10</v>
      </c>
      <c r="AC1" s="2" t="s">
        <v>12</v>
      </c>
      <c r="AD1" s="2" t="s">
        <v>13</v>
      </c>
      <c r="AE1" s="2" t="s">
        <v>14</v>
      </c>
      <c r="AF1" s="2" t="s">
        <v>15</v>
      </c>
      <c r="AG1" s="2" t="s">
        <v>16</v>
      </c>
      <c r="AH1" s="2" t="s">
        <v>17</v>
      </c>
      <c r="AI1" s="2" t="s">
        <v>18</v>
      </c>
      <c r="AJ1" s="2" t="s">
        <v>19</v>
      </c>
      <c r="AK1" s="2" t="s">
        <v>20</v>
      </c>
      <c r="AL1" s="2" t="s">
        <v>21</v>
      </c>
      <c r="AM1" s="3" t="s">
        <v>22</v>
      </c>
      <c r="AN1" s="3" t="s">
        <v>23</v>
      </c>
      <c r="AO1" s="3" t="s">
        <v>24</v>
      </c>
      <c r="AP1" s="3" t="s">
        <v>25</v>
      </c>
      <c r="AQ1" s="3" t="s">
        <v>26</v>
      </c>
      <c r="AR1" s="3" t="s">
        <v>27</v>
      </c>
      <c r="AS1" s="3" t="s">
        <v>28</v>
      </c>
      <c r="AT1" s="3" t="s">
        <v>29</v>
      </c>
      <c r="AU1" s="3" t="s">
        <v>30</v>
      </c>
      <c r="AV1" s="3" t="s">
        <v>31</v>
      </c>
    </row>
    <row r="2" spans="1:48" x14ac:dyDescent="0.2">
      <c r="A2" s="1">
        <v>110</v>
      </c>
      <c r="B2" s="1" t="s">
        <v>73</v>
      </c>
      <c r="C2" s="1" t="s">
        <v>63</v>
      </c>
      <c r="D2" s="1" t="s">
        <v>34</v>
      </c>
      <c r="E2" s="2" t="s">
        <v>65</v>
      </c>
      <c r="F2" s="2">
        <v>94</v>
      </c>
      <c r="I2" s="3">
        <f>SUM(AC2:AL2)/2</f>
        <v>0.33387</v>
      </c>
      <c r="J2" s="5">
        <f>(I2*600-132)/10</f>
        <v>6.8322000000000003</v>
      </c>
      <c r="K2" s="5">
        <f>L2-J2</f>
        <v>4.423350000000001</v>
      </c>
      <c r="L2" s="5">
        <f>MAX((I2*600-132)/10,(O2*600-132)/10*0.75+(I2*600-132)/10*0.25)-0.6</f>
        <v>11.255550000000001</v>
      </c>
      <c r="M2" s="5">
        <v>9.1109999999999989</v>
      </c>
      <c r="N2" s="5">
        <f>L2-M2</f>
        <v>2.1445500000000024</v>
      </c>
      <c r="O2" s="3">
        <f>(Q2*1.65)/2</f>
        <v>0.44550000000000001</v>
      </c>
      <c r="P2" s="2" t="s">
        <v>72</v>
      </c>
      <c r="Q2" s="2">
        <v>0.54</v>
      </c>
      <c r="R2" s="3">
        <f>SUM(AM2:AV2)/2</f>
        <v>0.42700000000000005</v>
      </c>
      <c r="S2" s="2" t="s">
        <v>40</v>
      </c>
      <c r="T2" s="2" t="s">
        <v>40</v>
      </c>
      <c r="U2" s="2" t="s">
        <v>41</v>
      </c>
      <c r="V2" s="2" t="s">
        <v>35</v>
      </c>
      <c r="W2" s="2" t="s">
        <v>39</v>
      </c>
      <c r="X2" s="2" t="s">
        <v>42</v>
      </c>
      <c r="Y2" s="2" t="s">
        <v>40</v>
      </c>
      <c r="Z2" s="2" t="s">
        <v>35</v>
      </c>
      <c r="AA2" s="2" t="s">
        <v>35</v>
      </c>
      <c r="AB2" s="2" t="s">
        <v>52</v>
      </c>
      <c r="AC2" s="4">
        <f>VLOOKUP(S2,'Linear Weights'!$A:$B,2,FALSE)*Odds!$D$2</f>
        <v>0.11220000000000001</v>
      </c>
      <c r="AD2" s="4">
        <f>VLOOKUP(T2,'Linear Weights'!$A:$B,2,FALSE)*Odds!$D$3</f>
        <v>8.8000000000000009E-2</v>
      </c>
      <c r="AE2" s="4">
        <f>VLOOKUP(U2,'Linear Weights'!$A:$B,2,FALSE)*Odds!$D$4</f>
        <v>0</v>
      </c>
      <c r="AF2" s="4">
        <f>VLOOKUP(V2,'Linear Weights'!$A:$B,2,FALSE)*Odds!$D$5</f>
        <v>9.0999999999999998E-2</v>
      </c>
      <c r="AG2" s="4">
        <f>VLOOKUP(W2,'Linear Weights'!$A:$B,2,FALSE)*Odds!$D$6</f>
        <v>0.112</v>
      </c>
      <c r="AH2" s="4">
        <f>VLOOKUP(X2,'Linear Weights'!$A:$B,2,FALSE)*Odds!$D$7</f>
        <v>0.16170000000000001</v>
      </c>
      <c r="AI2" s="4">
        <f>VLOOKUP(Y2,'Linear Weights'!$A:$B,2,FALSE)*Odds!$D$8</f>
        <v>3.3000000000000002E-2</v>
      </c>
      <c r="AJ2" s="4">
        <f>VLOOKUP(Z2,'Linear Weights'!$A:$B,2,FALSE)*Odds!$D$9</f>
        <v>3.3599999999999998E-2</v>
      </c>
      <c r="AK2" s="4">
        <f>VLOOKUP(AA2,'Linear Weights'!$A:$B,2,FALSE)*Odds!$D$10</f>
        <v>2.0999999999999998E-2</v>
      </c>
      <c r="AL2" s="4">
        <f>VLOOKUP(AB2,'Linear Weights'!$A:$B,2,FALSE)*Odds!$D$11</f>
        <v>1.524E-2</v>
      </c>
      <c r="AM2" s="3">
        <f>VLOOKUP(S2,'Linear Weights'!$A:$C,3,FALSE)*Odds!$D$2</f>
        <v>0.20399999999999999</v>
      </c>
      <c r="AN2" s="3">
        <f>VLOOKUP(T2,'Linear Weights'!$A:$C,3,FALSE)*Odds!$D$3</f>
        <v>0.16</v>
      </c>
      <c r="AO2" s="3">
        <f>VLOOKUP(U2,'Linear Weights'!$A:$C,3,FALSE)*Odds!$D$4</f>
        <v>0</v>
      </c>
      <c r="AP2" s="3">
        <f>VLOOKUP(V2,'Linear Weights'!$A:$C,3,FALSE)*Odds!$D$5</f>
        <v>0.13</v>
      </c>
      <c r="AQ2" s="3">
        <f>VLOOKUP(W2,'Linear Weights'!$A:$C,3,FALSE)*Odds!$D$6</f>
        <v>0.112</v>
      </c>
      <c r="AR2" s="3">
        <f>VLOOKUP(X2,'Linear Weights'!$A:$C,3,FALSE)*Odds!$D$7</f>
        <v>9.8000000000000004E-2</v>
      </c>
      <c r="AS2" s="3">
        <f>VLOOKUP(Y2,'Linear Weights'!$A:$C,3,FALSE)*Odds!$D$8</f>
        <v>0.06</v>
      </c>
      <c r="AT2" s="3">
        <f>VLOOKUP(Z2,'Linear Weights'!$A:$C,3,FALSE)*Odds!$D$9</f>
        <v>4.8000000000000001E-2</v>
      </c>
      <c r="AU2" s="3">
        <f>VLOOKUP(AA2,'Linear Weights'!$A:$C,3,FALSE)*Odds!$D$10</f>
        <v>0.03</v>
      </c>
      <c r="AV2" s="3">
        <f>VLOOKUP(AB2,'Linear Weights'!$A:$C,3,FALSE)*Odds!$D$11</f>
        <v>1.2E-2</v>
      </c>
    </row>
    <row r="3" spans="1:48" x14ac:dyDescent="0.2">
      <c r="A3" s="1">
        <v>106</v>
      </c>
      <c r="B3" s="1" t="s">
        <v>195</v>
      </c>
      <c r="C3" s="1" t="s">
        <v>136</v>
      </c>
      <c r="D3" s="1"/>
      <c r="E3" s="2" t="s">
        <v>52</v>
      </c>
      <c r="F3" s="2">
        <v>91</v>
      </c>
      <c r="H3" s="2" t="s">
        <v>36</v>
      </c>
      <c r="I3" s="3">
        <f>SUM(AC3:AL3)/2</f>
        <v>0.33939999999999998</v>
      </c>
      <c r="J3" s="5">
        <f>(I3*600-132)/10</f>
        <v>7.1639999999999988</v>
      </c>
      <c r="K3" s="5">
        <f>L3-J3</f>
        <v>1.9470000000000001</v>
      </c>
      <c r="L3" s="5">
        <f>MAX((I3*600-132)/10,(O3*600-132)/10*0.75+(I3*600-132)/10*0.25)-0.6</f>
        <v>9.1109999999999989</v>
      </c>
      <c r="M3" s="5">
        <v>6.9075000000000024</v>
      </c>
      <c r="N3" s="5">
        <f>L3-M3</f>
        <v>2.2034999999999965</v>
      </c>
      <c r="O3" s="3">
        <f>(Q3*1.65)/2</f>
        <v>0.39599999999999996</v>
      </c>
      <c r="P3" s="2" t="s">
        <v>72</v>
      </c>
      <c r="Q3" s="2">
        <v>0.48</v>
      </c>
      <c r="R3" s="3">
        <f>SUM(AM3:AV3)/2</f>
        <v>0.36599999999999999</v>
      </c>
      <c r="S3" s="2" t="s">
        <v>35</v>
      </c>
      <c r="T3" s="2" t="s">
        <v>46</v>
      </c>
      <c r="U3" s="2" t="s">
        <v>42</v>
      </c>
      <c r="V3" s="2" t="s">
        <v>40</v>
      </c>
      <c r="W3" s="2" t="s">
        <v>35</v>
      </c>
      <c r="X3" s="2" t="s">
        <v>39</v>
      </c>
      <c r="Y3" s="2" t="s">
        <v>41</v>
      </c>
      <c r="Z3" s="2" t="s">
        <v>41</v>
      </c>
      <c r="AA3" s="2" t="s">
        <v>35</v>
      </c>
      <c r="AB3" s="2" t="s">
        <v>42</v>
      </c>
      <c r="AC3" s="4">
        <f>VLOOKUP(S3,'Linear Weights'!$A:$B,2,FALSE)*Odds!$D$2</f>
        <v>0.14279999999999998</v>
      </c>
      <c r="AD3" s="4">
        <f>VLOOKUP(T3,'Linear Weights'!$A:$B,2,FALSE)*Odds!$D$3</f>
        <v>6.4000000000000003E-3</v>
      </c>
      <c r="AE3" s="4">
        <f>VLOOKUP(U3,'Linear Weights'!$A:$B,2,FALSE)*Odds!$D$4</f>
        <v>0.24089999999999998</v>
      </c>
      <c r="AF3" s="4">
        <f>VLOOKUP(V3,'Linear Weights'!$A:$B,2,FALSE)*Odds!$D$5</f>
        <v>7.1500000000000008E-2</v>
      </c>
      <c r="AG3" s="4">
        <f>VLOOKUP(W3,'Linear Weights'!$A:$B,2,FALSE)*Odds!$D$6</f>
        <v>7.8399999999999997E-2</v>
      </c>
      <c r="AH3" s="4">
        <f>VLOOKUP(X3,'Linear Weights'!$A:$B,2,FALSE)*Odds!$D$7</f>
        <v>9.8000000000000004E-2</v>
      </c>
      <c r="AI3" s="4">
        <f>VLOOKUP(Y3,'Linear Weights'!$A:$B,2,FALSE)*Odds!$D$8</f>
        <v>0</v>
      </c>
      <c r="AJ3" s="4">
        <f>VLOOKUP(Z3,'Linear Weights'!$A:$B,2,FALSE)*Odds!$D$9</f>
        <v>0</v>
      </c>
      <c r="AK3" s="4">
        <f>VLOOKUP(AA3,'Linear Weights'!$A:$B,2,FALSE)*Odds!$D$10</f>
        <v>2.0999999999999998E-2</v>
      </c>
      <c r="AL3" s="4">
        <f>VLOOKUP(AB3,'Linear Weights'!$A:$B,2,FALSE)*Odds!$D$11</f>
        <v>1.9799999999999998E-2</v>
      </c>
      <c r="AM3" s="3">
        <f>VLOOKUP(S3,'Linear Weights'!$A:$C,3,FALSE)*Odds!$D$2</f>
        <v>0.20399999999999999</v>
      </c>
      <c r="AN3" s="3">
        <f>VLOOKUP(T3,'Linear Weights'!$A:$C,3,FALSE)*Odds!$D$3</f>
        <v>0</v>
      </c>
      <c r="AO3" s="3">
        <f>VLOOKUP(U3,'Linear Weights'!$A:$C,3,FALSE)*Odds!$D$4</f>
        <v>0.14599999999999999</v>
      </c>
      <c r="AP3" s="3">
        <f>VLOOKUP(V3,'Linear Weights'!$A:$C,3,FALSE)*Odds!$D$5</f>
        <v>0.13</v>
      </c>
      <c r="AQ3" s="3">
        <f>VLOOKUP(W3,'Linear Weights'!$A:$C,3,FALSE)*Odds!$D$6</f>
        <v>0.112</v>
      </c>
      <c r="AR3" s="3">
        <f>VLOOKUP(X3,'Linear Weights'!$A:$C,3,FALSE)*Odds!$D$7</f>
        <v>9.8000000000000004E-2</v>
      </c>
      <c r="AS3" s="3">
        <f>VLOOKUP(Y3,'Linear Weights'!$A:$C,3,FALSE)*Odds!$D$8</f>
        <v>0</v>
      </c>
      <c r="AT3" s="3">
        <f>VLOOKUP(Z3,'Linear Weights'!$A:$C,3,FALSE)*Odds!$D$9</f>
        <v>0</v>
      </c>
      <c r="AU3" s="3">
        <f>VLOOKUP(AA3,'Linear Weights'!$A:$C,3,FALSE)*Odds!$D$10</f>
        <v>0.03</v>
      </c>
      <c r="AV3" s="3">
        <f>VLOOKUP(AB3,'Linear Weights'!$A:$C,3,FALSE)*Odds!$D$11</f>
        <v>1.2E-2</v>
      </c>
    </row>
    <row r="4" spans="1:48" x14ac:dyDescent="0.2">
      <c r="A4" s="1">
        <v>90</v>
      </c>
      <c r="B4" s="1" t="s">
        <v>182</v>
      </c>
      <c r="C4" s="1" t="s">
        <v>60</v>
      </c>
      <c r="D4" s="1"/>
      <c r="E4" s="2" t="s">
        <v>35</v>
      </c>
      <c r="F4" s="2">
        <v>89</v>
      </c>
      <c r="I4" s="3">
        <f>SUM(AC4:AL4)/2</f>
        <v>0.30044999999999994</v>
      </c>
      <c r="J4" s="5">
        <f>(I4*600-132)/10</f>
        <v>4.8269999999999955</v>
      </c>
      <c r="K4" s="5">
        <f>L4-J4</f>
        <v>3.3285000000000027</v>
      </c>
      <c r="L4" s="5">
        <f>MAX((I4*600-132)/10,(O4*600-132)/10*0.75+(I4*600-132)/10*0.25)-0.6</f>
        <v>8.1554999999999982</v>
      </c>
      <c r="M4" s="5">
        <v>6.6899999999999977</v>
      </c>
      <c r="N4" s="5">
        <f>L4-M4</f>
        <v>1.4655000000000005</v>
      </c>
      <c r="O4" s="3">
        <f>(Q4*1.65)/2</f>
        <v>0.38774999999999998</v>
      </c>
      <c r="P4" s="2" t="s">
        <v>72</v>
      </c>
      <c r="Q4" s="2">
        <v>0.47</v>
      </c>
      <c r="R4" s="3">
        <f>SUM(AM4:AV4)/2</f>
        <v>0.34900000000000009</v>
      </c>
      <c r="S4" s="2" t="s">
        <v>41</v>
      </c>
      <c r="T4" s="2" t="s">
        <v>40</v>
      </c>
      <c r="U4" s="2" t="s">
        <v>42</v>
      </c>
      <c r="V4" s="2" t="s">
        <v>35</v>
      </c>
      <c r="W4" s="2" t="s">
        <v>40</v>
      </c>
      <c r="X4" s="2" t="s">
        <v>41</v>
      </c>
      <c r="Y4" s="2" t="s">
        <v>39</v>
      </c>
      <c r="Z4" s="2" t="s">
        <v>40</v>
      </c>
      <c r="AA4" s="2" t="s">
        <v>35</v>
      </c>
      <c r="AB4" s="2" t="s">
        <v>39</v>
      </c>
      <c r="AC4" s="4">
        <f>VLOOKUP(S4,'Linear Weights'!$A:$B,2,FALSE)*Odds!$D$2</f>
        <v>0</v>
      </c>
      <c r="AD4" s="4">
        <f>VLOOKUP(T4,'Linear Weights'!$A:$B,2,FALSE)*Odds!$D$3</f>
        <v>8.8000000000000009E-2</v>
      </c>
      <c r="AE4" s="4">
        <f>VLOOKUP(U4,'Linear Weights'!$A:$B,2,FALSE)*Odds!$D$4</f>
        <v>0.24089999999999998</v>
      </c>
      <c r="AF4" s="4">
        <f>VLOOKUP(V4,'Linear Weights'!$A:$B,2,FALSE)*Odds!$D$5</f>
        <v>9.0999999999999998E-2</v>
      </c>
      <c r="AG4" s="4">
        <f>VLOOKUP(W4,'Linear Weights'!$A:$B,2,FALSE)*Odds!$D$6</f>
        <v>6.1600000000000009E-2</v>
      </c>
      <c r="AH4" s="4">
        <f>VLOOKUP(X4,'Linear Weights'!$A:$B,2,FALSE)*Odds!$D$7</f>
        <v>0</v>
      </c>
      <c r="AI4" s="4">
        <f>VLOOKUP(Y4,'Linear Weights'!$A:$B,2,FALSE)*Odds!$D$8</f>
        <v>0.06</v>
      </c>
      <c r="AJ4" s="4">
        <f>VLOOKUP(Z4,'Linear Weights'!$A:$B,2,FALSE)*Odds!$D$9</f>
        <v>2.6400000000000003E-2</v>
      </c>
      <c r="AK4" s="4">
        <f>VLOOKUP(AA4,'Linear Weights'!$A:$B,2,FALSE)*Odds!$D$10</f>
        <v>2.0999999999999998E-2</v>
      </c>
      <c r="AL4" s="4">
        <f>VLOOKUP(AB4,'Linear Weights'!$A:$B,2,FALSE)*Odds!$D$11</f>
        <v>1.2E-2</v>
      </c>
      <c r="AM4" s="3">
        <f>VLOOKUP(S4,'Linear Weights'!$A:$C,3,FALSE)*Odds!$D$2</f>
        <v>0</v>
      </c>
      <c r="AN4" s="3">
        <f>VLOOKUP(T4,'Linear Weights'!$A:$C,3,FALSE)*Odds!$D$3</f>
        <v>0.16</v>
      </c>
      <c r="AO4" s="3">
        <f>VLOOKUP(U4,'Linear Weights'!$A:$C,3,FALSE)*Odds!$D$4</f>
        <v>0.14599999999999999</v>
      </c>
      <c r="AP4" s="3">
        <f>VLOOKUP(V4,'Linear Weights'!$A:$C,3,FALSE)*Odds!$D$5</f>
        <v>0.13</v>
      </c>
      <c r="AQ4" s="3">
        <f>VLOOKUP(W4,'Linear Weights'!$A:$C,3,FALSE)*Odds!$D$6</f>
        <v>0.112</v>
      </c>
      <c r="AR4" s="3">
        <f>VLOOKUP(X4,'Linear Weights'!$A:$C,3,FALSE)*Odds!$D$7</f>
        <v>0</v>
      </c>
      <c r="AS4" s="3">
        <f>VLOOKUP(Y4,'Linear Weights'!$A:$C,3,FALSE)*Odds!$D$8</f>
        <v>0.06</v>
      </c>
      <c r="AT4" s="3">
        <f>VLOOKUP(Z4,'Linear Weights'!$A:$C,3,FALSE)*Odds!$D$9</f>
        <v>4.8000000000000001E-2</v>
      </c>
      <c r="AU4" s="3">
        <f>VLOOKUP(AA4,'Linear Weights'!$A:$C,3,FALSE)*Odds!$D$10</f>
        <v>0.03</v>
      </c>
      <c r="AV4" s="3">
        <f>VLOOKUP(AB4,'Linear Weights'!$A:$C,3,FALSE)*Odds!$D$11</f>
        <v>1.2E-2</v>
      </c>
    </row>
    <row r="5" spans="1:48" x14ac:dyDescent="0.2">
      <c r="A5" s="1">
        <v>138</v>
      </c>
      <c r="B5" s="1" t="s">
        <v>223</v>
      </c>
      <c r="C5" s="1" t="s">
        <v>75</v>
      </c>
      <c r="D5" s="1"/>
      <c r="E5" s="2" t="s">
        <v>65</v>
      </c>
      <c r="F5" s="2">
        <v>89</v>
      </c>
      <c r="I5" s="3">
        <f>SUM(AC5:AL5)/2</f>
        <v>0.31519999999999998</v>
      </c>
      <c r="J5" s="5">
        <f>(I5*600-132)/10</f>
        <v>5.711999999999998</v>
      </c>
      <c r="K5" s="5">
        <f>L5-J5</f>
        <v>2.2934999999999999</v>
      </c>
      <c r="L5" s="5">
        <f>MAX((I5*600-132)/10,(O5*600-132)/10*0.75+(I5*600-132)/10*0.25)-0.6</f>
        <v>8.0054999999999978</v>
      </c>
      <c r="M5" s="5">
        <v>6.1777499999999987</v>
      </c>
      <c r="N5" s="5">
        <f>L5-M5</f>
        <v>1.8277499999999991</v>
      </c>
      <c r="O5" s="3">
        <f>(Q5*1.65)/2</f>
        <v>0.3795</v>
      </c>
      <c r="P5" s="2" t="s">
        <v>72</v>
      </c>
      <c r="Q5" s="2">
        <v>0.46</v>
      </c>
      <c r="R5" s="3">
        <f>SUM(AM5:AV5)/2</f>
        <v>0.36599999999999999</v>
      </c>
      <c r="S5" s="2" t="s">
        <v>40</v>
      </c>
      <c r="T5" s="2" t="s">
        <v>41</v>
      </c>
      <c r="U5" s="2" t="s">
        <v>42</v>
      </c>
      <c r="V5" s="2" t="s">
        <v>40</v>
      </c>
      <c r="W5" s="2" t="s">
        <v>35</v>
      </c>
      <c r="X5" s="2" t="s">
        <v>39</v>
      </c>
      <c r="Y5" s="2" t="s">
        <v>41</v>
      </c>
      <c r="Z5" s="2" t="s">
        <v>41</v>
      </c>
      <c r="AA5" s="2" t="s">
        <v>35</v>
      </c>
      <c r="AB5" s="2" t="s">
        <v>35</v>
      </c>
      <c r="AC5" s="4">
        <f>VLOOKUP(S5,'Linear Weights'!$A:$B,2,FALSE)*Odds!$D$2</f>
        <v>0.11220000000000001</v>
      </c>
      <c r="AD5" s="4">
        <f>VLOOKUP(T5,'Linear Weights'!$A:$B,2,FALSE)*Odds!$D$3</f>
        <v>0</v>
      </c>
      <c r="AE5" s="4">
        <f>VLOOKUP(U5,'Linear Weights'!$A:$B,2,FALSE)*Odds!$D$4</f>
        <v>0.24089999999999998</v>
      </c>
      <c r="AF5" s="4">
        <f>VLOOKUP(V5,'Linear Weights'!$A:$B,2,FALSE)*Odds!$D$5</f>
        <v>7.1500000000000008E-2</v>
      </c>
      <c r="AG5" s="4">
        <f>VLOOKUP(W5,'Linear Weights'!$A:$B,2,FALSE)*Odds!$D$6</f>
        <v>7.8399999999999997E-2</v>
      </c>
      <c r="AH5" s="4">
        <f>VLOOKUP(X5,'Linear Weights'!$A:$B,2,FALSE)*Odds!$D$7</f>
        <v>9.8000000000000004E-2</v>
      </c>
      <c r="AI5" s="4">
        <f>VLOOKUP(Y5,'Linear Weights'!$A:$B,2,FALSE)*Odds!$D$8</f>
        <v>0</v>
      </c>
      <c r="AJ5" s="4">
        <f>VLOOKUP(Z5,'Linear Weights'!$A:$B,2,FALSE)*Odds!$D$9</f>
        <v>0</v>
      </c>
      <c r="AK5" s="4">
        <f>VLOOKUP(AA5,'Linear Weights'!$A:$B,2,FALSE)*Odds!$D$10</f>
        <v>2.0999999999999998E-2</v>
      </c>
      <c r="AL5" s="4">
        <f>VLOOKUP(AB5,'Linear Weights'!$A:$B,2,FALSE)*Odds!$D$11</f>
        <v>8.3999999999999995E-3</v>
      </c>
      <c r="AM5" s="3">
        <f>VLOOKUP(S5,'Linear Weights'!$A:$C,3,FALSE)*Odds!$D$2</f>
        <v>0.20399999999999999</v>
      </c>
      <c r="AN5" s="3">
        <f>VLOOKUP(T5,'Linear Weights'!$A:$C,3,FALSE)*Odds!$D$3</f>
        <v>0</v>
      </c>
      <c r="AO5" s="3">
        <f>VLOOKUP(U5,'Linear Weights'!$A:$C,3,FALSE)*Odds!$D$4</f>
        <v>0.14599999999999999</v>
      </c>
      <c r="AP5" s="3">
        <f>VLOOKUP(V5,'Linear Weights'!$A:$C,3,FALSE)*Odds!$D$5</f>
        <v>0.13</v>
      </c>
      <c r="AQ5" s="3">
        <f>VLOOKUP(W5,'Linear Weights'!$A:$C,3,FALSE)*Odds!$D$6</f>
        <v>0.112</v>
      </c>
      <c r="AR5" s="3">
        <f>VLOOKUP(X5,'Linear Weights'!$A:$C,3,FALSE)*Odds!$D$7</f>
        <v>9.8000000000000004E-2</v>
      </c>
      <c r="AS5" s="3">
        <f>VLOOKUP(Y5,'Linear Weights'!$A:$C,3,FALSE)*Odds!$D$8</f>
        <v>0</v>
      </c>
      <c r="AT5" s="3">
        <f>VLOOKUP(Z5,'Linear Weights'!$A:$C,3,FALSE)*Odds!$D$9</f>
        <v>0</v>
      </c>
      <c r="AU5" s="3">
        <f>VLOOKUP(AA5,'Linear Weights'!$A:$C,3,FALSE)*Odds!$D$10</f>
        <v>0.03</v>
      </c>
      <c r="AV5" s="3">
        <f>VLOOKUP(AB5,'Linear Weights'!$A:$C,3,FALSE)*Odds!$D$11</f>
        <v>1.2E-2</v>
      </c>
    </row>
    <row r="6" spans="1:48" x14ac:dyDescent="0.2">
      <c r="A6" s="1">
        <v>80</v>
      </c>
      <c r="B6" s="1" t="s">
        <v>171</v>
      </c>
      <c r="C6" s="1" t="s">
        <v>98</v>
      </c>
      <c r="D6" s="1"/>
      <c r="E6" s="2" t="s">
        <v>35</v>
      </c>
      <c r="F6" s="2">
        <v>97</v>
      </c>
      <c r="H6" s="2" t="s">
        <v>36</v>
      </c>
      <c r="I6" s="3">
        <f>SUM(AC6:AL6)/2</f>
        <v>0.35710000000000003</v>
      </c>
      <c r="J6" s="5">
        <f>(I6*600-132)/10</f>
        <v>8.2260000000000026</v>
      </c>
      <c r="K6" s="5">
        <f>L6-J6</f>
        <v>-0.59999999999999964</v>
      </c>
      <c r="L6" s="5">
        <f>MAX((I6*600-132)/10,(O6*600-132)/10*0.75+(I6*600-132)/10*0.25)-0.6</f>
        <v>7.626000000000003</v>
      </c>
      <c r="M6" s="5">
        <v>11.255550000000001</v>
      </c>
      <c r="N6" s="5">
        <f>L6-M6</f>
        <v>-3.6295499999999983</v>
      </c>
      <c r="O6" s="3">
        <f>(Q6*1.65)/2</f>
        <v>0.23100000000000001</v>
      </c>
      <c r="P6" s="2" t="s">
        <v>72</v>
      </c>
      <c r="Q6" s="2">
        <v>0.28000000000000003</v>
      </c>
      <c r="R6" s="3">
        <f>SUM(AM6:AV6)/2</f>
        <v>0.45500000000000002</v>
      </c>
      <c r="S6" s="2" t="s">
        <v>40</v>
      </c>
      <c r="T6" s="2" t="s">
        <v>35</v>
      </c>
      <c r="U6" s="2" t="s">
        <v>40</v>
      </c>
      <c r="V6" s="2" t="s">
        <v>39</v>
      </c>
      <c r="W6" s="2" t="s">
        <v>35</v>
      </c>
      <c r="X6" s="2" t="s">
        <v>42</v>
      </c>
      <c r="Y6" s="2" t="s">
        <v>41</v>
      </c>
      <c r="Z6" s="2" t="s">
        <v>40</v>
      </c>
      <c r="AA6" s="2" t="s">
        <v>46</v>
      </c>
      <c r="AB6" s="2" t="s">
        <v>39</v>
      </c>
      <c r="AC6" s="4">
        <f>VLOOKUP(S6,'Linear Weights'!$A:$B,2,FALSE)*Odds!$D$2</f>
        <v>0.11220000000000001</v>
      </c>
      <c r="AD6" s="4">
        <f>VLOOKUP(T6,'Linear Weights'!$A:$B,2,FALSE)*Odds!$D$3</f>
        <v>0.11199999999999999</v>
      </c>
      <c r="AE6" s="4">
        <f>VLOOKUP(U6,'Linear Weights'!$A:$B,2,FALSE)*Odds!$D$4</f>
        <v>8.0299999999999996E-2</v>
      </c>
      <c r="AF6" s="4">
        <f>VLOOKUP(V6,'Linear Weights'!$A:$B,2,FALSE)*Odds!$D$5</f>
        <v>0.13</v>
      </c>
      <c r="AG6" s="4">
        <f>VLOOKUP(W6,'Linear Weights'!$A:$B,2,FALSE)*Odds!$D$6</f>
        <v>7.8399999999999997E-2</v>
      </c>
      <c r="AH6" s="4">
        <f>VLOOKUP(X6,'Linear Weights'!$A:$B,2,FALSE)*Odds!$D$7</f>
        <v>0.16170000000000001</v>
      </c>
      <c r="AI6" s="4">
        <f>VLOOKUP(Y6,'Linear Weights'!$A:$B,2,FALSE)*Odds!$D$8</f>
        <v>0</v>
      </c>
      <c r="AJ6" s="4">
        <f>VLOOKUP(Z6,'Linear Weights'!$A:$B,2,FALSE)*Odds!$D$9</f>
        <v>2.6400000000000003E-2</v>
      </c>
      <c r="AK6" s="4">
        <f>VLOOKUP(AA6,'Linear Weights'!$A:$B,2,FALSE)*Odds!$D$10</f>
        <v>1.1999999999999999E-3</v>
      </c>
      <c r="AL6" s="4">
        <f>VLOOKUP(AB6,'Linear Weights'!$A:$B,2,FALSE)*Odds!$D$11</f>
        <v>1.2E-2</v>
      </c>
      <c r="AM6" s="3">
        <f>VLOOKUP(S6,'Linear Weights'!$A:$C,3,FALSE)*Odds!$D$2</f>
        <v>0.20399999999999999</v>
      </c>
      <c r="AN6" s="3">
        <f>VLOOKUP(T6,'Linear Weights'!$A:$C,3,FALSE)*Odds!$D$3</f>
        <v>0.16</v>
      </c>
      <c r="AO6" s="3">
        <f>VLOOKUP(U6,'Linear Weights'!$A:$C,3,FALSE)*Odds!$D$4</f>
        <v>0.14599999999999999</v>
      </c>
      <c r="AP6" s="3">
        <f>VLOOKUP(V6,'Linear Weights'!$A:$C,3,FALSE)*Odds!$D$5</f>
        <v>0.13</v>
      </c>
      <c r="AQ6" s="3">
        <f>VLOOKUP(W6,'Linear Weights'!$A:$C,3,FALSE)*Odds!$D$6</f>
        <v>0.112</v>
      </c>
      <c r="AR6" s="3">
        <f>VLOOKUP(X6,'Linear Weights'!$A:$C,3,FALSE)*Odds!$D$7</f>
        <v>9.8000000000000004E-2</v>
      </c>
      <c r="AS6" s="3">
        <f>VLOOKUP(Y6,'Linear Weights'!$A:$C,3,FALSE)*Odds!$D$8</f>
        <v>0</v>
      </c>
      <c r="AT6" s="3">
        <f>VLOOKUP(Z6,'Linear Weights'!$A:$C,3,FALSE)*Odds!$D$9</f>
        <v>4.8000000000000001E-2</v>
      </c>
      <c r="AU6" s="3">
        <f>VLOOKUP(AA6,'Linear Weights'!$A:$C,3,FALSE)*Odds!$D$10</f>
        <v>0</v>
      </c>
      <c r="AV6" s="3">
        <f>VLOOKUP(AB6,'Linear Weights'!$A:$C,3,FALSE)*Odds!$D$11</f>
        <v>1.2E-2</v>
      </c>
    </row>
    <row r="7" spans="1:48" x14ac:dyDescent="0.2">
      <c r="A7" s="1">
        <v>50</v>
      </c>
      <c r="B7" s="1" t="s">
        <v>144</v>
      </c>
      <c r="C7" s="1" t="s">
        <v>71</v>
      </c>
      <c r="D7" s="1"/>
      <c r="E7" s="2" t="s">
        <v>65</v>
      </c>
      <c r="F7" s="2">
        <v>81</v>
      </c>
      <c r="I7" s="3">
        <f>SUM(AC7:AL7)/2</f>
        <v>0.26919999999999999</v>
      </c>
      <c r="J7" s="5">
        <f>(I7*600-132)/10</f>
        <v>2.9520000000000008</v>
      </c>
      <c r="K7" s="5">
        <f>L7-J7</f>
        <v>3.9922499999999985</v>
      </c>
      <c r="L7" s="5">
        <f>MAX((I7*600-132)/10,(O7*600-132)/10*0.75+(I7*600-132)/10*0.25)-0.6</f>
        <v>6.9442499999999994</v>
      </c>
      <c r="M7" s="5">
        <v>2.4126000000000034</v>
      </c>
      <c r="N7" s="5">
        <f>L7-M7</f>
        <v>4.5316499999999955</v>
      </c>
      <c r="O7" s="3">
        <f>(Q7*1.65)/2</f>
        <v>0.37124999999999997</v>
      </c>
      <c r="P7" s="2" t="s">
        <v>72</v>
      </c>
      <c r="Q7" s="2">
        <v>0.45</v>
      </c>
      <c r="R7" s="3">
        <f>SUM(AM7:AV7)/2</f>
        <v>0.29100000000000004</v>
      </c>
      <c r="S7" s="2" t="s">
        <v>40</v>
      </c>
      <c r="T7" s="2" t="s">
        <v>41</v>
      </c>
      <c r="U7" s="2" t="s">
        <v>42</v>
      </c>
      <c r="V7" s="2" t="s">
        <v>41</v>
      </c>
      <c r="W7" s="2" t="s">
        <v>35</v>
      </c>
      <c r="X7" s="2" t="s">
        <v>38</v>
      </c>
      <c r="Y7" s="2" t="s">
        <v>35</v>
      </c>
      <c r="Z7" s="2" t="s">
        <v>39</v>
      </c>
      <c r="AA7" s="2" t="s">
        <v>41</v>
      </c>
      <c r="AB7" s="2" t="s">
        <v>39</v>
      </c>
      <c r="AC7" s="4">
        <f>VLOOKUP(S7,'Linear Weights'!$A:$B,2,FALSE)*Odds!$D$2</f>
        <v>0.11220000000000001</v>
      </c>
      <c r="AD7" s="4">
        <f>VLOOKUP(T7,'Linear Weights'!$A:$B,2,FALSE)*Odds!$D$3</f>
        <v>0</v>
      </c>
      <c r="AE7" s="4">
        <f>VLOOKUP(U7,'Linear Weights'!$A:$B,2,FALSE)*Odds!$D$4</f>
        <v>0.24089999999999998</v>
      </c>
      <c r="AF7" s="4">
        <f>VLOOKUP(V7,'Linear Weights'!$A:$B,2,FALSE)*Odds!$D$5</f>
        <v>0</v>
      </c>
      <c r="AG7" s="4">
        <f>VLOOKUP(W7,'Linear Weights'!$A:$B,2,FALSE)*Odds!$D$6</f>
        <v>7.8399999999999997E-2</v>
      </c>
      <c r="AH7" s="4">
        <f>VLOOKUP(X7,'Linear Weights'!$A:$B,2,FALSE)*Odds!$D$7</f>
        <v>4.9000000000000007E-3</v>
      </c>
      <c r="AI7" s="4">
        <f>VLOOKUP(Y7,'Linear Weights'!$A:$B,2,FALSE)*Odds!$D$8</f>
        <v>4.1999999999999996E-2</v>
      </c>
      <c r="AJ7" s="4">
        <f>VLOOKUP(Z7,'Linear Weights'!$A:$B,2,FALSE)*Odds!$D$9</f>
        <v>4.8000000000000001E-2</v>
      </c>
      <c r="AK7" s="4">
        <f>VLOOKUP(AA7,'Linear Weights'!$A:$B,2,FALSE)*Odds!$D$10</f>
        <v>0</v>
      </c>
      <c r="AL7" s="4">
        <f>VLOOKUP(AB7,'Linear Weights'!$A:$B,2,FALSE)*Odds!$D$11</f>
        <v>1.2E-2</v>
      </c>
      <c r="AM7" s="3">
        <f>VLOOKUP(S7,'Linear Weights'!$A:$C,3,FALSE)*Odds!$D$2</f>
        <v>0.20399999999999999</v>
      </c>
      <c r="AN7" s="3">
        <f>VLOOKUP(T7,'Linear Weights'!$A:$C,3,FALSE)*Odds!$D$3</f>
        <v>0</v>
      </c>
      <c r="AO7" s="3">
        <f>VLOOKUP(U7,'Linear Weights'!$A:$C,3,FALSE)*Odds!$D$4</f>
        <v>0.14599999999999999</v>
      </c>
      <c r="AP7" s="3">
        <f>VLOOKUP(V7,'Linear Weights'!$A:$C,3,FALSE)*Odds!$D$5</f>
        <v>0</v>
      </c>
      <c r="AQ7" s="3">
        <f>VLOOKUP(W7,'Linear Weights'!$A:$C,3,FALSE)*Odds!$D$6</f>
        <v>0.112</v>
      </c>
      <c r="AR7" s="3">
        <f>VLOOKUP(X7,'Linear Weights'!$A:$C,3,FALSE)*Odds!$D$7</f>
        <v>0</v>
      </c>
      <c r="AS7" s="3">
        <f>VLOOKUP(Y7,'Linear Weights'!$A:$C,3,FALSE)*Odds!$D$8</f>
        <v>0.06</v>
      </c>
      <c r="AT7" s="3">
        <f>VLOOKUP(Z7,'Linear Weights'!$A:$C,3,FALSE)*Odds!$D$9</f>
        <v>4.8000000000000001E-2</v>
      </c>
      <c r="AU7" s="3">
        <f>VLOOKUP(AA7,'Linear Weights'!$A:$C,3,FALSE)*Odds!$D$10</f>
        <v>0</v>
      </c>
      <c r="AV7" s="3">
        <f>VLOOKUP(AB7,'Linear Weights'!$A:$C,3,FALSE)*Odds!$D$11</f>
        <v>1.2E-2</v>
      </c>
    </row>
    <row r="8" spans="1:48" x14ac:dyDescent="0.2">
      <c r="A8" s="1">
        <v>99</v>
      </c>
      <c r="B8" s="1" t="s">
        <v>43</v>
      </c>
      <c r="C8" s="1" t="s">
        <v>44</v>
      </c>
      <c r="D8" s="1" t="s">
        <v>34</v>
      </c>
      <c r="E8" s="2" t="s">
        <v>35</v>
      </c>
      <c r="F8" s="2">
        <v>68</v>
      </c>
      <c r="I8" s="3">
        <f>SUM(AC8:AL8)/2</f>
        <v>0.29994999999999999</v>
      </c>
      <c r="J8" s="5">
        <f>(I8*600-132)/10</f>
        <v>4.7969999999999997</v>
      </c>
      <c r="K8" s="5">
        <f>L8-J8</f>
        <v>2.1105000000000027</v>
      </c>
      <c r="L8" s="5">
        <f>MAX((I8*600-132)/10,(O8*600-132)/10)-0.6</f>
        <v>6.9075000000000024</v>
      </c>
      <c r="M8" s="5">
        <v>-1.7969999999999997</v>
      </c>
      <c r="N8" s="5">
        <f>L8-M8</f>
        <v>8.704500000000003</v>
      </c>
      <c r="O8" s="3">
        <f>(Q8*0.7+(1-Q8)*0.05)/2</f>
        <v>0.34512500000000002</v>
      </c>
      <c r="P8" s="2" t="s">
        <v>45</v>
      </c>
      <c r="Q8" s="2">
        <v>0.98499999999999999</v>
      </c>
      <c r="R8" s="3">
        <f>SUM(AM8:AV8)/2</f>
        <v>0.39100000000000001</v>
      </c>
      <c r="S8" s="2" t="s">
        <v>35</v>
      </c>
      <c r="T8" s="2" t="s">
        <v>40</v>
      </c>
      <c r="U8" s="2" t="s">
        <v>41</v>
      </c>
      <c r="V8" s="2" t="s">
        <v>35</v>
      </c>
      <c r="W8" s="2" t="s">
        <v>39</v>
      </c>
      <c r="X8" s="2" t="s">
        <v>40</v>
      </c>
      <c r="Y8" s="2" t="s">
        <v>46</v>
      </c>
      <c r="Z8" s="2" t="s">
        <v>42</v>
      </c>
      <c r="AA8" s="2" t="s">
        <v>39</v>
      </c>
      <c r="AB8" s="2" t="s">
        <v>38</v>
      </c>
      <c r="AC8" s="4">
        <f>VLOOKUP(S8,'Linear Weights'!$A:$B,2,FALSE)*Odds!$D$2</f>
        <v>0.14279999999999998</v>
      </c>
      <c r="AD8" s="4">
        <f>VLOOKUP(T8,'Linear Weights'!$A:$B,2,FALSE)*Odds!$D$3</f>
        <v>8.8000000000000009E-2</v>
      </c>
      <c r="AE8" s="4">
        <f>VLOOKUP(U8,'Linear Weights'!$A:$B,2,FALSE)*Odds!$D$4</f>
        <v>0</v>
      </c>
      <c r="AF8" s="4">
        <f>VLOOKUP(V8,'Linear Weights'!$A:$B,2,FALSE)*Odds!$D$5</f>
        <v>9.0999999999999998E-2</v>
      </c>
      <c r="AG8" s="4">
        <f>VLOOKUP(W8,'Linear Weights'!$A:$B,2,FALSE)*Odds!$D$6</f>
        <v>0.112</v>
      </c>
      <c r="AH8" s="4">
        <f>VLOOKUP(X8,'Linear Weights'!$A:$B,2,FALSE)*Odds!$D$7</f>
        <v>5.3900000000000003E-2</v>
      </c>
      <c r="AI8" s="4">
        <f>VLOOKUP(Y8,'Linear Weights'!$A:$B,2,FALSE)*Odds!$D$8</f>
        <v>2.3999999999999998E-3</v>
      </c>
      <c r="AJ8" s="4">
        <f>VLOOKUP(Z8,'Linear Weights'!$A:$B,2,FALSE)*Odds!$D$9</f>
        <v>7.9199999999999993E-2</v>
      </c>
      <c r="AK8" s="4">
        <f>VLOOKUP(AA8,'Linear Weights'!$A:$B,2,FALSE)*Odds!$D$10</f>
        <v>0.03</v>
      </c>
      <c r="AL8" s="4">
        <f>VLOOKUP(AB8,'Linear Weights'!$A:$B,2,FALSE)*Odds!$D$11</f>
        <v>6.0000000000000006E-4</v>
      </c>
      <c r="AM8" s="3">
        <f>VLOOKUP(S8,'Linear Weights'!$A:$C,3,FALSE)*Odds!$D$2</f>
        <v>0.20399999999999999</v>
      </c>
      <c r="AN8" s="3">
        <f>VLOOKUP(T8,'Linear Weights'!$A:$C,3,FALSE)*Odds!$D$3</f>
        <v>0.16</v>
      </c>
      <c r="AO8" s="3">
        <f>VLOOKUP(U8,'Linear Weights'!$A:$C,3,FALSE)*Odds!$D$4</f>
        <v>0</v>
      </c>
      <c r="AP8" s="3">
        <f>VLOOKUP(V8,'Linear Weights'!$A:$C,3,FALSE)*Odds!$D$5</f>
        <v>0.13</v>
      </c>
      <c r="AQ8" s="3">
        <f>VLOOKUP(W8,'Linear Weights'!$A:$C,3,FALSE)*Odds!$D$6</f>
        <v>0.112</v>
      </c>
      <c r="AR8" s="3">
        <f>VLOOKUP(X8,'Linear Weights'!$A:$C,3,FALSE)*Odds!$D$7</f>
        <v>9.8000000000000004E-2</v>
      </c>
      <c r="AS8" s="3">
        <f>VLOOKUP(Y8,'Linear Weights'!$A:$C,3,FALSE)*Odds!$D$8</f>
        <v>0</v>
      </c>
      <c r="AT8" s="3">
        <f>VLOOKUP(Z8,'Linear Weights'!$A:$C,3,FALSE)*Odds!$D$9</f>
        <v>4.8000000000000001E-2</v>
      </c>
      <c r="AU8" s="3">
        <f>VLOOKUP(AA8,'Linear Weights'!$A:$C,3,FALSE)*Odds!$D$10</f>
        <v>0.03</v>
      </c>
      <c r="AV8" s="3">
        <f>VLOOKUP(AB8,'Linear Weights'!$A:$C,3,FALSE)*Odds!$D$11</f>
        <v>0</v>
      </c>
    </row>
    <row r="9" spans="1:48" x14ac:dyDescent="0.2">
      <c r="A9" s="1">
        <v>10</v>
      </c>
      <c r="B9" s="1" t="s">
        <v>100</v>
      </c>
      <c r="C9" s="1" t="s">
        <v>54</v>
      </c>
      <c r="D9" s="1"/>
      <c r="E9" s="2" t="s">
        <v>65</v>
      </c>
      <c r="F9" s="2">
        <v>90</v>
      </c>
      <c r="I9" s="3">
        <f>SUM(AC9:AL9)/2</f>
        <v>0.33854000000000001</v>
      </c>
      <c r="J9" s="5">
        <f>(I9*600-132)/10</f>
        <v>7.1123999999999992</v>
      </c>
      <c r="K9" s="5">
        <f>L9-J9</f>
        <v>-0.24179999999999957</v>
      </c>
      <c r="L9" s="5">
        <f>MAX((I9*600-132)/10,(O9*600-132)/10*0.75+(I9*600-132)/10*0.25)-0.6</f>
        <v>6.8705999999999996</v>
      </c>
      <c r="M9" s="5">
        <v>6.8705999999999996</v>
      </c>
      <c r="N9" s="5">
        <f>L9-M9</f>
        <v>0</v>
      </c>
      <c r="O9" s="3">
        <f>(Q9*1.65)/2</f>
        <v>0.34649999999999997</v>
      </c>
      <c r="P9" s="2" t="s">
        <v>72</v>
      </c>
      <c r="Q9" s="2">
        <v>0.42</v>
      </c>
      <c r="R9" s="3">
        <f>SUM(AM9:AV9)/2</f>
        <v>0.38400000000000001</v>
      </c>
      <c r="S9" s="2" t="s">
        <v>35</v>
      </c>
      <c r="T9" s="2" t="s">
        <v>41</v>
      </c>
      <c r="U9" s="2" t="s">
        <v>40</v>
      </c>
      <c r="V9" s="2" t="s">
        <v>39</v>
      </c>
      <c r="W9" s="2" t="s">
        <v>40</v>
      </c>
      <c r="X9" s="2" t="s">
        <v>42</v>
      </c>
      <c r="Y9" s="2" t="s">
        <v>41</v>
      </c>
      <c r="Z9" s="2" t="s">
        <v>42</v>
      </c>
      <c r="AA9" s="2" t="s">
        <v>35</v>
      </c>
      <c r="AB9" s="2" t="s">
        <v>46</v>
      </c>
      <c r="AC9" s="4">
        <f>VLOOKUP(S9,'Linear Weights'!$A:$B,2,FALSE)*Odds!$D$2</f>
        <v>0.14279999999999998</v>
      </c>
      <c r="AD9" s="4">
        <f>VLOOKUP(T9,'Linear Weights'!$A:$B,2,FALSE)*Odds!$D$3</f>
        <v>0</v>
      </c>
      <c r="AE9" s="4">
        <f>VLOOKUP(U9,'Linear Weights'!$A:$B,2,FALSE)*Odds!$D$4</f>
        <v>8.0299999999999996E-2</v>
      </c>
      <c r="AF9" s="4">
        <f>VLOOKUP(V9,'Linear Weights'!$A:$B,2,FALSE)*Odds!$D$5</f>
        <v>0.13</v>
      </c>
      <c r="AG9" s="4">
        <f>VLOOKUP(W9,'Linear Weights'!$A:$B,2,FALSE)*Odds!$D$6</f>
        <v>6.1600000000000009E-2</v>
      </c>
      <c r="AH9" s="4">
        <f>VLOOKUP(X9,'Linear Weights'!$A:$B,2,FALSE)*Odds!$D$7</f>
        <v>0.16170000000000001</v>
      </c>
      <c r="AI9" s="4">
        <f>VLOOKUP(Y9,'Linear Weights'!$A:$B,2,FALSE)*Odds!$D$8</f>
        <v>0</v>
      </c>
      <c r="AJ9" s="4">
        <f>VLOOKUP(Z9,'Linear Weights'!$A:$B,2,FALSE)*Odds!$D$9</f>
        <v>7.9199999999999993E-2</v>
      </c>
      <c r="AK9" s="4">
        <f>VLOOKUP(AA9,'Linear Weights'!$A:$B,2,FALSE)*Odds!$D$10</f>
        <v>2.0999999999999998E-2</v>
      </c>
      <c r="AL9" s="4">
        <f>VLOOKUP(AB9,'Linear Weights'!$A:$B,2,FALSE)*Odds!$D$11</f>
        <v>4.8000000000000001E-4</v>
      </c>
      <c r="AM9" s="3">
        <f>VLOOKUP(S9,'Linear Weights'!$A:$C,3,FALSE)*Odds!$D$2</f>
        <v>0.20399999999999999</v>
      </c>
      <c r="AN9" s="3">
        <f>VLOOKUP(T9,'Linear Weights'!$A:$C,3,FALSE)*Odds!$D$3</f>
        <v>0</v>
      </c>
      <c r="AO9" s="3">
        <f>VLOOKUP(U9,'Linear Weights'!$A:$C,3,FALSE)*Odds!$D$4</f>
        <v>0.14599999999999999</v>
      </c>
      <c r="AP9" s="3">
        <f>VLOOKUP(V9,'Linear Weights'!$A:$C,3,FALSE)*Odds!$D$5</f>
        <v>0.13</v>
      </c>
      <c r="AQ9" s="3">
        <f>VLOOKUP(W9,'Linear Weights'!$A:$C,3,FALSE)*Odds!$D$6</f>
        <v>0.112</v>
      </c>
      <c r="AR9" s="3">
        <f>VLOOKUP(X9,'Linear Weights'!$A:$C,3,FALSE)*Odds!$D$7</f>
        <v>9.8000000000000004E-2</v>
      </c>
      <c r="AS9" s="3">
        <f>VLOOKUP(Y9,'Linear Weights'!$A:$C,3,FALSE)*Odds!$D$8</f>
        <v>0</v>
      </c>
      <c r="AT9" s="3">
        <f>VLOOKUP(Z9,'Linear Weights'!$A:$C,3,FALSE)*Odds!$D$9</f>
        <v>4.8000000000000001E-2</v>
      </c>
      <c r="AU9" s="3">
        <f>VLOOKUP(AA9,'Linear Weights'!$A:$C,3,FALSE)*Odds!$D$10</f>
        <v>0.03</v>
      </c>
      <c r="AV9" s="3">
        <f>VLOOKUP(AB9,'Linear Weights'!$A:$C,3,FALSE)*Odds!$D$11</f>
        <v>0</v>
      </c>
    </row>
    <row r="10" spans="1:48" x14ac:dyDescent="0.2">
      <c r="A10" s="1">
        <v>93</v>
      </c>
      <c r="B10" s="1" t="s">
        <v>184</v>
      </c>
      <c r="C10" s="1" t="s">
        <v>60</v>
      </c>
      <c r="D10" s="1"/>
      <c r="E10" s="2" t="s">
        <v>65</v>
      </c>
      <c r="F10" s="2">
        <v>93</v>
      </c>
      <c r="G10" s="2" t="s">
        <v>36</v>
      </c>
      <c r="I10" s="3">
        <f>SUM(AC10:AL10)/2</f>
        <v>0.31444</v>
      </c>
      <c r="J10" s="5">
        <f>(I10*600-132)/10</f>
        <v>5.6663999999999985</v>
      </c>
      <c r="K10" s="5">
        <f>L10-J10</f>
        <v>1.1828160000000034</v>
      </c>
      <c r="L10" s="5">
        <f>MAX((I10*600-132)/10,((O10*R10+I10)*600-132)/10)-0.6</f>
        <v>6.849216000000002</v>
      </c>
      <c r="M10" s="5">
        <v>8.0054999999999978</v>
      </c>
      <c r="N10" s="5">
        <f>L10-M10</f>
        <v>-1.1562839999999959</v>
      </c>
      <c r="O10" s="3">
        <f>Q10*0.15-(1-Q10)*0.38</f>
        <v>7.5800000000000006E-2</v>
      </c>
      <c r="P10" s="2" t="s">
        <v>37</v>
      </c>
      <c r="Q10" s="2">
        <v>0.86</v>
      </c>
      <c r="R10" s="3">
        <f>SUM(AM10:AV10)/2</f>
        <v>0.39200000000000002</v>
      </c>
      <c r="S10" s="2" t="s">
        <v>41</v>
      </c>
      <c r="T10" s="2" t="s">
        <v>40</v>
      </c>
      <c r="U10" s="2" t="s">
        <v>35</v>
      </c>
      <c r="V10" s="2" t="s">
        <v>39</v>
      </c>
      <c r="W10" s="2" t="s">
        <v>40</v>
      </c>
      <c r="X10" s="2" t="s">
        <v>42</v>
      </c>
      <c r="Y10" s="2" t="s">
        <v>35</v>
      </c>
      <c r="Z10" s="2" t="s">
        <v>40</v>
      </c>
      <c r="AA10" s="2" t="s">
        <v>40</v>
      </c>
      <c r="AB10" s="2" t="s">
        <v>46</v>
      </c>
      <c r="AC10" s="4">
        <f>VLOOKUP(S10,'Linear Weights'!$A:$B,2,FALSE)*Odds!$D$2</f>
        <v>0</v>
      </c>
      <c r="AD10" s="4">
        <f>VLOOKUP(T10,'Linear Weights'!$A:$B,2,FALSE)*Odds!$D$3</f>
        <v>8.8000000000000009E-2</v>
      </c>
      <c r="AE10" s="4">
        <f>VLOOKUP(U10,'Linear Weights'!$A:$B,2,FALSE)*Odds!$D$4</f>
        <v>0.10219999999999999</v>
      </c>
      <c r="AF10" s="4">
        <f>VLOOKUP(V10,'Linear Weights'!$A:$B,2,FALSE)*Odds!$D$5</f>
        <v>0.13</v>
      </c>
      <c r="AG10" s="4">
        <f>VLOOKUP(W10,'Linear Weights'!$A:$B,2,FALSE)*Odds!$D$6</f>
        <v>6.1600000000000009E-2</v>
      </c>
      <c r="AH10" s="4">
        <f>VLOOKUP(X10,'Linear Weights'!$A:$B,2,FALSE)*Odds!$D$7</f>
        <v>0.16170000000000001</v>
      </c>
      <c r="AI10" s="4">
        <f>VLOOKUP(Y10,'Linear Weights'!$A:$B,2,FALSE)*Odds!$D$8</f>
        <v>4.1999999999999996E-2</v>
      </c>
      <c r="AJ10" s="4">
        <f>VLOOKUP(Z10,'Linear Weights'!$A:$B,2,FALSE)*Odds!$D$9</f>
        <v>2.6400000000000003E-2</v>
      </c>
      <c r="AK10" s="4">
        <f>VLOOKUP(AA10,'Linear Weights'!$A:$B,2,FALSE)*Odds!$D$10</f>
        <v>1.6500000000000001E-2</v>
      </c>
      <c r="AL10" s="4">
        <f>VLOOKUP(AB10,'Linear Weights'!$A:$B,2,FALSE)*Odds!$D$11</f>
        <v>4.8000000000000001E-4</v>
      </c>
      <c r="AM10" s="3">
        <f>VLOOKUP(S10,'Linear Weights'!$A:$C,3,FALSE)*Odds!$D$2</f>
        <v>0</v>
      </c>
      <c r="AN10" s="3">
        <f>VLOOKUP(T10,'Linear Weights'!$A:$C,3,FALSE)*Odds!$D$3</f>
        <v>0.16</v>
      </c>
      <c r="AO10" s="3">
        <f>VLOOKUP(U10,'Linear Weights'!$A:$C,3,FALSE)*Odds!$D$4</f>
        <v>0.14599999999999999</v>
      </c>
      <c r="AP10" s="3">
        <f>VLOOKUP(V10,'Linear Weights'!$A:$C,3,FALSE)*Odds!$D$5</f>
        <v>0.13</v>
      </c>
      <c r="AQ10" s="3">
        <f>VLOOKUP(W10,'Linear Weights'!$A:$C,3,FALSE)*Odds!$D$6</f>
        <v>0.112</v>
      </c>
      <c r="AR10" s="3">
        <f>VLOOKUP(X10,'Linear Weights'!$A:$C,3,FALSE)*Odds!$D$7</f>
        <v>9.8000000000000004E-2</v>
      </c>
      <c r="AS10" s="3">
        <f>VLOOKUP(Y10,'Linear Weights'!$A:$C,3,FALSE)*Odds!$D$8</f>
        <v>0.06</v>
      </c>
      <c r="AT10" s="3">
        <f>VLOOKUP(Z10,'Linear Weights'!$A:$C,3,FALSE)*Odds!$D$9</f>
        <v>4.8000000000000001E-2</v>
      </c>
      <c r="AU10" s="3">
        <f>VLOOKUP(AA10,'Linear Weights'!$A:$C,3,FALSE)*Odds!$D$10</f>
        <v>0.03</v>
      </c>
      <c r="AV10" s="3">
        <f>VLOOKUP(AB10,'Linear Weights'!$A:$C,3,FALSE)*Odds!$D$11</f>
        <v>0</v>
      </c>
    </row>
    <row r="11" spans="1:48" x14ac:dyDescent="0.2">
      <c r="A11" s="1">
        <v>53</v>
      </c>
      <c r="B11" s="1" t="s">
        <v>147</v>
      </c>
      <c r="C11" s="1" t="s">
        <v>148</v>
      </c>
      <c r="D11" s="1"/>
      <c r="E11" s="2" t="s">
        <v>35</v>
      </c>
      <c r="F11" s="2">
        <v>93</v>
      </c>
      <c r="I11" s="3">
        <f>SUM(AC11:AL11)/2</f>
        <v>0.34149999999999997</v>
      </c>
      <c r="J11" s="5">
        <f>(I11*600-132)/10</f>
        <v>7.2899999999999974</v>
      </c>
      <c r="K11" s="5">
        <f>L11-J11</f>
        <v>-0.59999999999999964</v>
      </c>
      <c r="L11" s="5">
        <f>MAX((I11*600-132)/10,(O11*600-132)/10*0.75+(I11*600-132)/10*0.25)-0.6</f>
        <v>6.6899999999999977</v>
      </c>
      <c r="M11" s="5">
        <v>7.626000000000003</v>
      </c>
      <c r="N11" s="5">
        <f>L11-M11</f>
        <v>-0.93600000000000527</v>
      </c>
      <c r="O11" s="3">
        <f>(Q11*1.65)/2</f>
        <v>0.33824999999999994</v>
      </c>
      <c r="P11" s="2" t="s">
        <v>72</v>
      </c>
      <c r="Q11" s="2">
        <v>0.41</v>
      </c>
      <c r="R11" s="3">
        <f>SUM(AM11:AV11)/2</f>
        <v>0.38</v>
      </c>
      <c r="S11" s="2" t="s">
        <v>40</v>
      </c>
      <c r="T11" s="2" t="s">
        <v>35</v>
      </c>
      <c r="U11" s="2" t="s">
        <v>39</v>
      </c>
      <c r="V11" s="2" t="s">
        <v>46</v>
      </c>
      <c r="W11" s="2" t="s">
        <v>42</v>
      </c>
      <c r="X11" s="2" t="s">
        <v>38</v>
      </c>
      <c r="Y11" s="2" t="s">
        <v>35</v>
      </c>
      <c r="Z11" s="2" t="s">
        <v>40</v>
      </c>
      <c r="AA11" s="2" t="s">
        <v>42</v>
      </c>
      <c r="AB11" s="2" t="s">
        <v>41</v>
      </c>
      <c r="AC11" s="4">
        <f>VLOOKUP(S11,'Linear Weights'!$A:$B,2,FALSE)*Odds!$D$2</f>
        <v>0.11220000000000001</v>
      </c>
      <c r="AD11" s="4">
        <f>VLOOKUP(T11,'Linear Weights'!$A:$B,2,FALSE)*Odds!$D$3</f>
        <v>0.11199999999999999</v>
      </c>
      <c r="AE11" s="4">
        <f>VLOOKUP(U11,'Linear Weights'!$A:$B,2,FALSE)*Odds!$D$4</f>
        <v>0.14599999999999999</v>
      </c>
      <c r="AF11" s="4">
        <f>VLOOKUP(V11,'Linear Weights'!$A:$B,2,FALSE)*Odds!$D$5</f>
        <v>5.2000000000000006E-3</v>
      </c>
      <c r="AG11" s="4">
        <f>VLOOKUP(W11,'Linear Weights'!$A:$B,2,FALSE)*Odds!$D$6</f>
        <v>0.18479999999999999</v>
      </c>
      <c r="AH11" s="4">
        <f>VLOOKUP(X11,'Linear Weights'!$A:$B,2,FALSE)*Odds!$D$7</f>
        <v>4.9000000000000007E-3</v>
      </c>
      <c r="AI11" s="4">
        <f>VLOOKUP(Y11,'Linear Weights'!$A:$B,2,FALSE)*Odds!$D$8</f>
        <v>4.1999999999999996E-2</v>
      </c>
      <c r="AJ11" s="4">
        <f>VLOOKUP(Z11,'Linear Weights'!$A:$B,2,FALSE)*Odds!$D$9</f>
        <v>2.6400000000000003E-2</v>
      </c>
      <c r="AK11" s="4">
        <f>VLOOKUP(AA11,'Linear Weights'!$A:$B,2,FALSE)*Odds!$D$10</f>
        <v>4.9499999999999995E-2</v>
      </c>
      <c r="AL11" s="4">
        <f>VLOOKUP(AB11,'Linear Weights'!$A:$B,2,FALSE)*Odds!$D$11</f>
        <v>0</v>
      </c>
      <c r="AM11" s="3">
        <f>VLOOKUP(S11,'Linear Weights'!$A:$C,3,FALSE)*Odds!$D$2</f>
        <v>0.20399999999999999</v>
      </c>
      <c r="AN11" s="3">
        <f>VLOOKUP(T11,'Linear Weights'!$A:$C,3,FALSE)*Odds!$D$3</f>
        <v>0.16</v>
      </c>
      <c r="AO11" s="3">
        <f>VLOOKUP(U11,'Linear Weights'!$A:$C,3,FALSE)*Odds!$D$4</f>
        <v>0.14599999999999999</v>
      </c>
      <c r="AP11" s="3">
        <f>VLOOKUP(V11,'Linear Weights'!$A:$C,3,FALSE)*Odds!$D$5</f>
        <v>0</v>
      </c>
      <c r="AQ11" s="3">
        <f>VLOOKUP(W11,'Linear Weights'!$A:$C,3,FALSE)*Odds!$D$6</f>
        <v>0.112</v>
      </c>
      <c r="AR11" s="3">
        <f>VLOOKUP(X11,'Linear Weights'!$A:$C,3,FALSE)*Odds!$D$7</f>
        <v>0</v>
      </c>
      <c r="AS11" s="3">
        <f>VLOOKUP(Y11,'Linear Weights'!$A:$C,3,FALSE)*Odds!$D$8</f>
        <v>0.06</v>
      </c>
      <c r="AT11" s="3">
        <f>VLOOKUP(Z11,'Linear Weights'!$A:$C,3,FALSE)*Odds!$D$9</f>
        <v>4.8000000000000001E-2</v>
      </c>
      <c r="AU11" s="3">
        <f>VLOOKUP(AA11,'Linear Weights'!$A:$C,3,FALSE)*Odds!$D$10</f>
        <v>0.03</v>
      </c>
      <c r="AV11" s="3">
        <f>VLOOKUP(AB11,'Linear Weights'!$A:$C,3,FALSE)*Odds!$D$11</f>
        <v>0</v>
      </c>
    </row>
    <row r="12" spans="1:48" x14ac:dyDescent="0.2">
      <c r="A12" s="1">
        <v>58</v>
      </c>
      <c r="B12" s="1" t="s">
        <v>152</v>
      </c>
      <c r="C12" s="1" t="s">
        <v>67</v>
      </c>
      <c r="D12" s="1"/>
      <c r="E12" s="2" t="s">
        <v>35</v>
      </c>
      <c r="F12" s="2">
        <v>83</v>
      </c>
      <c r="I12" s="3">
        <f>SUM(AC12:AL12)/2</f>
        <v>0.2676</v>
      </c>
      <c r="J12" s="5">
        <f>(I12*600-132)/10</f>
        <v>2.8560000000000003</v>
      </c>
      <c r="K12" s="5">
        <f>L12-J12</f>
        <v>3.3217499999999984</v>
      </c>
      <c r="L12" s="5">
        <f>MAX((I12*600-132)/10,(O12*600-132)/10*0.75+(I12*600-132)/10*0.25)-0.6</f>
        <v>6.1777499999999987</v>
      </c>
      <c r="M12" s="5">
        <v>3.5414999999999996</v>
      </c>
      <c r="N12" s="5">
        <f>L12-M12</f>
        <v>2.6362499999999991</v>
      </c>
      <c r="O12" s="3">
        <f>(Q12*1.65)/2</f>
        <v>0.35474999999999995</v>
      </c>
      <c r="P12" s="2" t="s">
        <v>72</v>
      </c>
      <c r="Q12" s="2">
        <v>0.43</v>
      </c>
      <c r="R12" s="3">
        <f>SUM(AM12:AV12)/2</f>
        <v>0.28200000000000003</v>
      </c>
      <c r="S12" s="2" t="s">
        <v>41</v>
      </c>
      <c r="T12" s="2" t="s">
        <v>35</v>
      </c>
      <c r="U12" s="2" t="s">
        <v>40</v>
      </c>
      <c r="V12" s="2" t="s">
        <v>42</v>
      </c>
      <c r="W12" s="2" t="s">
        <v>46</v>
      </c>
      <c r="X12" s="2" t="s">
        <v>39</v>
      </c>
      <c r="Y12" s="2" t="s">
        <v>38</v>
      </c>
      <c r="Z12" s="2" t="s">
        <v>46</v>
      </c>
      <c r="AA12" s="2" t="s">
        <v>35</v>
      </c>
      <c r="AB12" s="2" t="s">
        <v>41</v>
      </c>
      <c r="AC12" s="4">
        <f>VLOOKUP(S12,'Linear Weights'!$A:$B,2,FALSE)*Odds!$D$2</f>
        <v>0</v>
      </c>
      <c r="AD12" s="4">
        <f>VLOOKUP(T12,'Linear Weights'!$A:$B,2,FALSE)*Odds!$D$3</f>
        <v>0.11199999999999999</v>
      </c>
      <c r="AE12" s="4">
        <f>VLOOKUP(U12,'Linear Weights'!$A:$B,2,FALSE)*Odds!$D$4</f>
        <v>8.0299999999999996E-2</v>
      </c>
      <c r="AF12" s="4">
        <f>VLOOKUP(V12,'Linear Weights'!$A:$B,2,FALSE)*Odds!$D$5</f>
        <v>0.2145</v>
      </c>
      <c r="AG12" s="4">
        <f>VLOOKUP(W12,'Linear Weights'!$A:$B,2,FALSE)*Odds!$D$6</f>
        <v>4.4800000000000005E-3</v>
      </c>
      <c r="AH12" s="4">
        <f>VLOOKUP(X12,'Linear Weights'!$A:$B,2,FALSE)*Odds!$D$7</f>
        <v>9.8000000000000004E-2</v>
      </c>
      <c r="AI12" s="4">
        <f>VLOOKUP(Y12,'Linear Weights'!$A:$B,2,FALSE)*Odds!$D$8</f>
        <v>3.0000000000000001E-3</v>
      </c>
      <c r="AJ12" s="4">
        <f>VLOOKUP(Z12,'Linear Weights'!$A:$B,2,FALSE)*Odds!$D$9</f>
        <v>1.92E-3</v>
      </c>
      <c r="AK12" s="4">
        <f>VLOOKUP(AA12,'Linear Weights'!$A:$B,2,FALSE)*Odds!$D$10</f>
        <v>2.0999999999999998E-2</v>
      </c>
      <c r="AL12" s="4">
        <f>VLOOKUP(AB12,'Linear Weights'!$A:$B,2,FALSE)*Odds!$D$11</f>
        <v>0</v>
      </c>
      <c r="AM12" s="3">
        <f>VLOOKUP(S12,'Linear Weights'!$A:$C,3,FALSE)*Odds!$D$2</f>
        <v>0</v>
      </c>
      <c r="AN12" s="3">
        <f>VLOOKUP(T12,'Linear Weights'!$A:$C,3,FALSE)*Odds!$D$3</f>
        <v>0.16</v>
      </c>
      <c r="AO12" s="3">
        <f>VLOOKUP(U12,'Linear Weights'!$A:$C,3,FALSE)*Odds!$D$4</f>
        <v>0.14599999999999999</v>
      </c>
      <c r="AP12" s="3">
        <f>VLOOKUP(V12,'Linear Weights'!$A:$C,3,FALSE)*Odds!$D$5</f>
        <v>0.13</v>
      </c>
      <c r="AQ12" s="3">
        <f>VLOOKUP(W12,'Linear Weights'!$A:$C,3,FALSE)*Odds!$D$6</f>
        <v>0</v>
      </c>
      <c r="AR12" s="3">
        <f>VLOOKUP(X12,'Linear Weights'!$A:$C,3,FALSE)*Odds!$D$7</f>
        <v>9.8000000000000004E-2</v>
      </c>
      <c r="AS12" s="3">
        <f>VLOOKUP(Y12,'Linear Weights'!$A:$C,3,FALSE)*Odds!$D$8</f>
        <v>0</v>
      </c>
      <c r="AT12" s="3">
        <f>VLOOKUP(Z12,'Linear Weights'!$A:$C,3,FALSE)*Odds!$D$9</f>
        <v>0</v>
      </c>
      <c r="AU12" s="3">
        <f>VLOOKUP(AA12,'Linear Weights'!$A:$C,3,FALSE)*Odds!$D$10</f>
        <v>0.03</v>
      </c>
      <c r="AV12" s="3">
        <f>VLOOKUP(AB12,'Linear Weights'!$A:$C,3,FALSE)*Odds!$D$11</f>
        <v>0</v>
      </c>
    </row>
    <row r="13" spans="1:48" x14ac:dyDescent="0.2">
      <c r="A13" s="1">
        <v>116</v>
      </c>
      <c r="B13" s="1" t="s">
        <v>203</v>
      </c>
      <c r="C13" s="1" t="s">
        <v>94</v>
      </c>
      <c r="D13" s="1"/>
      <c r="E13" s="2" t="s">
        <v>35</v>
      </c>
      <c r="F13" s="2">
        <v>83</v>
      </c>
      <c r="H13" s="2" t="s">
        <v>36</v>
      </c>
      <c r="I13" s="3">
        <f>SUM(AC13:AL13)/2</f>
        <v>0.28660000000000002</v>
      </c>
      <c r="J13" s="5">
        <f>(I13*600-132)/10</f>
        <v>3.9960000000000009</v>
      </c>
      <c r="K13" s="5">
        <f>L13-J13</f>
        <v>1.7242499999999974</v>
      </c>
      <c r="L13" s="5">
        <f>MAX((I13*600-132)/10,(O13*600-132)/10*0.75+(I13*600-132)/10*0.25)-0.6</f>
        <v>5.7202499999999983</v>
      </c>
      <c r="M13" s="5">
        <v>3.4967280000000041</v>
      </c>
      <c r="N13" s="5">
        <f>L13-M13</f>
        <v>2.2235219999999942</v>
      </c>
      <c r="O13" s="3">
        <f>(Q13*1.65)/2</f>
        <v>0.33824999999999994</v>
      </c>
      <c r="P13" s="2" t="s">
        <v>72</v>
      </c>
      <c r="Q13" s="2">
        <v>0.41</v>
      </c>
      <c r="R13" s="3">
        <f>SUM(AM13:AV13)/2</f>
        <v>0.31900000000000001</v>
      </c>
      <c r="S13" s="2" t="s">
        <v>40</v>
      </c>
      <c r="T13" s="2" t="s">
        <v>46</v>
      </c>
      <c r="U13" s="2" t="s">
        <v>35</v>
      </c>
      <c r="V13" s="2" t="s">
        <v>42</v>
      </c>
      <c r="W13" s="2" t="s">
        <v>41</v>
      </c>
      <c r="X13" s="2" t="s">
        <v>35</v>
      </c>
      <c r="Y13" s="2" t="s">
        <v>41</v>
      </c>
      <c r="Z13" s="2" t="s">
        <v>39</v>
      </c>
      <c r="AA13" s="2" t="s">
        <v>38</v>
      </c>
      <c r="AB13" s="2" t="s">
        <v>42</v>
      </c>
      <c r="AC13" s="4">
        <f>VLOOKUP(S13,'Linear Weights'!$A:$B,2,FALSE)*Odds!$D$2</f>
        <v>0.11220000000000001</v>
      </c>
      <c r="AD13" s="4">
        <f>VLOOKUP(T13,'Linear Weights'!$A:$B,2,FALSE)*Odds!$D$3</f>
        <v>6.4000000000000003E-3</v>
      </c>
      <c r="AE13" s="4">
        <f>VLOOKUP(U13,'Linear Weights'!$A:$B,2,FALSE)*Odds!$D$4</f>
        <v>0.10219999999999999</v>
      </c>
      <c r="AF13" s="4">
        <f>VLOOKUP(V13,'Linear Weights'!$A:$B,2,FALSE)*Odds!$D$5</f>
        <v>0.2145</v>
      </c>
      <c r="AG13" s="4">
        <f>VLOOKUP(W13,'Linear Weights'!$A:$B,2,FALSE)*Odds!$D$6</f>
        <v>0</v>
      </c>
      <c r="AH13" s="4">
        <f>VLOOKUP(X13,'Linear Weights'!$A:$B,2,FALSE)*Odds!$D$7</f>
        <v>6.8599999999999994E-2</v>
      </c>
      <c r="AI13" s="4">
        <f>VLOOKUP(Y13,'Linear Weights'!$A:$B,2,FALSE)*Odds!$D$8</f>
        <v>0</v>
      </c>
      <c r="AJ13" s="4">
        <f>VLOOKUP(Z13,'Linear Weights'!$A:$B,2,FALSE)*Odds!$D$9</f>
        <v>4.8000000000000001E-2</v>
      </c>
      <c r="AK13" s="4">
        <f>VLOOKUP(AA13,'Linear Weights'!$A:$B,2,FALSE)*Odds!$D$10</f>
        <v>1.5E-3</v>
      </c>
      <c r="AL13" s="4">
        <f>VLOOKUP(AB13,'Linear Weights'!$A:$B,2,FALSE)*Odds!$D$11</f>
        <v>1.9799999999999998E-2</v>
      </c>
      <c r="AM13" s="3">
        <f>VLOOKUP(S13,'Linear Weights'!$A:$C,3,FALSE)*Odds!$D$2</f>
        <v>0.20399999999999999</v>
      </c>
      <c r="AN13" s="3">
        <f>VLOOKUP(T13,'Linear Weights'!$A:$C,3,FALSE)*Odds!$D$3</f>
        <v>0</v>
      </c>
      <c r="AO13" s="3">
        <f>VLOOKUP(U13,'Linear Weights'!$A:$C,3,FALSE)*Odds!$D$4</f>
        <v>0.14599999999999999</v>
      </c>
      <c r="AP13" s="3">
        <f>VLOOKUP(V13,'Linear Weights'!$A:$C,3,FALSE)*Odds!$D$5</f>
        <v>0.13</v>
      </c>
      <c r="AQ13" s="3">
        <f>VLOOKUP(W13,'Linear Weights'!$A:$C,3,FALSE)*Odds!$D$6</f>
        <v>0</v>
      </c>
      <c r="AR13" s="3">
        <f>VLOOKUP(X13,'Linear Weights'!$A:$C,3,FALSE)*Odds!$D$7</f>
        <v>9.8000000000000004E-2</v>
      </c>
      <c r="AS13" s="3">
        <f>VLOOKUP(Y13,'Linear Weights'!$A:$C,3,FALSE)*Odds!$D$8</f>
        <v>0</v>
      </c>
      <c r="AT13" s="3">
        <f>VLOOKUP(Z13,'Linear Weights'!$A:$C,3,FALSE)*Odds!$D$9</f>
        <v>4.8000000000000001E-2</v>
      </c>
      <c r="AU13" s="3">
        <f>VLOOKUP(AA13,'Linear Weights'!$A:$C,3,FALSE)*Odds!$D$10</f>
        <v>0</v>
      </c>
      <c r="AV13" s="3">
        <f>VLOOKUP(AB13,'Linear Weights'!$A:$C,3,FALSE)*Odds!$D$11</f>
        <v>1.2E-2</v>
      </c>
    </row>
    <row r="14" spans="1:48" x14ac:dyDescent="0.2">
      <c r="A14" s="1">
        <v>130</v>
      </c>
      <c r="B14" s="1" t="s">
        <v>74</v>
      </c>
      <c r="C14" s="1" t="s">
        <v>75</v>
      </c>
      <c r="D14" s="1" t="s">
        <v>34</v>
      </c>
      <c r="E14" s="2" t="s">
        <v>65</v>
      </c>
      <c r="F14" s="2">
        <v>63</v>
      </c>
      <c r="I14" s="3">
        <f>SUM(AC14:AL14)/2</f>
        <v>0.27425000000000005</v>
      </c>
      <c r="J14" s="5">
        <f>(I14*600-132)/10</f>
        <v>3.2550000000000039</v>
      </c>
      <c r="K14" s="5">
        <f>L14-J14</f>
        <v>2.2799999999999945</v>
      </c>
      <c r="L14" s="5">
        <f>MAX((I14*600-132)/10,(O14*600-132)/10*0.75+(I14*600-132)/10*0.25)-0.6</f>
        <v>5.5349999999999984</v>
      </c>
      <c r="M14" s="5">
        <v>-2.5499999999999998</v>
      </c>
      <c r="N14" s="5">
        <f>L14-M14</f>
        <v>8.0849999999999973</v>
      </c>
      <c r="O14" s="3">
        <f>(Q14*1.65)/2</f>
        <v>0.33824999999999994</v>
      </c>
      <c r="P14" s="2" t="s">
        <v>72</v>
      </c>
      <c r="Q14" s="2">
        <v>0.41</v>
      </c>
      <c r="R14" s="3">
        <f>SUM(AM14:AV14)/2</f>
        <v>0.31800000000000006</v>
      </c>
      <c r="S14" s="2" t="s">
        <v>41</v>
      </c>
      <c r="T14" s="2" t="s">
        <v>46</v>
      </c>
      <c r="U14" s="2" t="s">
        <v>40</v>
      </c>
      <c r="V14" s="2" t="s">
        <v>35</v>
      </c>
      <c r="W14" s="2" t="s">
        <v>40</v>
      </c>
      <c r="X14" s="2" t="s">
        <v>39</v>
      </c>
      <c r="Y14" s="2" t="s">
        <v>42</v>
      </c>
      <c r="Z14" s="2" t="s">
        <v>42</v>
      </c>
      <c r="AA14" s="2" t="s">
        <v>35</v>
      </c>
      <c r="AB14" s="2" t="s">
        <v>39</v>
      </c>
      <c r="AC14" s="4">
        <f>VLOOKUP(S14,'Linear Weights'!$A:$B,2,FALSE)*Odds!$D$2</f>
        <v>0</v>
      </c>
      <c r="AD14" s="4">
        <f>VLOOKUP(T14,'Linear Weights'!$A:$B,2,FALSE)*Odds!$D$3</f>
        <v>6.4000000000000003E-3</v>
      </c>
      <c r="AE14" s="4">
        <f>VLOOKUP(U14,'Linear Weights'!$A:$B,2,FALSE)*Odds!$D$4</f>
        <v>8.0299999999999996E-2</v>
      </c>
      <c r="AF14" s="4">
        <f>VLOOKUP(V14,'Linear Weights'!$A:$B,2,FALSE)*Odds!$D$5</f>
        <v>9.0999999999999998E-2</v>
      </c>
      <c r="AG14" s="4">
        <f>VLOOKUP(W14,'Linear Weights'!$A:$B,2,FALSE)*Odds!$D$6</f>
        <v>6.1600000000000009E-2</v>
      </c>
      <c r="AH14" s="4">
        <f>VLOOKUP(X14,'Linear Weights'!$A:$B,2,FALSE)*Odds!$D$7</f>
        <v>9.8000000000000004E-2</v>
      </c>
      <c r="AI14" s="4">
        <f>VLOOKUP(Y14,'Linear Weights'!$A:$B,2,FALSE)*Odds!$D$8</f>
        <v>9.8999999999999991E-2</v>
      </c>
      <c r="AJ14" s="4">
        <f>VLOOKUP(Z14,'Linear Weights'!$A:$B,2,FALSE)*Odds!$D$9</f>
        <v>7.9199999999999993E-2</v>
      </c>
      <c r="AK14" s="4">
        <f>VLOOKUP(AA14,'Linear Weights'!$A:$B,2,FALSE)*Odds!$D$10</f>
        <v>2.0999999999999998E-2</v>
      </c>
      <c r="AL14" s="4">
        <f>VLOOKUP(AB14,'Linear Weights'!$A:$B,2,FALSE)*Odds!$D$11</f>
        <v>1.2E-2</v>
      </c>
      <c r="AM14" s="3">
        <f>VLOOKUP(S14,'Linear Weights'!$A:$C,3,FALSE)*Odds!$D$2</f>
        <v>0</v>
      </c>
      <c r="AN14" s="3">
        <f>VLOOKUP(T14,'Linear Weights'!$A:$C,3,FALSE)*Odds!$D$3</f>
        <v>0</v>
      </c>
      <c r="AO14" s="3">
        <f>VLOOKUP(U14,'Linear Weights'!$A:$C,3,FALSE)*Odds!$D$4</f>
        <v>0.14599999999999999</v>
      </c>
      <c r="AP14" s="3">
        <f>VLOOKUP(V14,'Linear Weights'!$A:$C,3,FALSE)*Odds!$D$5</f>
        <v>0.13</v>
      </c>
      <c r="AQ14" s="3">
        <f>VLOOKUP(W14,'Linear Weights'!$A:$C,3,FALSE)*Odds!$D$6</f>
        <v>0.112</v>
      </c>
      <c r="AR14" s="3">
        <f>VLOOKUP(X14,'Linear Weights'!$A:$C,3,FALSE)*Odds!$D$7</f>
        <v>9.8000000000000004E-2</v>
      </c>
      <c r="AS14" s="3">
        <f>VLOOKUP(Y14,'Linear Weights'!$A:$C,3,FALSE)*Odds!$D$8</f>
        <v>0.06</v>
      </c>
      <c r="AT14" s="3">
        <f>VLOOKUP(Z14,'Linear Weights'!$A:$C,3,FALSE)*Odds!$D$9</f>
        <v>4.8000000000000001E-2</v>
      </c>
      <c r="AU14" s="3">
        <f>VLOOKUP(AA14,'Linear Weights'!$A:$C,3,FALSE)*Odds!$D$10</f>
        <v>0.03</v>
      </c>
      <c r="AV14" s="3">
        <f>VLOOKUP(AB14,'Linear Weights'!$A:$C,3,FALSE)*Odds!$D$11</f>
        <v>1.2E-2</v>
      </c>
    </row>
    <row r="15" spans="1:48" x14ac:dyDescent="0.2">
      <c r="A15" s="1">
        <v>9</v>
      </c>
      <c r="B15" s="1" t="s">
        <v>99</v>
      </c>
      <c r="C15" s="1" t="s">
        <v>33</v>
      </c>
      <c r="D15" s="1"/>
      <c r="E15" s="2" t="s">
        <v>65</v>
      </c>
      <c r="F15" s="2">
        <v>90</v>
      </c>
      <c r="G15" s="2" t="s">
        <v>36</v>
      </c>
      <c r="I15" s="3">
        <f>SUM(AC15:AL15)/2</f>
        <v>0.31969999999999998</v>
      </c>
      <c r="J15" s="5">
        <f>(I15*600-132)/10</f>
        <v>5.9819999999999993</v>
      </c>
      <c r="K15" s="5">
        <f>L15-J15</f>
        <v>-0.59999999999999964</v>
      </c>
      <c r="L15" s="5">
        <f>MAX((I15*600-132)/10,(O15*600-132)/10*0.75+(I15*600-132)/10*0.25)-0.6</f>
        <v>5.3819999999999997</v>
      </c>
      <c r="M15" s="5">
        <v>6.849216000000002</v>
      </c>
      <c r="N15" s="5">
        <f>L15-M15</f>
        <v>-1.4672160000000023</v>
      </c>
      <c r="O15" s="3">
        <f>(Q15*1.65)/2</f>
        <v>0.30524999999999997</v>
      </c>
      <c r="P15" s="2" t="s">
        <v>72</v>
      </c>
      <c r="Q15" s="2">
        <v>0.37</v>
      </c>
      <c r="R15" s="3">
        <f>SUM(AM15:AV15)/2</f>
        <v>0.35</v>
      </c>
      <c r="S15" s="2" t="s">
        <v>35</v>
      </c>
      <c r="T15" s="2" t="s">
        <v>46</v>
      </c>
      <c r="U15" s="2" t="s">
        <v>35</v>
      </c>
      <c r="V15" s="2" t="s">
        <v>42</v>
      </c>
      <c r="W15" s="2" t="s">
        <v>39</v>
      </c>
      <c r="X15" s="2" t="s">
        <v>41</v>
      </c>
      <c r="Y15" s="2" t="s">
        <v>40</v>
      </c>
      <c r="Z15" s="2" t="s">
        <v>40</v>
      </c>
      <c r="AA15" s="2" t="s">
        <v>38</v>
      </c>
      <c r="AB15" s="2" t="s">
        <v>38</v>
      </c>
      <c r="AC15" s="4">
        <f>VLOOKUP(S15,'Linear Weights'!$A:$B,2,FALSE)*Odds!$D$2</f>
        <v>0.14279999999999998</v>
      </c>
      <c r="AD15" s="4">
        <f>VLOOKUP(T15,'Linear Weights'!$A:$B,2,FALSE)*Odds!$D$3</f>
        <v>6.4000000000000003E-3</v>
      </c>
      <c r="AE15" s="4">
        <f>VLOOKUP(U15,'Linear Weights'!$A:$B,2,FALSE)*Odds!$D$4</f>
        <v>0.10219999999999999</v>
      </c>
      <c r="AF15" s="4">
        <f>VLOOKUP(V15,'Linear Weights'!$A:$B,2,FALSE)*Odds!$D$5</f>
        <v>0.2145</v>
      </c>
      <c r="AG15" s="4">
        <f>VLOOKUP(W15,'Linear Weights'!$A:$B,2,FALSE)*Odds!$D$6</f>
        <v>0.112</v>
      </c>
      <c r="AH15" s="4">
        <f>VLOOKUP(X15,'Linear Weights'!$A:$B,2,FALSE)*Odds!$D$7</f>
        <v>0</v>
      </c>
      <c r="AI15" s="4">
        <f>VLOOKUP(Y15,'Linear Weights'!$A:$B,2,FALSE)*Odds!$D$8</f>
        <v>3.3000000000000002E-2</v>
      </c>
      <c r="AJ15" s="4">
        <f>VLOOKUP(Z15,'Linear Weights'!$A:$B,2,FALSE)*Odds!$D$9</f>
        <v>2.6400000000000003E-2</v>
      </c>
      <c r="AK15" s="4">
        <f>VLOOKUP(AA15,'Linear Weights'!$A:$B,2,FALSE)*Odds!$D$10</f>
        <v>1.5E-3</v>
      </c>
      <c r="AL15" s="4">
        <f>VLOOKUP(AB15,'Linear Weights'!$A:$B,2,FALSE)*Odds!$D$11</f>
        <v>6.0000000000000006E-4</v>
      </c>
      <c r="AM15" s="3">
        <f>VLOOKUP(S15,'Linear Weights'!$A:$C,3,FALSE)*Odds!$D$2</f>
        <v>0.20399999999999999</v>
      </c>
      <c r="AN15" s="3">
        <f>VLOOKUP(T15,'Linear Weights'!$A:$C,3,FALSE)*Odds!$D$3</f>
        <v>0</v>
      </c>
      <c r="AO15" s="3">
        <f>VLOOKUP(U15,'Linear Weights'!$A:$C,3,FALSE)*Odds!$D$4</f>
        <v>0.14599999999999999</v>
      </c>
      <c r="AP15" s="3">
        <f>VLOOKUP(V15,'Linear Weights'!$A:$C,3,FALSE)*Odds!$D$5</f>
        <v>0.13</v>
      </c>
      <c r="AQ15" s="3">
        <f>VLOOKUP(W15,'Linear Weights'!$A:$C,3,FALSE)*Odds!$D$6</f>
        <v>0.112</v>
      </c>
      <c r="AR15" s="3">
        <f>VLOOKUP(X15,'Linear Weights'!$A:$C,3,FALSE)*Odds!$D$7</f>
        <v>0</v>
      </c>
      <c r="AS15" s="3">
        <f>VLOOKUP(Y15,'Linear Weights'!$A:$C,3,FALSE)*Odds!$D$8</f>
        <v>0.06</v>
      </c>
      <c r="AT15" s="3">
        <f>VLOOKUP(Z15,'Linear Weights'!$A:$C,3,FALSE)*Odds!$D$9</f>
        <v>4.8000000000000001E-2</v>
      </c>
      <c r="AU15" s="3">
        <f>VLOOKUP(AA15,'Linear Weights'!$A:$C,3,FALSE)*Odds!$D$10</f>
        <v>0</v>
      </c>
      <c r="AV15" s="3">
        <f>VLOOKUP(AB15,'Linear Weights'!$A:$C,3,FALSE)*Odds!$D$11</f>
        <v>0</v>
      </c>
    </row>
    <row r="16" spans="1:48" x14ac:dyDescent="0.2">
      <c r="A16" s="1">
        <v>71</v>
      </c>
      <c r="B16" s="1" t="s">
        <v>162</v>
      </c>
      <c r="C16" s="1" t="s">
        <v>148</v>
      </c>
      <c r="D16" s="1"/>
      <c r="E16" s="2" t="s">
        <v>65</v>
      </c>
      <c r="F16" s="2">
        <v>92</v>
      </c>
      <c r="I16" s="3">
        <f>SUM(AC16:AL16)/2</f>
        <v>0.31699999999999995</v>
      </c>
      <c r="J16" s="5">
        <f>(I16*600-132)/10</f>
        <v>5.8199999999999958</v>
      </c>
      <c r="K16" s="5">
        <f>L16-J16</f>
        <v>-0.59999999999999964</v>
      </c>
      <c r="L16" s="5">
        <f>MAX((I16*600-132)/10,(O16*600-132)/10*0.75+(I16*600-132)/10*0.25)-0.6</f>
        <v>5.2199999999999962</v>
      </c>
      <c r="M16" s="5">
        <v>6.9442499999999994</v>
      </c>
      <c r="N16" s="5">
        <f>L16-M16</f>
        <v>-1.7242500000000032</v>
      </c>
      <c r="O16" s="3">
        <f>(Q16*1.65)/2</f>
        <v>0.30524999999999997</v>
      </c>
      <c r="P16" s="2" t="s">
        <v>72</v>
      </c>
      <c r="Q16" s="2">
        <v>0.37</v>
      </c>
      <c r="R16" s="3">
        <f>SUM(AM16:AV16)/2</f>
        <v>0.373</v>
      </c>
      <c r="S16" s="2" t="s">
        <v>35</v>
      </c>
      <c r="T16" s="2" t="s">
        <v>40</v>
      </c>
      <c r="U16" s="2" t="s">
        <v>41</v>
      </c>
      <c r="V16" s="2" t="s">
        <v>40</v>
      </c>
      <c r="W16" s="2" t="s">
        <v>42</v>
      </c>
      <c r="X16" s="2" t="s">
        <v>39</v>
      </c>
      <c r="Y16" s="2" t="s">
        <v>41</v>
      </c>
      <c r="Z16" s="2" t="s">
        <v>38</v>
      </c>
      <c r="AA16" s="2" t="s">
        <v>52</v>
      </c>
      <c r="AB16" s="2" t="s">
        <v>35</v>
      </c>
      <c r="AC16" s="4">
        <f>VLOOKUP(S16,'Linear Weights'!$A:$B,2,FALSE)*Odds!$D$2</f>
        <v>0.14279999999999998</v>
      </c>
      <c r="AD16" s="4">
        <f>VLOOKUP(T16,'Linear Weights'!$A:$B,2,FALSE)*Odds!$D$3</f>
        <v>8.8000000000000009E-2</v>
      </c>
      <c r="AE16" s="4">
        <f>VLOOKUP(U16,'Linear Weights'!$A:$B,2,FALSE)*Odds!$D$4</f>
        <v>0</v>
      </c>
      <c r="AF16" s="4">
        <f>VLOOKUP(V16,'Linear Weights'!$A:$B,2,FALSE)*Odds!$D$5</f>
        <v>7.1500000000000008E-2</v>
      </c>
      <c r="AG16" s="4">
        <f>VLOOKUP(W16,'Linear Weights'!$A:$B,2,FALSE)*Odds!$D$6</f>
        <v>0.18479999999999999</v>
      </c>
      <c r="AH16" s="4">
        <f>VLOOKUP(X16,'Linear Weights'!$A:$B,2,FALSE)*Odds!$D$7</f>
        <v>9.8000000000000004E-2</v>
      </c>
      <c r="AI16" s="4">
        <f>VLOOKUP(Y16,'Linear Weights'!$A:$B,2,FALSE)*Odds!$D$8</f>
        <v>0</v>
      </c>
      <c r="AJ16" s="4">
        <f>VLOOKUP(Z16,'Linear Weights'!$A:$B,2,FALSE)*Odds!$D$9</f>
        <v>2.4000000000000002E-3</v>
      </c>
      <c r="AK16" s="4">
        <f>VLOOKUP(AA16,'Linear Weights'!$A:$B,2,FALSE)*Odds!$D$10</f>
        <v>3.8100000000000002E-2</v>
      </c>
      <c r="AL16" s="4">
        <f>VLOOKUP(AB16,'Linear Weights'!$A:$B,2,FALSE)*Odds!$D$11</f>
        <v>8.3999999999999995E-3</v>
      </c>
      <c r="AM16" s="3">
        <f>VLOOKUP(S16,'Linear Weights'!$A:$C,3,FALSE)*Odds!$D$2</f>
        <v>0.20399999999999999</v>
      </c>
      <c r="AN16" s="3">
        <f>VLOOKUP(T16,'Linear Weights'!$A:$C,3,FALSE)*Odds!$D$3</f>
        <v>0.16</v>
      </c>
      <c r="AO16" s="3">
        <f>VLOOKUP(U16,'Linear Weights'!$A:$C,3,FALSE)*Odds!$D$4</f>
        <v>0</v>
      </c>
      <c r="AP16" s="3">
        <f>VLOOKUP(V16,'Linear Weights'!$A:$C,3,FALSE)*Odds!$D$5</f>
        <v>0.13</v>
      </c>
      <c r="AQ16" s="3">
        <f>VLOOKUP(W16,'Linear Weights'!$A:$C,3,FALSE)*Odds!$D$6</f>
        <v>0.112</v>
      </c>
      <c r="AR16" s="3">
        <f>VLOOKUP(X16,'Linear Weights'!$A:$C,3,FALSE)*Odds!$D$7</f>
        <v>9.8000000000000004E-2</v>
      </c>
      <c r="AS16" s="3">
        <f>VLOOKUP(Y16,'Linear Weights'!$A:$C,3,FALSE)*Odds!$D$8</f>
        <v>0</v>
      </c>
      <c r="AT16" s="3">
        <f>VLOOKUP(Z16,'Linear Weights'!$A:$C,3,FALSE)*Odds!$D$9</f>
        <v>0</v>
      </c>
      <c r="AU16" s="3">
        <f>VLOOKUP(AA16,'Linear Weights'!$A:$C,3,FALSE)*Odds!$D$10</f>
        <v>0.03</v>
      </c>
      <c r="AV16" s="3">
        <f>VLOOKUP(AB16,'Linear Weights'!$A:$C,3,FALSE)*Odds!$D$11</f>
        <v>1.2E-2</v>
      </c>
    </row>
    <row r="17" spans="1:48" x14ac:dyDescent="0.2">
      <c r="A17" s="1">
        <v>51</v>
      </c>
      <c r="B17" s="1" t="s">
        <v>145</v>
      </c>
      <c r="C17" s="1" t="s">
        <v>48</v>
      </c>
      <c r="D17" s="1"/>
      <c r="E17" s="2" t="s">
        <v>65</v>
      </c>
      <c r="F17" s="2">
        <v>94</v>
      </c>
      <c r="I17" s="3">
        <f>SUM(AC17:AL17)/2</f>
        <v>0.3141500000000001</v>
      </c>
      <c r="J17" s="5">
        <f>(I17*600-132)/10</f>
        <v>5.6490000000000062</v>
      </c>
      <c r="K17" s="5">
        <f>L17-J17</f>
        <v>-0.59999999999999964</v>
      </c>
      <c r="L17" s="5">
        <f>MAX((I17*600-132)/10,(O17*600-132)/10*0.75+(I17*600-132)/10*0.25)-0.6</f>
        <v>5.0490000000000066</v>
      </c>
      <c r="M17" s="5">
        <v>8.1554999999999982</v>
      </c>
      <c r="N17" s="5">
        <f>L17-M17</f>
        <v>-3.1064999999999916</v>
      </c>
      <c r="O17" s="3">
        <f>(Q17*1.65)/2</f>
        <v>0.20624999999999999</v>
      </c>
      <c r="P17" s="2" t="s">
        <v>72</v>
      </c>
      <c r="Q17" s="2">
        <v>0.25</v>
      </c>
      <c r="R17" s="3">
        <f>SUM(AM17:AV17)/2</f>
        <v>0.39600000000000002</v>
      </c>
      <c r="S17" s="2" t="s">
        <v>40</v>
      </c>
      <c r="T17" s="2" t="s">
        <v>41</v>
      </c>
      <c r="U17" s="2" t="s">
        <v>40</v>
      </c>
      <c r="V17" s="2" t="s">
        <v>35</v>
      </c>
      <c r="W17" s="2" t="s">
        <v>35</v>
      </c>
      <c r="X17" s="2" t="s">
        <v>42</v>
      </c>
      <c r="Y17" s="2" t="s">
        <v>39</v>
      </c>
      <c r="Z17" s="2" t="s">
        <v>41</v>
      </c>
      <c r="AA17" s="2" t="s">
        <v>52</v>
      </c>
      <c r="AB17" s="2" t="s">
        <v>40</v>
      </c>
      <c r="AC17" s="4">
        <f>VLOOKUP(S17,'Linear Weights'!$A:$B,2,FALSE)*Odds!$D$2</f>
        <v>0.11220000000000001</v>
      </c>
      <c r="AD17" s="4">
        <f>VLOOKUP(T17,'Linear Weights'!$A:$B,2,FALSE)*Odds!$D$3</f>
        <v>0</v>
      </c>
      <c r="AE17" s="4">
        <f>VLOOKUP(U17,'Linear Weights'!$A:$B,2,FALSE)*Odds!$D$4</f>
        <v>8.0299999999999996E-2</v>
      </c>
      <c r="AF17" s="4">
        <f>VLOOKUP(V17,'Linear Weights'!$A:$B,2,FALSE)*Odds!$D$5</f>
        <v>9.0999999999999998E-2</v>
      </c>
      <c r="AG17" s="4">
        <f>VLOOKUP(W17,'Linear Weights'!$A:$B,2,FALSE)*Odds!$D$6</f>
        <v>7.8399999999999997E-2</v>
      </c>
      <c r="AH17" s="4">
        <f>VLOOKUP(X17,'Linear Weights'!$A:$B,2,FALSE)*Odds!$D$7</f>
        <v>0.16170000000000001</v>
      </c>
      <c r="AI17" s="4">
        <f>VLOOKUP(Y17,'Linear Weights'!$A:$B,2,FALSE)*Odds!$D$8</f>
        <v>0.06</v>
      </c>
      <c r="AJ17" s="4">
        <f>VLOOKUP(Z17,'Linear Weights'!$A:$B,2,FALSE)*Odds!$D$9</f>
        <v>0</v>
      </c>
      <c r="AK17" s="4">
        <f>VLOOKUP(AA17,'Linear Weights'!$A:$B,2,FALSE)*Odds!$D$10</f>
        <v>3.8100000000000002E-2</v>
      </c>
      <c r="AL17" s="4">
        <f>VLOOKUP(AB17,'Linear Weights'!$A:$B,2,FALSE)*Odds!$D$11</f>
        <v>6.6000000000000008E-3</v>
      </c>
      <c r="AM17" s="3">
        <f>VLOOKUP(S17,'Linear Weights'!$A:$C,3,FALSE)*Odds!$D$2</f>
        <v>0.20399999999999999</v>
      </c>
      <c r="AN17" s="3">
        <f>VLOOKUP(T17,'Linear Weights'!$A:$C,3,FALSE)*Odds!$D$3</f>
        <v>0</v>
      </c>
      <c r="AO17" s="3">
        <f>VLOOKUP(U17,'Linear Weights'!$A:$C,3,FALSE)*Odds!$D$4</f>
        <v>0.14599999999999999</v>
      </c>
      <c r="AP17" s="3">
        <f>VLOOKUP(V17,'Linear Weights'!$A:$C,3,FALSE)*Odds!$D$5</f>
        <v>0.13</v>
      </c>
      <c r="AQ17" s="3">
        <f>VLOOKUP(W17,'Linear Weights'!$A:$C,3,FALSE)*Odds!$D$6</f>
        <v>0.112</v>
      </c>
      <c r="AR17" s="3">
        <f>VLOOKUP(X17,'Linear Weights'!$A:$C,3,FALSE)*Odds!$D$7</f>
        <v>9.8000000000000004E-2</v>
      </c>
      <c r="AS17" s="3">
        <f>VLOOKUP(Y17,'Linear Weights'!$A:$C,3,FALSE)*Odds!$D$8</f>
        <v>0.06</v>
      </c>
      <c r="AT17" s="3">
        <f>VLOOKUP(Z17,'Linear Weights'!$A:$C,3,FALSE)*Odds!$D$9</f>
        <v>0</v>
      </c>
      <c r="AU17" s="3">
        <f>VLOOKUP(AA17,'Linear Weights'!$A:$C,3,FALSE)*Odds!$D$10</f>
        <v>0.03</v>
      </c>
      <c r="AV17" s="3">
        <f>VLOOKUP(AB17,'Linear Weights'!$A:$C,3,FALSE)*Odds!$D$11</f>
        <v>1.2E-2</v>
      </c>
    </row>
    <row r="18" spans="1:48" x14ac:dyDescent="0.2">
      <c r="A18" s="1">
        <v>107</v>
      </c>
      <c r="B18" s="1" t="s">
        <v>70</v>
      </c>
      <c r="C18" s="1" t="s">
        <v>71</v>
      </c>
      <c r="D18" s="1" t="s">
        <v>34</v>
      </c>
      <c r="E18" s="2" t="s">
        <v>65</v>
      </c>
      <c r="F18" s="2">
        <v>86</v>
      </c>
      <c r="I18" s="3">
        <f>SUM(AC18:AL18)/2</f>
        <v>0.30179</v>
      </c>
      <c r="J18" s="5">
        <f>(I18*600-132)/10</f>
        <v>4.9074000000000009</v>
      </c>
      <c r="K18" s="5">
        <f>L18-J18</f>
        <v>-7.3050000000000281E-2</v>
      </c>
      <c r="L18" s="5">
        <f>MAX((I18*600-132)/10,(O18*600-132)/10*0.75+(I18*600-132)/10*0.25)-0.6</f>
        <v>4.8343500000000006</v>
      </c>
      <c r="M18" s="5">
        <v>5.0490000000000066</v>
      </c>
      <c r="N18" s="5">
        <f>L18-M18</f>
        <v>-0.214650000000006</v>
      </c>
      <c r="O18" s="3">
        <f>(Q18*1.65)/2</f>
        <v>0.3135</v>
      </c>
      <c r="P18" s="2" t="s">
        <v>72</v>
      </c>
      <c r="Q18" s="2">
        <v>0.38</v>
      </c>
      <c r="R18" s="3">
        <f>SUM(AM18:AV18)/2</f>
        <v>0.32600000000000001</v>
      </c>
      <c r="S18" s="2" t="s">
        <v>35</v>
      </c>
      <c r="T18" s="2" t="s">
        <v>40</v>
      </c>
      <c r="U18" s="2" t="s">
        <v>46</v>
      </c>
      <c r="V18" s="2" t="s">
        <v>42</v>
      </c>
      <c r="W18" s="2" t="s">
        <v>38</v>
      </c>
      <c r="X18" s="2" t="s">
        <v>39</v>
      </c>
      <c r="Y18" s="2" t="s">
        <v>41</v>
      </c>
      <c r="Z18" s="2" t="s">
        <v>35</v>
      </c>
      <c r="AA18" s="2" t="s">
        <v>41</v>
      </c>
      <c r="AB18" s="2" t="s">
        <v>52</v>
      </c>
      <c r="AC18" s="4">
        <f>VLOOKUP(S18,'Linear Weights'!$A:$B,2,FALSE)*Odds!$D$2</f>
        <v>0.14279999999999998</v>
      </c>
      <c r="AD18" s="4">
        <f>VLOOKUP(T18,'Linear Weights'!$A:$B,2,FALSE)*Odds!$D$3</f>
        <v>8.8000000000000009E-2</v>
      </c>
      <c r="AE18" s="4">
        <f>VLOOKUP(U18,'Linear Weights'!$A:$B,2,FALSE)*Odds!$D$4</f>
        <v>5.8399999999999997E-3</v>
      </c>
      <c r="AF18" s="4">
        <f>VLOOKUP(V18,'Linear Weights'!$A:$B,2,FALSE)*Odds!$D$5</f>
        <v>0.2145</v>
      </c>
      <c r="AG18" s="4">
        <f>VLOOKUP(W18,'Linear Weights'!$A:$B,2,FALSE)*Odds!$D$6</f>
        <v>5.6000000000000008E-3</v>
      </c>
      <c r="AH18" s="4">
        <f>VLOOKUP(X18,'Linear Weights'!$A:$B,2,FALSE)*Odds!$D$7</f>
        <v>9.8000000000000004E-2</v>
      </c>
      <c r="AI18" s="4">
        <f>VLOOKUP(Y18,'Linear Weights'!$A:$B,2,FALSE)*Odds!$D$8</f>
        <v>0</v>
      </c>
      <c r="AJ18" s="4">
        <f>VLOOKUP(Z18,'Linear Weights'!$A:$B,2,FALSE)*Odds!$D$9</f>
        <v>3.3599999999999998E-2</v>
      </c>
      <c r="AK18" s="4">
        <f>VLOOKUP(AA18,'Linear Weights'!$A:$B,2,FALSE)*Odds!$D$10</f>
        <v>0</v>
      </c>
      <c r="AL18" s="4">
        <f>VLOOKUP(AB18,'Linear Weights'!$A:$B,2,FALSE)*Odds!$D$11</f>
        <v>1.524E-2</v>
      </c>
      <c r="AM18" s="3">
        <f>VLOOKUP(S18,'Linear Weights'!$A:$C,3,FALSE)*Odds!$D$2</f>
        <v>0.20399999999999999</v>
      </c>
      <c r="AN18" s="3">
        <f>VLOOKUP(T18,'Linear Weights'!$A:$C,3,FALSE)*Odds!$D$3</f>
        <v>0.16</v>
      </c>
      <c r="AO18" s="3">
        <f>VLOOKUP(U18,'Linear Weights'!$A:$C,3,FALSE)*Odds!$D$4</f>
        <v>0</v>
      </c>
      <c r="AP18" s="3">
        <f>VLOOKUP(V18,'Linear Weights'!$A:$C,3,FALSE)*Odds!$D$5</f>
        <v>0.13</v>
      </c>
      <c r="AQ18" s="3">
        <f>VLOOKUP(W18,'Linear Weights'!$A:$C,3,FALSE)*Odds!$D$6</f>
        <v>0</v>
      </c>
      <c r="AR18" s="3">
        <f>VLOOKUP(X18,'Linear Weights'!$A:$C,3,FALSE)*Odds!$D$7</f>
        <v>9.8000000000000004E-2</v>
      </c>
      <c r="AS18" s="3">
        <f>VLOOKUP(Y18,'Linear Weights'!$A:$C,3,FALSE)*Odds!$D$8</f>
        <v>0</v>
      </c>
      <c r="AT18" s="3">
        <f>VLOOKUP(Z18,'Linear Weights'!$A:$C,3,FALSE)*Odds!$D$9</f>
        <v>4.8000000000000001E-2</v>
      </c>
      <c r="AU18" s="3">
        <f>VLOOKUP(AA18,'Linear Weights'!$A:$C,3,FALSE)*Odds!$D$10</f>
        <v>0</v>
      </c>
      <c r="AV18" s="3">
        <f>VLOOKUP(AB18,'Linear Weights'!$A:$C,3,FALSE)*Odds!$D$11</f>
        <v>1.2E-2</v>
      </c>
    </row>
    <row r="19" spans="1:48" x14ac:dyDescent="0.2">
      <c r="A19" s="1">
        <v>45</v>
      </c>
      <c r="B19" s="1" t="s">
        <v>141</v>
      </c>
      <c r="C19" s="1" t="s">
        <v>54</v>
      </c>
      <c r="D19" s="1"/>
      <c r="E19" s="2" t="s">
        <v>35</v>
      </c>
      <c r="F19" s="2">
        <v>89</v>
      </c>
      <c r="I19" s="3">
        <f>SUM(AC19:AL19)/2</f>
        <v>0.30449999999999999</v>
      </c>
      <c r="J19" s="5">
        <f>(I19*600-132)/10</f>
        <v>5.0699999999999985</v>
      </c>
      <c r="K19" s="5">
        <f>L19-J19</f>
        <v>-0.56625000000000014</v>
      </c>
      <c r="L19" s="5">
        <f>MAX((I19*600-132)/10,(O19*600-132)/10*0.75+(I19*600-132)/10*0.25)-0.6</f>
        <v>4.5037499999999984</v>
      </c>
      <c r="M19" s="5">
        <v>5.7202499999999983</v>
      </c>
      <c r="N19" s="5">
        <f>L19-M19</f>
        <v>-1.2164999999999999</v>
      </c>
      <c r="O19" s="3">
        <f>(Q19*1.65)/2</f>
        <v>0.30524999999999997</v>
      </c>
      <c r="P19" s="2" t="s">
        <v>72</v>
      </c>
      <c r="Q19" s="2">
        <v>0.37</v>
      </c>
      <c r="R19" s="3">
        <f>SUM(AM19:AV19)/2</f>
        <v>0.33500000000000002</v>
      </c>
      <c r="S19" s="2" t="s">
        <v>35</v>
      </c>
      <c r="T19" s="2" t="s">
        <v>41</v>
      </c>
      <c r="U19" s="2" t="s">
        <v>40</v>
      </c>
      <c r="V19" s="2" t="s">
        <v>42</v>
      </c>
      <c r="W19" s="2" t="s">
        <v>39</v>
      </c>
      <c r="X19" s="2" t="s">
        <v>41</v>
      </c>
      <c r="Y19" s="2" t="s">
        <v>46</v>
      </c>
      <c r="Z19" s="2" t="s">
        <v>40</v>
      </c>
      <c r="AA19" s="2" t="s">
        <v>39</v>
      </c>
      <c r="AB19" s="2" t="s">
        <v>38</v>
      </c>
      <c r="AC19" s="4">
        <f>VLOOKUP(S19,'Linear Weights'!$A:$B,2,FALSE)*Odds!$D$2</f>
        <v>0.14279999999999998</v>
      </c>
      <c r="AD19" s="4">
        <f>VLOOKUP(T19,'Linear Weights'!$A:$B,2,FALSE)*Odds!$D$3</f>
        <v>0</v>
      </c>
      <c r="AE19" s="4">
        <f>VLOOKUP(U19,'Linear Weights'!$A:$B,2,FALSE)*Odds!$D$4</f>
        <v>8.0299999999999996E-2</v>
      </c>
      <c r="AF19" s="4">
        <f>VLOOKUP(V19,'Linear Weights'!$A:$B,2,FALSE)*Odds!$D$5</f>
        <v>0.2145</v>
      </c>
      <c r="AG19" s="4">
        <f>VLOOKUP(W19,'Linear Weights'!$A:$B,2,FALSE)*Odds!$D$6</f>
        <v>0.112</v>
      </c>
      <c r="AH19" s="4">
        <f>VLOOKUP(X19,'Linear Weights'!$A:$B,2,FALSE)*Odds!$D$7</f>
        <v>0</v>
      </c>
      <c r="AI19" s="4">
        <f>VLOOKUP(Y19,'Linear Weights'!$A:$B,2,FALSE)*Odds!$D$8</f>
        <v>2.3999999999999998E-3</v>
      </c>
      <c r="AJ19" s="4">
        <f>VLOOKUP(Z19,'Linear Weights'!$A:$B,2,FALSE)*Odds!$D$9</f>
        <v>2.6400000000000003E-2</v>
      </c>
      <c r="AK19" s="4">
        <f>VLOOKUP(AA19,'Linear Weights'!$A:$B,2,FALSE)*Odds!$D$10</f>
        <v>0.03</v>
      </c>
      <c r="AL19" s="4">
        <f>VLOOKUP(AB19,'Linear Weights'!$A:$B,2,FALSE)*Odds!$D$11</f>
        <v>6.0000000000000006E-4</v>
      </c>
      <c r="AM19" s="3">
        <f>VLOOKUP(S19,'Linear Weights'!$A:$C,3,FALSE)*Odds!$D$2</f>
        <v>0.20399999999999999</v>
      </c>
      <c r="AN19" s="3">
        <f>VLOOKUP(T19,'Linear Weights'!$A:$C,3,FALSE)*Odds!$D$3</f>
        <v>0</v>
      </c>
      <c r="AO19" s="3">
        <f>VLOOKUP(U19,'Linear Weights'!$A:$C,3,FALSE)*Odds!$D$4</f>
        <v>0.14599999999999999</v>
      </c>
      <c r="AP19" s="3">
        <f>VLOOKUP(V19,'Linear Weights'!$A:$C,3,FALSE)*Odds!$D$5</f>
        <v>0.13</v>
      </c>
      <c r="AQ19" s="3">
        <f>VLOOKUP(W19,'Linear Weights'!$A:$C,3,FALSE)*Odds!$D$6</f>
        <v>0.112</v>
      </c>
      <c r="AR19" s="3">
        <f>VLOOKUP(X19,'Linear Weights'!$A:$C,3,FALSE)*Odds!$D$7</f>
        <v>0</v>
      </c>
      <c r="AS19" s="3">
        <f>VLOOKUP(Y19,'Linear Weights'!$A:$C,3,FALSE)*Odds!$D$8</f>
        <v>0</v>
      </c>
      <c r="AT19" s="3">
        <f>VLOOKUP(Z19,'Linear Weights'!$A:$C,3,FALSE)*Odds!$D$9</f>
        <v>4.8000000000000001E-2</v>
      </c>
      <c r="AU19" s="3">
        <f>VLOOKUP(AA19,'Linear Weights'!$A:$C,3,FALSE)*Odds!$D$10</f>
        <v>0.03</v>
      </c>
      <c r="AV19" s="3">
        <f>VLOOKUP(AB19,'Linear Weights'!$A:$C,3,FALSE)*Odds!$D$11</f>
        <v>0</v>
      </c>
    </row>
    <row r="20" spans="1:48" x14ac:dyDescent="0.2">
      <c r="A20" s="1">
        <v>105</v>
      </c>
      <c r="B20" s="1" t="s">
        <v>194</v>
      </c>
      <c r="C20" s="1" t="s">
        <v>67</v>
      </c>
      <c r="D20" s="1"/>
      <c r="E20" s="2" t="s">
        <v>61</v>
      </c>
      <c r="F20" s="2">
        <v>82</v>
      </c>
      <c r="I20" s="3">
        <f>SUM(AC20:AL20)/2</f>
        <v>0.30327999999999999</v>
      </c>
      <c r="J20" s="5">
        <f>(I20*600-132)/10</f>
        <v>4.9967999999999986</v>
      </c>
      <c r="K20" s="5">
        <f>L20-J20</f>
        <v>-0.59999999999999964</v>
      </c>
      <c r="L20" s="5">
        <f>MAX((I20*600-132)/10,(O20*600-132)/10*0.75+(I20*600-132)/10*0.25)-0.6</f>
        <v>4.3967999999999989</v>
      </c>
      <c r="M20" s="5">
        <v>2.6477999999999979</v>
      </c>
      <c r="N20" s="5">
        <f>L20-M20</f>
        <v>1.749000000000001</v>
      </c>
      <c r="O20" s="3">
        <f>(Q20*1.65)/2</f>
        <v>0.25574999999999998</v>
      </c>
      <c r="P20" s="2" t="s">
        <v>72</v>
      </c>
      <c r="Q20" s="2">
        <v>0.31</v>
      </c>
      <c r="R20" s="3">
        <f>SUM(AM20:AV20)/2</f>
        <v>0.33199999999999996</v>
      </c>
      <c r="S20" s="2" t="s">
        <v>35</v>
      </c>
      <c r="T20" s="2" t="s">
        <v>38</v>
      </c>
      <c r="U20" s="2" t="s">
        <v>40</v>
      </c>
      <c r="V20" s="2" t="s">
        <v>39</v>
      </c>
      <c r="W20" s="2" t="s">
        <v>42</v>
      </c>
      <c r="X20" s="2" t="s">
        <v>41</v>
      </c>
      <c r="Y20" s="2" t="s">
        <v>35</v>
      </c>
      <c r="Z20" s="2" t="s">
        <v>46</v>
      </c>
      <c r="AA20" s="2" t="s">
        <v>38</v>
      </c>
      <c r="AB20" s="2" t="s">
        <v>52</v>
      </c>
      <c r="AC20" s="4">
        <f>VLOOKUP(S20,'Linear Weights'!$A:$B,2,FALSE)*Odds!$D$2</f>
        <v>0.14279999999999998</v>
      </c>
      <c r="AD20" s="4">
        <f>VLOOKUP(T20,'Linear Weights'!$A:$B,2,FALSE)*Odds!$D$3</f>
        <v>8.0000000000000002E-3</v>
      </c>
      <c r="AE20" s="4">
        <f>VLOOKUP(U20,'Linear Weights'!$A:$B,2,FALSE)*Odds!$D$4</f>
        <v>8.0299999999999996E-2</v>
      </c>
      <c r="AF20" s="4">
        <f>VLOOKUP(V20,'Linear Weights'!$A:$B,2,FALSE)*Odds!$D$5</f>
        <v>0.13</v>
      </c>
      <c r="AG20" s="4">
        <f>VLOOKUP(W20,'Linear Weights'!$A:$B,2,FALSE)*Odds!$D$6</f>
        <v>0.18479999999999999</v>
      </c>
      <c r="AH20" s="4">
        <f>VLOOKUP(X20,'Linear Weights'!$A:$B,2,FALSE)*Odds!$D$7</f>
        <v>0</v>
      </c>
      <c r="AI20" s="4">
        <f>VLOOKUP(Y20,'Linear Weights'!$A:$B,2,FALSE)*Odds!$D$8</f>
        <v>4.1999999999999996E-2</v>
      </c>
      <c r="AJ20" s="4">
        <f>VLOOKUP(Z20,'Linear Weights'!$A:$B,2,FALSE)*Odds!$D$9</f>
        <v>1.92E-3</v>
      </c>
      <c r="AK20" s="4">
        <f>VLOOKUP(AA20,'Linear Weights'!$A:$B,2,FALSE)*Odds!$D$10</f>
        <v>1.5E-3</v>
      </c>
      <c r="AL20" s="4">
        <f>VLOOKUP(AB20,'Linear Weights'!$A:$B,2,FALSE)*Odds!$D$11</f>
        <v>1.524E-2</v>
      </c>
      <c r="AM20" s="3">
        <f>VLOOKUP(S20,'Linear Weights'!$A:$C,3,FALSE)*Odds!$D$2</f>
        <v>0.20399999999999999</v>
      </c>
      <c r="AN20" s="3">
        <f>VLOOKUP(T20,'Linear Weights'!$A:$C,3,FALSE)*Odds!$D$3</f>
        <v>0</v>
      </c>
      <c r="AO20" s="3">
        <f>VLOOKUP(U20,'Linear Weights'!$A:$C,3,FALSE)*Odds!$D$4</f>
        <v>0.14599999999999999</v>
      </c>
      <c r="AP20" s="3">
        <f>VLOOKUP(V20,'Linear Weights'!$A:$C,3,FALSE)*Odds!$D$5</f>
        <v>0.13</v>
      </c>
      <c r="AQ20" s="3">
        <f>VLOOKUP(W20,'Linear Weights'!$A:$C,3,FALSE)*Odds!$D$6</f>
        <v>0.112</v>
      </c>
      <c r="AR20" s="3">
        <f>VLOOKUP(X20,'Linear Weights'!$A:$C,3,FALSE)*Odds!$D$7</f>
        <v>0</v>
      </c>
      <c r="AS20" s="3">
        <f>VLOOKUP(Y20,'Linear Weights'!$A:$C,3,FALSE)*Odds!$D$8</f>
        <v>0.06</v>
      </c>
      <c r="AT20" s="3">
        <f>VLOOKUP(Z20,'Linear Weights'!$A:$C,3,FALSE)*Odds!$D$9</f>
        <v>0</v>
      </c>
      <c r="AU20" s="3">
        <f>VLOOKUP(AA20,'Linear Weights'!$A:$C,3,FALSE)*Odds!$D$10</f>
        <v>0</v>
      </c>
      <c r="AV20" s="3">
        <f>VLOOKUP(AB20,'Linear Weights'!$A:$C,3,FALSE)*Odds!$D$11</f>
        <v>1.2E-2</v>
      </c>
    </row>
    <row r="21" spans="1:48" x14ac:dyDescent="0.2">
      <c r="A21" s="1">
        <v>34</v>
      </c>
      <c r="B21" s="1" t="s">
        <v>127</v>
      </c>
      <c r="C21" s="1" t="s">
        <v>98</v>
      </c>
      <c r="D21" s="1"/>
      <c r="E21" s="2" t="s">
        <v>65</v>
      </c>
      <c r="F21" s="2">
        <v>85</v>
      </c>
      <c r="I21" s="3">
        <f>SUM(AC21:AL21)/2</f>
        <v>0.28221000000000002</v>
      </c>
      <c r="J21" s="5">
        <f>(I21*600-132)/10</f>
        <v>3.7326000000000024</v>
      </c>
      <c r="K21" s="5">
        <f>L21-J21</f>
        <v>0.4367999999999963</v>
      </c>
      <c r="L21" s="5">
        <f>MAX((I21*600-132)/10,(O21*600-132)/10*0.75+(I21*600-132)/10*0.25)-0.6</f>
        <v>4.1693999999999987</v>
      </c>
      <c r="M21" s="5">
        <v>4.8343500000000006</v>
      </c>
      <c r="N21" s="5">
        <f>L21-M21</f>
        <v>-0.66495000000000193</v>
      </c>
      <c r="O21" s="3">
        <f>(Q21*1.65)/2</f>
        <v>0.30524999999999997</v>
      </c>
      <c r="P21" s="2" t="s">
        <v>72</v>
      </c>
      <c r="Q21" s="2">
        <v>0.37</v>
      </c>
      <c r="R21" s="3">
        <f>SUM(AM21:AV21)/2</f>
        <v>0.30300000000000005</v>
      </c>
      <c r="S21" s="2" t="s">
        <v>41</v>
      </c>
      <c r="T21" s="2" t="s">
        <v>40</v>
      </c>
      <c r="U21" s="2" t="s">
        <v>35</v>
      </c>
      <c r="V21" s="2" t="s">
        <v>42</v>
      </c>
      <c r="W21" s="2" t="s">
        <v>46</v>
      </c>
      <c r="X21" s="2" t="s">
        <v>39</v>
      </c>
      <c r="Y21" s="2" t="s">
        <v>35</v>
      </c>
      <c r="Z21" s="2" t="s">
        <v>41</v>
      </c>
      <c r="AA21" s="2" t="s">
        <v>41</v>
      </c>
      <c r="AB21" s="2" t="s">
        <v>52</v>
      </c>
      <c r="AC21" s="4">
        <f>VLOOKUP(S21,'Linear Weights'!$A:$B,2,FALSE)*Odds!$D$2</f>
        <v>0</v>
      </c>
      <c r="AD21" s="4">
        <f>VLOOKUP(T21,'Linear Weights'!$A:$B,2,FALSE)*Odds!$D$3</f>
        <v>8.8000000000000009E-2</v>
      </c>
      <c r="AE21" s="4">
        <f>VLOOKUP(U21,'Linear Weights'!$A:$B,2,FALSE)*Odds!$D$4</f>
        <v>0.10219999999999999</v>
      </c>
      <c r="AF21" s="4">
        <f>VLOOKUP(V21,'Linear Weights'!$A:$B,2,FALSE)*Odds!$D$5</f>
        <v>0.2145</v>
      </c>
      <c r="AG21" s="4">
        <f>VLOOKUP(W21,'Linear Weights'!$A:$B,2,FALSE)*Odds!$D$6</f>
        <v>4.4800000000000005E-3</v>
      </c>
      <c r="AH21" s="4">
        <f>VLOOKUP(X21,'Linear Weights'!$A:$B,2,FALSE)*Odds!$D$7</f>
        <v>9.8000000000000004E-2</v>
      </c>
      <c r="AI21" s="4">
        <f>VLOOKUP(Y21,'Linear Weights'!$A:$B,2,FALSE)*Odds!$D$8</f>
        <v>4.1999999999999996E-2</v>
      </c>
      <c r="AJ21" s="4">
        <f>VLOOKUP(Z21,'Linear Weights'!$A:$B,2,FALSE)*Odds!$D$9</f>
        <v>0</v>
      </c>
      <c r="AK21" s="4">
        <f>VLOOKUP(AA21,'Linear Weights'!$A:$B,2,FALSE)*Odds!$D$10</f>
        <v>0</v>
      </c>
      <c r="AL21" s="4">
        <f>VLOOKUP(AB21,'Linear Weights'!$A:$B,2,FALSE)*Odds!$D$11</f>
        <v>1.524E-2</v>
      </c>
      <c r="AM21" s="3">
        <f>VLOOKUP(S21,'Linear Weights'!$A:$C,3,FALSE)*Odds!$D$2</f>
        <v>0</v>
      </c>
      <c r="AN21" s="3">
        <f>VLOOKUP(T21,'Linear Weights'!$A:$C,3,FALSE)*Odds!$D$3</f>
        <v>0.16</v>
      </c>
      <c r="AO21" s="3">
        <f>VLOOKUP(U21,'Linear Weights'!$A:$C,3,FALSE)*Odds!$D$4</f>
        <v>0.14599999999999999</v>
      </c>
      <c r="AP21" s="3">
        <f>VLOOKUP(V21,'Linear Weights'!$A:$C,3,FALSE)*Odds!$D$5</f>
        <v>0.13</v>
      </c>
      <c r="AQ21" s="3">
        <f>VLOOKUP(W21,'Linear Weights'!$A:$C,3,FALSE)*Odds!$D$6</f>
        <v>0</v>
      </c>
      <c r="AR21" s="3">
        <f>VLOOKUP(X21,'Linear Weights'!$A:$C,3,FALSE)*Odds!$D$7</f>
        <v>9.8000000000000004E-2</v>
      </c>
      <c r="AS21" s="3">
        <f>VLOOKUP(Y21,'Linear Weights'!$A:$C,3,FALSE)*Odds!$D$8</f>
        <v>0.06</v>
      </c>
      <c r="AT21" s="3">
        <f>VLOOKUP(Z21,'Linear Weights'!$A:$C,3,FALSE)*Odds!$D$9</f>
        <v>0</v>
      </c>
      <c r="AU21" s="3">
        <f>VLOOKUP(AA21,'Linear Weights'!$A:$C,3,FALSE)*Odds!$D$10</f>
        <v>0</v>
      </c>
      <c r="AV21" s="3">
        <f>VLOOKUP(AB21,'Linear Weights'!$A:$C,3,FALSE)*Odds!$D$11</f>
        <v>1.2E-2</v>
      </c>
    </row>
    <row r="22" spans="1:48" x14ac:dyDescent="0.2">
      <c r="A22" s="1">
        <v>17</v>
      </c>
      <c r="B22" s="1" t="s">
        <v>110</v>
      </c>
      <c r="C22" s="1" t="s">
        <v>111</v>
      </c>
      <c r="D22" s="1"/>
      <c r="E22" s="2" t="s">
        <v>52</v>
      </c>
      <c r="F22" s="2">
        <v>82</v>
      </c>
      <c r="I22" s="3">
        <f>SUM(AC22:AL22)/2</f>
        <v>0.25679999999999997</v>
      </c>
      <c r="J22" s="5">
        <f>(I22*600-132)/10</f>
        <v>2.2079999999999984</v>
      </c>
      <c r="K22" s="5">
        <f>L22-J22</f>
        <v>1.9515000000000011</v>
      </c>
      <c r="L22" s="5">
        <f>MAX((I22*600-132)/10,(O22*600-132)/10*0.75+(I22*600-132)/10*0.25)-0.6</f>
        <v>4.1594999999999995</v>
      </c>
      <c r="M22" s="5">
        <v>2.6039999999999992</v>
      </c>
      <c r="N22" s="5">
        <f>L22-M22</f>
        <v>1.5555000000000003</v>
      </c>
      <c r="O22" s="3">
        <f>(Q22*1.65)/2</f>
        <v>0.3135</v>
      </c>
      <c r="P22" s="2" t="s">
        <v>72</v>
      </c>
      <c r="Q22" s="2">
        <v>0.38</v>
      </c>
      <c r="R22" s="3">
        <f>SUM(AM22:AV22)/2</f>
        <v>0.28699999999999998</v>
      </c>
      <c r="S22" s="2" t="s">
        <v>40</v>
      </c>
      <c r="T22" s="2" t="s">
        <v>35</v>
      </c>
      <c r="U22" s="2" t="s">
        <v>41</v>
      </c>
      <c r="V22" s="2" t="s">
        <v>41</v>
      </c>
      <c r="W22" s="2" t="s">
        <v>42</v>
      </c>
      <c r="X22" s="2" t="s">
        <v>39</v>
      </c>
      <c r="Y22" s="2" t="s">
        <v>46</v>
      </c>
      <c r="Z22" s="2" t="s">
        <v>38</v>
      </c>
      <c r="AA22" s="2" t="s">
        <v>46</v>
      </c>
      <c r="AB22" s="2" t="s">
        <v>38</v>
      </c>
      <c r="AC22" s="4">
        <f>VLOOKUP(S22,'Linear Weights'!$A:$B,2,FALSE)*Odds!$D$2</f>
        <v>0.11220000000000001</v>
      </c>
      <c r="AD22" s="4">
        <f>VLOOKUP(T22,'Linear Weights'!$A:$B,2,FALSE)*Odds!$D$3</f>
        <v>0.11199999999999999</v>
      </c>
      <c r="AE22" s="4">
        <f>VLOOKUP(U22,'Linear Weights'!$A:$B,2,FALSE)*Odds!$D$4</f>
        <v>0</v>
      </c>
      <c r="AF22" s="4">
        <f>VLOOKUP(V22,'Linear Weights'!$A:$B,2,FALSE)*Odds!$D$5</f>
        <v>0</v>
      </c>
      <c r="AG22" s="4">
        <f>VLOOKUP(W22,'Linear Weights'!$A:$B,2,FALSE)*Odds!$D$6</f>
        <v>0.18479999999999999</v>
      </c>
      <c r="AH22" s="4">
        <f>VLOOKUP(X22,'Linear Weights'!$A:$B,2,FALSE)*Odds!$D$7</f>
        <v>9.8000000000000004E-2</v>
      </c>
      <c r="AI22" s="4">
        <f>VLOOKUP(Y22,'Linear Weights'!$A:$B,2,FALSE)*Odds!$D$8</f>
        <v>2.3999999999999998E-3</v>
      </c>
      <c r="AJ22" s="4">
        <f>VLOOKUP(Z22,'Linear Weights'!$A:$B,2,FALSE)*Odds!$D$9</f>
        <v>2.4000000000000002E-3</v>
      </c>
      <c r="AK22" s="4">
        <f>VLOOKUP(AA22,'Linear Weights'!$A:$B,2,FALSE)*Odds!$D$10</f>
        <v>1.1999999999999999E-3</v>
      </c>
      <c r="AL22" s="4">
        <f>VLOOKUP(AB22,'Linear Weights'!$A:$B,2,FALSE)*Odds!$D$11</f>
        <v>6.0000000000000006E-4</v>
      </c>
      <c r="AM22" s="3">
        <f>VLOOKUP(S22,'Linear Weights'!$A:$C,3,FALSE)*Odds!$D$2</f>
        <v>0.20399999999999999</v>
      </c>
      <c r="AN22" s="3">
        <f>VLOOKUP(T22,'Linear Weights'!$A:$C,3,FALSE)*Odds!$D$3</f>
        <v>0.16</v>
      </c>
      <c r="AO22" s="3">
        <f>VLOOKUP(U22,'Linear Weights'!$A:$C,3,FALSE)*Odds!$D$4</f>
        <v>0</v>
      </c>
      <c r="AP22" s="3">
        <f>VLOOKUP(V22,'Linear Weights'!$A:$C,3,FALSE)*Odds!$D$5</f>
        <v>0</v>
      </c>
      <c r="AQ22" s="3">
        <f>VLOOKUP(W22,'Linear Weights'!$A:$C,3,FALSE)*Odds!$D$6</f>
        <v>0.112</v>
      </c>
      <c r="AR22" s="3">
        <f>VLOOKUP(X22,'Linear Weights'!$A:$C,3,FALSE)*Odds!$D$7</f>
        <v>9.8000000000000004E-2</v>
      </c>
      <c r="AS22" s="3">
        <f>VLOOKUP(Y22,'Linear Weights'!$A:$C,3,FALSE)*Odds!$D$8</f>
        <v>0</v>
      </c>
      <c r="AT22" s="3">
        <f>VLOOKUP(Z22,'Linear Weights'!$A:$C,3,FALSE)*Odds!$D$9</f>
        <v>0</v>
      </c>
      <c r="AU22" s="3">
        <f>VLOOKUP(AA22,'Linear Weights'!$A:$C,3,FALSE)*Odds!$D$10</f>
        <v>0</v>
      </c>
      <c r="AV22" s="3">
        <f>VLOOKUP(AB22,'Linear Weights'!$A:$C,3,FALSE)*Odds!$D$11</f>
        <v>0</v>
      </c>
    </row>
    <row r="23" spans="1:48" x14ac:dyDescent="0.2">
      <c r="A23" s="1">
        <v>98</v>
      </c>
      <c r="B23" s="1" t="s">
        <v>189</v>
      </c>
      <c r="C23" s="1" t="s">
        <v>108</v>
      </c>
      <c r="D23" s="1"/>
      <c r="E23" s="2" t="s">
        <v>35</v>
      </c>
      <c r="F23" s="2">
        <v>87</v>
      </c>
      <c r="I23" s="3">
        <f>SUM(AC23:AL23)/2</f>
        <v>0.28625999999999996</v>
      </c>
      <c r="J23" s="5">
        <f>(I23*600-132)/10</f>
        <v>3.9755999999999974</v>
      </c>
      <c r="K23" s="5">
        <f>L23-J23</f>
        <v>-0.11669999999999847</v>
      </c>
      <c r="L23" s="5">
        <f>MAX((I23*600-132)/10,(O23*600-132)/10*0.75+(I23*600-132)/10*0.25)-0.6</f>
        <v>3.8588999999999989</v>
      </c>
      <c r="M23" s="5">
        <v>5.3819999999999997</v>
      </c>
      <c r="N23" s="5">
        <f>L23-M23</f>
        <v>-1.5231000000000008</v>
      </c>
      <c r="O23" s="3">
        <f>(Q23*1.65)/2</f>
        <v>0.29699999999999999</v>
      </c>
      <c r="P23" s="2" t="s">
        <v>72</v>
      </c>
      <c r="Q23" s="2">
        <v>0.36</v>
      </c>
      <c r="R23" s="3">
        <f>SUM(AM23:AV23)/2</f>
        <v>0.317</v>
      </c>
      <c r="S23" s="2" t="s">
        <v>35</v>
      </c>
      <c r="T23" s="2" t="s">
        <v>40</v>
      </c>
      <c r="U23" s="2" t="s">
        <v>41</v>
      </c>
      <c r="V23" s="2" t="s">
        <v>42</v>
      </c>
      <c r="W23" s="2" t="s">
        <v>41</v>
      </c>
      <c r="X23" s="2" t="s">
        <v>39</v>
      </c>
      <c r="Y23" s="2" t="s">
        <v>46</v>
      </c>
      <c r="Z23" s="2" t="s">
        <v>46</v>
      </c>
      <c r="AA23" s="2" t="s">
        <v>40</v>
      </c>
      <c r="AB23" s="2" t="s">
        <v>35</v>
      </c>
      <c r="AC23" s="4">
        <f>VLOOKUP(S23,'Linear Weights'!$A:$B,2,FALSE)*Odds!$D$2</f>
        <v>0.14279999999999998</v>
      </c>
      <c r="AD23" s="4">
        <f>VLOOKUP(T23,'Linear Weights'!$A:$B,2,FALSE)*Odds!$D$3</f>
        <v>8.8000000000000009E-2</v>
      </c>
      <c r="AE23" s="4">
        <f>VLOOKUP(U23,'Linear Weights'!$A:$B,2,FALSE)*Odds!$D$4</f>
        <v>0</v>
      </c>
      <c r="AF23" s="4">
        <f>VLOOKUP(V23,'Linear Weights'!$A:$B,2,FALSE)*Odds!$D$5</f>
        <v>0.2145</v>
      </c>
      <c r="AG23" s="4">
        <f>VLOOKUP(W23,'Linear Weights'!$A:$B,2,FALSE)*Odds!$D$6</f>
        <v>0</v>
      </c>
      <c r="AH23" s="4">
        <f>VLOOKUP(X23,'Linear Weights'!$A:$B,2,FALSE)*Odds!$D$7</f>
        <v>9.8000000000000004E-2</v>
      </c>
      <c r="AI23" s="4">
        <f>VLOOKUP(Y23,'Linear Weights'!$A:$B,2,FALSE)*Odds!$D$8</f>
        <v>2.3999999999999998E-3</v>
      </c>
      <c r="AJ23" s="4">
        <f>VLOOKUP(Z23,'Linear Weights'!$A:$B,2,FALSE)*Odds!$D$9</f>
        <v>1.92E-3</v>
      </c>
      <c r="AK23" s="4">
        <f>VLOOKUP(AA23,'Linear Weights'!$A:$B,2,FALSE)*Odds!$D$10</f>
        <v>1.6500000000000001E-2</v>
      </c>
      <c r="AL23" s="4">
        <f>VLOOKUP(AB23,'Linear Weights'!$A:$B,2,FALSE)*Odds!$D$11</f>
        <v>8.3999999999999995E-3</v>
      </c>
      <c r="AM23" s="3">
        <f>VLOOKUP(S23,'Linear Weights'!$A:$C,3,FALSE)*Odds!$D$2</f>
        <v>0.20399999999999999</v>
      </c>
      <c r="AN23" s="3">
        <f>VLOOKUP(T23,'Linear Weights'!$A:$C,3,FALSE)*Odds!$D$3</f>
        <v>0.16</v>
      </c>
      <c r="AO23" s="3">
        <f>VLOOKUP(U23,'Linear Weights'!$A:$C,3,FALSE)*Odds!$D$4</f>
        <v>0</v>
      </c>
      <c r="AP23" s="3">
        <f>VLOOKUP(V23,'Linear Weights'!$A:$C,3,FALSE)*Odds!$D$5</f>
        <v>0.13</v>
      </c>
      <c r="AQ23" s="3">
        <f>VLOOKUP(W23,'Linear Weights'!$A:$C,3,FALSE)*Odds!$D$6</f>
        <v>0</v>
      </c>
      <c r="AR23" s="3">
        <f>VLOOKUP(X23,'Linear Weights'!$A:$C,3,FALSE)*Odds!$D$7</f>
        <v>9.8000000000000004E-2</v>
      </c>
      <c r="AS23" s="3">
        <f>VLOOKUP(Y23,'Linear Weights'!$A:$C,3,FALSE)*Odds!$D$8</f>
        <v>0</v>
      </c>
      <c r="AT23" s="3">
        <f>VLOOKUP(Z23,'Linear Weights'!$A:$C,3,FALSE)*Odds!$D$9</f>
        <v>0</v>
      </c>
      <c r="AU23" s="3">
        <f>VLOOKUP(AA23,'Linear Weights'!$A:$C,3,FALSE)*Odds!$D$10</f>
        <v>0.03</v>
      </c>
      <c r="AV23" s="3">
        <f>VLOOKUP(AB23,'Linear Weights'!$A:$C,3,FALSE)*Odds!$D$11</f>
        <v>1.2E-2</v>
      </c>
    </row>
    <row r="24" spans="1:48" x14ac:dyDescent="0.2">
      <c r="A24" s="1">
        <v>82</v>
      </c>
      <c r="B24" s="1" t="s">
        <v>173</v>
      </c>
      <c r="C24" s="1" t="s">
        <v>102</v>
      </c>
      <c r="D24" s="1"/>
      <c r="E24" s="2" t="s">
        <v>52</v>
      </c>
      <c r="F24" s="2">
        <v>81</v>
      </c>
      <c r="H24" s="2" t="s">
        <v>36</v>
      </c>
      <c r="I24" s="3">
        <f>SUM(AC24:AL24)/2</f>
        <v>0.28521000000000002</v>
      </c>
      <c r="J24" s="5">
        <f>(I24*600-132)/10</f>
        <v>3.9126000000000003</v>
      </c>
      <c r="K24" s="5">
        <f>L24-J24</f>
        <v>-6.9450000000001122E-2</v>
      </c>
      <c r="L24" s="5">
        <f>MAX((I24*600-132)/10,(O24*600-132)/10*0.75+(I24*600-132)/10*0.25)-0.6</f>
        <v>3.8431499999999992</v>
      </c>
      <c r="M24" s="5">
        <v>2.3249999999999971</v>
      </c>
      <c r="N24" s="5">
        <f>L24-M24</f>
        <v>1.5181500000000021</v>
      </c>
      <c r="O24" s="3">
        <f>(Q24*1.65)/2</f>
        <v>0.29699999999999999</v>
      </c>
      <c r="P24" s="2" t="s">
        <v>72</v>
      </c>
      <c r="Q24" s="2">
        <v>0.36</v>
      </c>
      <c r="R24" s="3">
        <f>SUM(AM24:AV24)/2</f>
        <v>0.29099999999999998</v>
      </c>
      <c r="S24" s="2" t="s">
        <v>35</v>
      </c>
      <c r="T24" s="2" t="s">
        <v>41</v>
      </c>
      <c r="U24" s="2" t="s">
        <v>38</v>
      </c>
      <c r="V24" s="2" t="s">
        <v>39</v>
      </c>
      <c r="W24" s="2" t="s">
        <v>46</v>
      </c>
      <c r="X24" s="2" t="s">
        <v>42</v>
      </c>
      <c r="Y24" s="2" t="s">
        <v>40</v>
      </c>
      <c r="Z24" s="2" t="s">
        <v>40</v>
      </c>
      <c r="AA24" s="2" t="s">
        <v>42</v>
      </c>
      <c r="AB24" s="2" t="s">
        <v>52</v>
      </c>
      <c r="AC24" s="4">
        <f>VLOOKUP(S24,'Linear Weights'!$A:$B,2,FALSE)*Odds!$D$2</f>
        <v>0.14279999999999998</v>
      </c>
      <c r="AD24" s="4">
        <f>VLOOKUP(T24,'Linear Weights'!$A:$B,2,FALSE)*Odds!$D$3</f>
        <v>0</v>
      </c>
      <c r="AE24" s="4">
        <f>VLOOKUP(U24,'Linear Weights'!$A:$B,2,FALSE)*Odds!$D$4</f>
        <v>7.3000000000000001E-3</v>
      </c>
      <c r="AF24" s="4">
        <f>VLOOKUP(V24,'Linear Weights'!$A:$B,2,FALSE)*Odds!$D$5</f>
        <v>0.13</v>
      </c>
      <c r="AG24" s="4">
        <f>VLOOKUP(W24,'Linear Weights'!$A:$B,2,FALSE)*Odds!$D$6</f>
        <v>4.4800000000000005E-3</v>
      </c>
      <c r="AH24" s="4">
        <f>VLOOKUP(X24,'Linear Weights'!$A:$B,2,FALSE)*Odds!$D$7</f>
        <v>0.16170000000000001</v>
      </c>
      <c r="AI24" s="4">
        <f>VLOOKUP(Y24,'Linear Weights'!$A:$B,2,FALSE)*Odds!$D$8</f>
        <v>3.3000000000000002E-2</v>
      </c>
      <c r="AJ24" s="4">
        <f>VLOOKUP(Z24,'Linear Weights'!$A:$B,2,FALSE)*Odds!$D$9</f>
        <v>2.6400000000000003E-2</v>
      </c>
      <c r="AK24" s="4">
        <f>VLOOKUP(AA24,'Linear Weights'!$A:$B,2,FALSE)*Odds!$D$10</f>
        <v>4.9499999999999995E-2</v>
      </c>
      <c r="AL24" s="4">
        <f>VLOOKUP(AB24,'Linear Weights'!$A:$B,2,FALSE)*Odds!$D$11</f>
        <v>1.524E-2</v>
      </c>
      <c r="AM24" s="3">
        <f>VLOOKUP(S24,'Linear Weights'!$A:$C,3,FALSE)*Odds!$D$2</f>
        <v>0.20399999999999999</v>
      </c>
      <c r="AN24" s="3">
        <f>VLOOKUP(T24,'Linear Weights'!$A:$C,3,FALSE)*Odds!$D$3</f>
        <v>0</v>
      </c>
      <c r="AO24" s="3">
        <f>VLOOKUP(U24,'Linear Weights'!$A:$C,3,FALSE)*Odds!$D$4</f>
        <v>0</v>
      </c>
      <c r="AP24" s="3">
        <f>VLOOKUP(V24,'Linear Weights'!$A:$C,3,FALSE)*Odds!$D$5</f>
        <v>0.13</v>
      </c>
      <c r="AQ24" s="3">
        <f>VLOOKUP(W24,'Linear Weights'!$A:$C,3,FALSE)*Odds!$D$6</f>
        <v>0</v>
      </c>
      <c r="AR24" s="3">
        <f>VLOOKUP(X24,'Linear Weights'!$A:$C,3,FALSE)*Odds!$D$7</f>
        <v>9.8000000000000004E-2</v>
      </c>
      <c r="AS24" s="3">
        <f>VLOOKUP(Y24,'Linear Weights'!$A:$C,3,FALSE)*Odds!$D$8</f>
        <v>0.06</v>
      </c>
      <c r="AT24" s="3">
        <f>VLOOKUP(Z24,'Linear Weights'!$A:$C,3,FALSE)*Odds!$D$9</f>
        <v>4.8000000000000001E-2</v>
      </c>
      <c r="AU24" s="3">
        <f>VLOOKUP(AA24,'Linear Weights'!$A:$C,3,FALSE)*Odds!$D$10</f>
        <v>0.03</v>
      </c>
      <c r="AV24" s="3">
        <f>VLOOKUP(AB24,'Linear Weights'!$A:$C,3,FALSE)*Odds!$D$11</f>
        <v>1.2E-2</v>
      </c>
    </row>
    <row r="25" spans="1:48" x14ac:dyDescent="0.2">
      <c r="A25" s="1">
        <v>1</v>
      </c>
      <c r="B25" s="1" t="s">
        <v>87</v>
      </c>
      <c r="C25" s="1" t="s">
        <v>51</v>
      </c>
      <c r="D25" s="1"/>
      <c r="E25" s="2" t="s">
        <v>52</v>
      </c>
      <c r="F25" s="2">
        <v>85</v>
      </c>
      <c r="G25" s="2" t="s">
        <v>36</v>
      </c>
      <c r="I25" s="3">
        <f>SUM(AC25:AL25)/2</f>
        <v>0.27960999999999997</v>
      </c>
      <c r="J25" s="5">
        <f>(I25*600-132)/10</f>
        <v>3.5765999999999991</v>
      </c>
      <c r="K25" s="5">
        <f>L25-J25</f>
        <v>0.18255000000000043</v>
      </c>
      <c r="L25" s="5">
        <f>MAX((I25*600-132)/10,(O25*600-132)/10*0.75+(I25*600-132)/10*0.25)-0.6</f>
        <v>3.7591499999999995</v>
      </c>
      <c r="M25" s="5">
        <v>4.5037499999999984</v>
      </c>
      <c r="N25" s="5">
        <f>L25-M25</f>
        <v>-0.74459999999999882</v>
      </c>
      <c r="O25" s="3">
        <f>(Q25*1.65)/2</f>
        <v>0.29699999999999999</v>
      </c>
      <c r="P25" s="2" t="s">
        <v>72</v>
      </c>
      <c r="Q25" s="2">
        <v>0.36</v>
      </c>
      <c r="R25" s="3">
        <f>SUM(AM25:AV25)/2</f>
        <v>0.33500000000000002</v>
      </c>
      <c r="S25" s="2" t="s">
        <v>40</v>
      </c>
      <c r="T25" s="2" t="s">
        <v>41</v>
      </c>
      <c r="U25" s="2" t="s">
        <v>35</v>
      </c>
      <c r="V25" s="2" t="s">
        <v>35</v>
      </c>
      <c r="W25" s="2" t="s">
        <v>42</v>
      </c>
      <c r="X25" s="2" t="s">
        <v>46</v>
      </c>
      <c r="Y25" s="2" t="s">
        <v>41</v>
      </c>
      <c r="Z25" s="2" t="s">
        <v>39</v>
      </c>
      <c r="AA25" s="2" t="s">
        <v>40</v>
      </c>
      <c r="AB25" s="2" t="s">
        <v>38</v>
      </c>
      <c r="AC25" s="4">
        <f>VLOOKUP(S25,'Linear Weights'!$A:$B,2,FALSE)*Odds!$D$2</f>
        <v>0.11220000000000001</v>
      </c>
      <c r="AD25" s="4">
        <f>VLOOKUP(T25,'Linear Weights'!$A:$B,2,FALSE)*Odds!$D$3</f>
        <v>0</v>
      </c>
      <c r="AE25" s="4">
        <f>VLOOKUP(U25,'Linear Weights'!$A:$B,2,FALSE)*Odds!$D$4</f>
        <v>0.10219999999999999</v>
      </c>
      <c r="AF25" s="4">
        <f>VLOOKUP(V25,'Linear Weights'!$A:$B,2,FALSE)*Odds!$D$5</f>
        <v>9.0999999999999998E-2</v>
      </c>
      <c r="AG25" s="4">
        <f>VLOOKUP(W25,'Linear Weights'!$A:$B,2,FALSE)*Odds!$D$6</f>
        <v>0.18479999999999999</v>
      </c>
      <c r="AH25" s="4">
        <f>VLOOKUP(X25,'Linear Weights'!$A:$B,2,FALSE)*Odds!$D$7</f>
        <v>3.9199999999999999E-3</v>
      </c>
      <c r="AI25" s="4">
        <f>VLOOKUP(Y25,'Linear Weights'!$A:$B,2,FALSE)*Odds!$D$8</f>
        <v>0</v>
      </c>
      <c r="AJ25" s="4">
        <f>VLOOKUP(Z25,'Linear Weights'!$A:$B,2,FALSE)*Odds!$D$9</f>
        <v>4.8000000000000001E-2</v>
      </c>
      <c r="AK25" s="4">
        <f>VLOOKUP(AA25,'Linear Weights'!$A:$B,2,FALSE)*Odds!$D$10</f>
        <v>1.6500000000000001E-2</v>
      </c>
      <c r="AL25" s="4">
        <f>VLOOKUP(AB25,'Linear Weights'!$A:$B,2,FALSE)*Odds!$D$11</f>
        <v>6.0000000000000006E-4</v>
      </c>
      <c r="AM25" s="3">
        <f>VLOOKUP(S25,'Linear Weights'!$A:$C,3,FALSE)*Odds!$D$2</f>
        <v>0.20399999999999999</v>
      </c>
      <c r="AN25" s="3">
        <f>VLOOKUP(T25,'Linear Weights'!$A:$C,3,FALSE)*Odds!$D$3</f>
        <v>0</v>
      </c>
      <c r="AO25" s="3">
        <f>VLOOKUP(U25,'Linear Weights'!$A:$C,3,FALSE)*Odds!$D$4</f>
        <v>0.14599999999999999</v>
      </c>
      <c r="AP25" s="3">
        <f>VLOOKUP(V25,'Linear Weights'!$A:$C,3,FALSE)*Odds!$D$5</f>
        <v>0.13</v>
      </c>
      <c r="AQ25" s="3">
        <f>VLOOKUP(W25,'Linear Weights'!$A:$C,3,FALSE)*Odds!$D$6</f>
        <v>0.112</v>
      </c>
      <c r="AR25" s="3">
        <f>VLOOKUP(X25,'Linear Weights'!$A:$C,3,FALSE)*Odds!$D$7</f>
        <v>0</v>
      </c>
      <c r="AS25" s="3">
        <f>VLOOKUP(Y25,'Linear Weights'!$A:$C,3,FALSE)*Odds!$D$8</f>
        <v>0</v>
      </c>
      <c r="AT25" s="3">
        <f>VLOOKUP(Z25,'Linear Weights'!$A:$C,3,FALSE)*Odds!$D$9</f>
        <v>4.8000000000000001E-2</v>
      </c>
      <c r="AU25" s="3">
        <f>VLOOKUP(AA25,'Linear Weights'!$A:$C,3,FALSE)*Odds!$D$10</f>
        <v>0.03</v>
      </c>
      <c r="AV25" s="3">
        <f>VLOOKUP(AB25,'Linear Weights'!$A:$C,3,FALSE)*Odds!$D$11</f>
        <v>0</v>
      </c>
    </row>
    <row r="26" spans="1:48" x14ac:dyDescent="0.2">
      <c r="A26" s="1">
        <v>20</v>
      </c>
      <c r="B26" s="1" t="s">
        <v>114</v>
      </c>
      <c r="C26" s="1" t="s">
        <v>92</v>
      </c>
      <c r="D26" s="1"/>
      <c r="E26" s="2" t="s">
        <v>65</v>
      </c>
      <c r="F26" s="2">
        <v>87</v>
      </c>
      <c r="G26" s="2" t="s">
        <v>36</v>
      </c>
      <c r="I26" s="3">
        <f>SUM(AC26:AL26)/2</f>
        <v>0.29063</v>
      </c>
      <c r="J26" s="5">
        <f>(I26*600-132)/10</f>
        <v>4.2377999999999982</v>
      </c>
      <c r="K26" s="5">
        <f>L26-J26</f>
        <v>-0.60000000000000009</v>
      </c>
      <c r="L26" s="5">
        <f>MAX((I26*600-132)/10,(O26*600-132)/10*0.75+(I26*600-132)/10*0.25)-0.6</f>
        <v>3.6377999999999981</v>
      </c>
      <c r="M26" s="5">
        <v>5.2199999999999962</v>
      </c>
      <c r="N26" s="5">
        <f>L26-M26</f>
        <v>-1.5821999999999981</v>
      </c>
      <c r="O26" s="3">
        <f>(Q26*1.65)/2</f>
        <v>0.26400000000000001</v>
      </c>
      <c r="P26" s="2" t="s">
        <v>72</v>
      </c>
      <c r="Q26" s="2">
        <v>0.32</v>
      </c>
      <c r="R26" s="3">
        <f>SUM(AM26:AV26)/2</f>
        <v>0.32500000000000007</v>
      </c>
      <c r="S26" s="2" t="s">
        <v>46</v>
      </c>
      <c r="T26" s="2" t="s">
        <v>40</v>
      </c>
      <c r="U26" s="2" t="s">
        <v>41</v>
      </c>
      <c r="V26" s="2" t="s">
        <v>35</v>
      </c>
      <c r="W26" s="2" t="s">
        <v>42</v>
      </c>
      <c r="X26" s="2" t="s">
        <v>39</v>
      </c>
      <c r="Y26" s="2" t="s">
        <v>40</v>
      </c>
      <c r="Z26" s="2" t="s">
        <v>35</v>
      </c>
      <c r="AA26" s="2" t="s">
        <v>52</v>
      </c>
      <c r="AB26" s="2" t="s">
        <v>40</v>
      </c>
      <c r="AC26" s="4">
        <f>VLOOKUP(S26,'Linear Weights'!$A:$B,2,FALSE)*Odds!$D$2</f>
        <v>8.1599999999999989E-3</v>
      </c>
      <c r="AD26" s="4">
        <f>VLOOKUP(T26,'Linear Weights'!$A:$B,2,FALSE)*Odds!$D$3</f>
        <v>8.8000000000000009E-2</v>
      </c>
      <c r="AE26" s="4">
        <f>VLOOKUP(U26,'Linear Weights'!$A:$B,2,FALSE)*Odds!$D$4</f>
        <v>0</v>
      </c>
      <c r="AF26" s="4">
        <f>VLOOKUP(V26,'Linear Weights'!$A:$B,2,FALSE)*Odds!$D$5</f>
        <v>9.0999999999999998E-2</v>
      </c>
      <c r="AG26" s="4">
        <f>VLOOKUP(W26,'Linear Weights'!$A:$B,2,FALSE)*Odds!$D$6</f>
        <v>0.18479999999999999</v>
      </c>
      <c r="AH26" s="4">
        <f>VLOOKUP(X26,'Linear Weights'!$A:$B,2,FALSE)*Odds!$D$7</f>
        <v>9.8000000000000004E-2</v>
      </c>
      <c r="AI26" s="4">
        <f>VLOOKUP(Y26,'Linear Weights'!$A:$B,2,FALSE)*Odds!$D$8</f>
        <v>3.3000000000000002E-2</v>
      </c>
      <c r="AJ26" s="4">
        <f>VLOOKUP(Z26,'Linear Weights'!$A:$B,2,FALSE)*Odds!$D$9</f>
        <v>3.3599999999999998E-2</v>
      </c>
      <c r="AK26" s="4">
        <f>VLOOKUP(AA26,'Linear Weights'!$A:$B,2,FALSE)*Odds!$D$10</f>
        <v>3.8100000000000002E-2</v>
      </c>
      <c r="AL26" s="4">
        <f>VLOOKUP(AB26,'Linear Weights'!$A:$B,2,FALSE)*Odds!$D$11</f>
        <v>6.6000000000000008E-3</v>
      </c>
      <c r="AM26" s="3">
        <f>VLOOKUP(S26,'Linear Weights'!$A:$C,3,FALSE)*Odds!$D$2</f>
        <v>0</v>
      </c>
      <c r="AN26" s="3">
        <f>VLOOKUP(T26,'Linear Weights'!$A:$C,3,FALSE)*Odds!$D$3</f>
        <v>0.16</v>
      </c>
      <c r="AO26" s="3">
        <f>VLOOKUP(U26,'Linear Weights'!$A:$C,3,FALSE)*Odds!$D$4</f>
        <v>0</v>
      </c>
      <c r="AP26" s="3">
        <f>VLOOKUP(V26,'Linear Weights'!$A:$C,3,FALSE)*Odds!$D$5</f>
        <v>0.13</v>
      </c>
      <c r="AQ26" s="3">
        <f>VLOOKUP(W26,'Linear Weights'!$A:$C,3,FALSE)*Odds!$D$6</f>
        <v>0.112</v>
      </c>
      <c r="AR26" s="3">
        <f>VLOOKUP(X26,'Linear Weights'!$A:$C,3,FALSE)*Odds!$D$7</f>
        <v>9.8000000000000004E-2</v>
      </c>
      <c r="AS26" s="3">
        <f>VLOOKUP(Y26,'Linear Weights'!$A:$C,3,FALSE)*Odds!$D$8</f>
        <v>0.06</v>
      </c>
      <c r="AT26" s="3">
        <f>VLOOKUP(Z26,'Linear Weights'!$A:$C,3,FALSE)*Odds!$D$9</f>
        <v>4.8000000000000001E-2</v>
      </c>
      <c r="AU26" s="3">
        <f>VLOOKUP(AA26,'Linear Weights'!$A:$C,3,FALSE)*Odds!$D$10</f>
        <v>0.03</v>
      </c>
      <c r="AV26" s="3">
        <f>VLOOKUP(AB26,'Linear Weights'!$A:$C,3,FALSE)*Odds!$D$11</f>
        <v>1.2E-2</v>
      </c>
    </row>
    <row r="27" spans="1:48" x14ac:dyDescent="0.2">
      <c r="A27" s="1">
        <v>3</v>
      </c>
      <c r="B27" s="1" t="s">
        <v>89</v>
      </c>
      <c r="C27" s="1" t="s">
        <v>58</v>
      </c>
      <c r="D27" s="1"/>
      <c r="E27" s="2" t="s">
        <v>65</v>
      </c>
      <c r="F27" s="2">
        <v>83</v>
      </c>
      <c r="I27" s="3">
        <f>SUM(AC27:AL27)/2</f>
        <v>0.2651</v>
      </c>
      <c r="J27" s="5">
        <f>(I27*600-132)/10</f>
        <v>2.7060000000000004</v>
      </c>
      <c r="K27" s="5">
        <f>L27-J27</f>
        <v>0.83549999999999924</v>
      </c>
      <c r="L27" s="5">
        <f>MAX((I27*600-132)/10,(O27*600-132)/10*0.75+(I27*600-132)/10*0.25)-0.6</f>
        <v>3.5414999999999996</v>
      </c>
      <c r="M27" s="5">
        <v>3.4949999999999961</v>
      </c>
      <c r="N27" s="5">
        <f>L27-M27</f>
        <v>4.6500000000003539E-2</v>
      </c>
      <c r="O27" s="3">
        <f>(Q27*1.65)/2</f>
        <v>0.29699999999999999</v>
      </c>
      <c r="P27" s="2" t="s">
        <v>72</v>
      </c>
      <c r="Q27" s="2">
        <v>0.36</v>
      </c>
      <c r="R27" s="3">
        <f>SUM(AM27:AV27)/2</f>
        <v>0.30400000000000005</v>
      </c>
      <c r="S27" s="2" t="s">
        <v>41</v>
      </c>
      <c r="T27" s="2" t="s">
        <v>40</v>
      </c>
      <c r="U27" s="2" t="s">
        <v>35</v>
      </c>
      <c r="V27" s="2" t="s">
        <v>35</v>
      </c>
      <c r="W27" s="2" t="s">
        <v>42</v>
      </c>
      <c r="X27" s="2" t="s">
        <v>41</v>
      </c>
      <c r="Y27" s="2" t="s">
        <v>39</v>
      </c>
      <c r="Z27" s="2" t="s">
        <v>38</v>
      </c>
      <c r="AA27" s="2" t="s">
        <v>46</v>
      </c>
      <c r="AB27" s="2" t="s">
        <v>38</v>
      </c>
      <c r="AC27" s="4">
        <f>VLOOKUP(S27,'Linear Weights'!$A:$B,2,FALSE)*Odds!$D$2</f>
        <v>0</v>
      </c>
      <c r="AD27" s="4">
        <f>VLOOKUP(T27,'Linear Weights'!$A:$B,2,FALSE)*Odds!$D$3</f>
        <v>8.8000000000000009E-2</v>
      </c>
      <c r="AE27" s="4">
        <f>VLOOKUP(U27,'Linear Weights'!$A:$B,2,FALSE)*Odds!$D$4</f>
        <v>0.10219999999999999</v>
      </c>
      <c r="AF27" s="4">
        <f>VLOOKUP(V27,'Linear Weights'!$A:$B,2,FALSE)*Odds!$D$5</f>
        <v>9.0999999999999998E-2</v>
      </c>
      <c r="AG27" s="4">
        <f>VLOOKUP(W27,'Linear Weights'!$A:$B,2,FALSE)*Odds!$D$6</f>
        <v>0.18479999999999999</v>
      </c>
      <c r="AH27" s="4">
        <f>VLOOKUP(X27,'Linear Weights'!$A:$B,2,FALSE)*Odds!$D$7</f>
        <v>0</v>
      </c>
      <c r="AI27" s="4">
        <f>VLOOKUP(Y27,'Linear Weights'!$A:$B,2,FALSE)*Odds!$D$8</f>
        <v>0.06</v>
      </c>
      <c r="AJ27" s="4">
        <f>VLOOKUP(Z27,'Linear Weights'!$A:$B,2,FALSE)*Odds!$D$9</f>
        <v>2.4000000000000002E-3</v>
      </c>
      <c r="AK27" s="4">
        <f>VLOOKUP(AA27,'Linear Weights'!$A:$B,2,FALSE)*Odds!$D$10</f>
        <v>1.1999999999999999E-3</v>
      </c>
      <c r="AL27" s="4">
        <f>VLOOKUP(AB27,'Linear Weights'!$A:$B,2,FALSE)*Odds!$D$11</f>
        <v>6.0000000000000006E-4</v>
      </c>
      <c r="AM27" s="3">
        <f>VLOOKUP(S27,'Linear Weights'!$A:$C,3,FALSE)*Odds!$D$2</f>
        <v>0</v>
      </c>
      <c r="AN27" s="3">
        <f>VLOOKUP(T27,'Linear Weights'!$A:$C,3,FALSE)*Odds!$D$3</f>
        <v>0.16</v>
      </c>
      <c r="AO27" s="3">
        <f>VLOOKUP(U27,'Linear Weights'!$A:$C,3,FALSE)*Odds!$D$4</f>
        <v>0.14599999999999999</v>
      </c>
      <c r="AP27" s="3">
        <f>VLOOKUP(V27,'Linear Weights'!$A:$C,3,FALSE)*Odds!$D$5</f>
        <v>0.13</v>
      </c>
      <c r="AQ27" s="3">
        <f>VLOOKUP(W27,'Linear Weights'!$A:$C,3,FALSE)*Odds!$D$6</f>
        <v>0.112</v>
      </c>
      <c r="AR27" s="3">
        <f>VLOOKUP(X27,'Linear Weights'!$A:$C,3,FALSE)*Odds!$D$7</f>
        <v>0</v>
      </c>
      <c r="AS27" s="3">
        <f>VLOOKUP(Y27,'Linear Weights'!$A:$C,3,FALSE)*Odds!$D$8</f>
        <v>0.06</v>
      </c>
      <c r="AT27" s="3">
        <f>VLOOKUP(Z27,'Linear Weights'!$A:$C,3,FALSE)*Odds!$D$9</f>
        <v>0</v>
      </c>
      <c r="AU27" s="3">
        <f>VLOOKUP(AA27,'Linear Weights'!$A:$C,3,FALSE)*Odds!$D$10</f>
        <v>0</v>
      </c>
      <c r="AV27" s="3">
        <f>VLOOKUP(AB27,'Linear Weights'!$A:$C,3,FALSE)*Odds!$D$11</f>
        <v>0</v>
      </c>
    </row>
    <row r="28" spans="1:48" x14ac:dyDescent="0.2">
      <c r="A28" s="1">
        <v>41</v>
      </c>
      <c r="B28" s="1" t="s">
        <v>135</v>
      </c>
      <c r="C28" s="1" t="s">
        <v>136</v>
      </c>
      <c r="D28" s="1"/>
      <c r="E28" s="2" t="s">
        <v>65</v>
      </c>
      <c r="F28" s="2">
        <v>88</v>
      </c>
      <c r="G28" s="2" t="s">
        <v>36</v>
      </c>
      <c r="H28" s="2" t="s">
        <v>36</v>
      </c>
      <c r="I28" s="3">
        <f>SUM(AC28:AL28)/2</f>
        <v>0.27552000000000004</v>
      </c>
      <c r="J28" s="5">
        <f>(I28*600-132)/10</f>
        <v>3.3312000000000013</v>
      </c>
      <c r="K28" s="5">
        <f>L28-J28</f>
        <v>0.16552800000000278</v>
      </c>
      <c r="L28" s="5">
        <f>MAX((I28*600-132)/10,((O28*R28+I28)*600-132)/10)-0.6</f>
        <v>3.4967280000000041</v>
      </c>
      <c r="M28" s="5">
        <v>5.5349999999999984</v>
      </c>
      <c r="N28" s="5">
        <f>L28-M28</f>
        <v>-2.0382719999999943</v>
      </c>
      <c r="O28" s="3">
        <f>Q28*0.15-(1-Q28)*0.38</f>
        <v>3.3399999999999999E-2</v>
      </c>
      <c r="P28" s="2" t="s">
        <v>37</v>
      </c>
      <c r="Q28" s="2">
        <v>0.78</v>
      </c>
      <c r="R28" s="3">
        <f>SUM(AM28:AV28)/2</f>
        <v>0.38200000000000001</v>
      </c>
      <c r="S28" s="2" t="s">
        <v>35</v>
      </c>
      <c r="T28" s="2" t="s">
        <v>35</v>
      </c>
      <c r="U28" s="2" t="s">
        <v>38</v>
      </c>
      <c r="V28" s="2" t="s">
        <v>35</v>
      </c>
      <c r="W28" s="2" t="s">
        <v>35</v>
      </c>
      <c r="X28" s="2" t="s">
        <v>40</v>
      </c>
      <c r="Y28" s="2" t="s">
        <v>46</v>
      </c>
      <c r="Z28" s="2" t="s">
        <v>39</v>
      </c>
      <c r="AA28" s="2" t="s">
        <v>41</v>
      </c>
      <c r="AB28" s="2" t="s">
        <v>52</v>
      </c>
      <c r="AC28" s="4">
        <f>VLOOKUP(S28,'Linear Weights'!$A:$B,2,FALSE)*Odds!$D$2</f>
        <v>0.14279999999999998</v>
      </c>
      <c r="AD28" s="4">
        <f>VLOOKUP(T28,'Linear Weights'!$A:$B,2,FALSE)*Odds!$D$3</f>
        <v>0.11199999999999999</v>
      </c>
      <c r="AE28" s="4">
        <f>VLOOKUP(U28,'Linear Weights'!$A:$B,2,FALSE)*Odds!$D$4</f>
        <v>7.3000000000000001E-3</v>
      </c>
      <c r="AF28" s="4">
        <f>VLOOKUP(V28,'Linear Weights'!$A:$B,2,FALSE)*Odds!$D$5</f>
        <v>9.0999999999999998E-2</v>
      </c>
      <c r="AG28" s="4">
        <f>VLOOKUP(W28,'Linear Weights'!$A:$B,2,FALSE)*Odds!$D$6</f>
        <v>7.8399999999999997E-2</v>
      </c>
      <c r="AH28" s="4">
        <f>VLOOKUP(X28,'Linear Weights'!$A:$B,2,FALSE)*Odds!$D$7</f>
        <v>5.3900000000000003E-2</v>
      </c>
      <c r="AI28" s="4">
        <f>VLOOKUP(Y28,'Linear Weights'!$A:$B,2,FALSE)*Odds!$D$8</f>
        <v>2.3999999999999998E-3</v>
      </c>
      <c r="AJ28" s="4">
        <f>VLOOKUP(Z28,'Linear Weights'!$A:$B,2,FALSE)*Odds!$D$9</f>
        <v>4.8000000000000001E-2</v>
      </c>
      <c r="AK28" s="4">
        <f>VLOOKUP(AA28,'Linear Weights'!$A:$B,2,FALSE)*Odds!$D$10</f>
        <v>0</v>
      </c>
      <c r="AL28" s="4">
        <f>VLOOKUP(AB28,'Linear Weights'!$A:$B,2,FALSE)*Odds!$D$11</f>
        <v>1.524E-2</v>
      </c>
      <c r="AM28" s="3">
        <f>VLOOKUP(S28,'Linear Weights'!$A:$C,3,FALSE)*Odds!$D$2</f>
        <v>0.20399999999999999</v>
      </c>
      <c r="AN28" s="3">
        <f>VLOOKUP(T28,'Linear Weights'!$A:$C,3,FALSE)*Odds!$D$3</f>
        <v>0.16</v>
      </c>
      <c r="AO28" s="3">
        <f>VLOOKUP(U28,'Linear Weights'!$A:$C,3,FALSE)*Odds!$D$4</f>
        <v>0</v>
      </c>
      <c r="AP28" s="3">
        <f>VLOOKUP(V28,'Linear Weights'!$A:$C,3,FALSE)*Odds!$D$5</f>
        <v>0.13</v>
      </c>
      <c r="AQ28" s="3">
        <f>VLOOKUP(W28,'Linear Weights'!$A:$C,3,FALSE)*Odds!$D$6</f>
        <v>0.112</v>
      </c>
      <c r="AR28" s="3">
        <f>VLOOKUP(X28,'Linear Weights'!$A:$C,3,FALSE)*Odds!$D$7</f>
        <v>9.8000000000000004E-2</v>
      </c>
      <c r="AS28" s="3">
        <f>VLOOKUP(Y28,'Linear Weights'!$A:$C,3,FALSE)*Odds!$D$8</f>
        <v>0</v>
      </c>
      <c r="AT28" s="3">
        <f>VLOOKUP(Z28,'Linear Weights'!$A:$C,3,FALSE)*Odds!$D$9</f>
        <v>4.8000000000000001E-2</v>
      </c>
      <c r="AU28" s="3">
        <f>VLOOKUP(AA28,'Linear Weights'!$A:$C,3,FALSE)*Odds!$D$10</f>
        <v>0</v>
      </c>
      <c r="AV28" s="3">
        <f>VLOOKUP(AB28,'Linear Weights'!$A:$C,3,FALSE)*Odds!$D$11</f>
        <v>1.2E-2</v>
      </c>
    </row>
    <row r="29" spans="1:48" x14ac:dyDescent="0.2">
      <c r="A29" s="1">
        <v>44</v>
      </c>
      <c r="B29" s="1" t="s">
        <v>139</v>
      </c>
      <c r="C29" s="1" t="s">
        <v>140</v>
      </c>
      <c r="D29" s="1"/>
      <c r="E29" s="2" t="s">
        <v>35</v>
      </c>
      <c r="F29" s="2">
        <v>85</v>
      </c>
      <c r="I29" s="3">
        <f>SUM(AC29:AL29)/2</f>
        <v>0.27643999999999996</v>
      </c>
      <c r="J29" s="5">
        <f>(I29*600-132)/10</f>
        <v>3.3863999999999974</v>
      </c>
      <c r="K29" s="5">
        <f>L29-J29</f>
        <v>0.1085999999999987</v>
      </c>
      <c r="L29" s="5">
        <f>MAX((I29*600-132)/10,(O29*600-132)/10)-0.6</f>
        <v>3.4949999999999961</v>
      </c>
      <c r="M29" s="5">
        <v>4.3967999999999989</v>
      </c>
      <c r="N29" s="5">
        <f>L29-M29</f>
        <v>-0.90180000000000282</v>
      </c>
      <c r="O29" s="3">
        <f>(Q29*0.7+(1-Q29)*0.05)/2</f>
        <v>0.28824999999999995</v>
      </c>
      <c r="P29" s="2" t="s">
        <v>45</v>
      </c>
      <c r="Q29" s="2">
        <v>0.81</v>
      </c>
      <c r="R29" s="3">
        <f>SUM(AM29:AV29)/2</f>
        <v>0.35</v>
      </c>
      <c r="S29" s="2" t="s">
        <v>35</v>
      </c>
      <c r="T29" s="2" t="s">
        <v>41</v>
      </c>
      <c r="U29" s="2" t="s">
        <v>39</v>
      </c>
      <c r="V29" s="2" t="s">
        <v>40</v>
      </c>
      <c r="W29" s="2" t="s">
        <v>35</v>
      </c>
      <c r="X29" s="2" t="s">
        <v>41</v>
      </c>
      <c r="Y29" s="2" t="s">
        <v>40</v>
      </c>
      <c r="Z29" s="2" t="s">
        <v>42</v>
      </c>
      <c r="AA29" s="2" t="s">
        <v>38</v>
      </c>
      <c r="AB29" s="2" t="s">
        <v>46</v>
      </c>
      <c r="AC29" s="4">
        <f>VLOOKUP(S29,'Linear Weights'!$A:$B,2,FALSE)*Odds!$D$2</f>
        <v>0.14279999999999998</v>
      </c>
      <c r="AD29" s="4">
        <f>VLOOKUP(T29,'Linear Weights'!$A:$B,2,FALSE)*Odds!$D$3</f>
        <v>0</v>
      </c>
      <c r="AE29" s="4">
        <f>VLOOKUP(U29,'Linear Weights'!$A:$B,2,FALSE)*Odds!$D$4</f>
        <v>0.14599999999999999</v>
      </c>
      <c r="AF29" s="4">
        <f>VLOOKUP(V29,'Linear Weights'!$A:$B,2,FALSE)*Odds!$D$5</f>
        <v>7.1500000000000008E-2</v>
      </c>
      <c r="AG29" s="4">
        <f>VLOOKUP(W29,'Linear Weights'!$A:$B,2,FALSE)*Odds!$D$6</f>
        <v>7.8399999999999997E-2</v>
      </c>
      <c r="AH29" s="4">
        <f>VLOOKUP(X29,'Linear Weights'!$A:$B,2,FALSE)*Odds!$D$7</f>
        <v>0</v>
      </c>
      <c r="AI29" s="4">
        <f>VLOOKUP(Y29,'Linear Weights'!$A:$B,2,FALSE)*Odds!$D$8</f>
        <v>3.3000000000000002E-2</v>
      </c>
      <c r="AJ29" s="4">
        <f>VLOOKUP(Z29,'Linear Weights'!$A:$B,2,FALSE)*Odds!$D$9</f>
        <v>7.9199999999999993E-2</v>
      </c>
      <c r="AK29" s="4">
        <f>VLOOKUP(AA29,'Linear Weights'!$A:$B,2,FALSE)*Odds!$D$10</f>
        <v>1.5E-3</v>
      </c>
      <c r="AL29" s="4">
        <f>VLOOKUP(AB29,'Linear Weights'!$A:$B,2,FALSE)*Odds!$D$11</f>
        <v>4.8000000000000001E-4</v>
      </c>
      <c r="AM29" s="3">
        <f>VLOOKUP(S29,'Linear Weights'!$A:$C,3,FALSE)*Odds!$D$2</f>
        <v>0.20399999999999999</v>
      </c>
      <c r="AN29" s="3">
        <f>VLOOKUP(T29,'Linear Weights'!$A:$C,3,FALSE)*Odds!$D$3</f>
        <v>0</v>
      </c>
      <c r="AO29" s="3">
        <f>VLOOKUP(U29,'Linear Weights'!$A:$C,3,FALSE)*Odds!$D$4</f>
        <v>0.14599999999999999</v>
      </c>
      <c r="AP29" s="3">
        <f>VLOOKUP(V29,'Linear Weights'!$A:$C,3,FALSE)*Odds!$D$5</f>
        <v>0.13</v>
      </c>
      <c r="AQ29" s="3">
        <f>VLOOKUP(W29,'Linear Weights'!$A:$C,3,FALSE)*Odds!$D$6</f>
        <v>0.112</v>
      </c>
      <c r="AR29" s="3">
        <f>VLOOKUP(X29,'Linear Weights'!$A:$C,3,FALSE)*Odds!$D$7</f>
        <v>0</v>
      </c>
      <c r="AS29" s="3">
        <f>VLOOKUP(Y29,'Linear Weights'!$A:$C,3,FALSE)*Odds!$D$8</f>
        <v>0.06</v>
      </c>
      <c r="AT29" s="3">
        <f>VLOOKUP(Z29,'Linear Weights'!$A:$C,3,FALSE)*Odds!$D$9</f>
        <v>4.8000000000000001E-2</v>
      </c>
      <c r="AU29" s="3">
        <f>VLOOKUP(AA29,'Linear Weights'!$A:$C,3,FALSE)*Odds!$D$10</f>
        <v>0</v>
      </c>
      <c r="AV29" s="3">
        <f>VLOOKUP(AB29,'Linear Weights'!$A:$C,3,FALSE)*Odds!$D$11</f>
        <v>0</v>
      </c>
    </row>
    <row r="30" spans="1:48" x14ac:dyDescent="0.2">
      <c r="A30" s="1">
        <v>100</v>
      </c>
      <c r="B30" s="1" t="s">
        <v>190</v>
      </c>
      <c r="C30" s="1" t="s">
        <v>118</v>
      </c>
      <c r="D30" s="1"/>
      <c r="E30" s="2" t="s">
        <v>85</v>
      </c>
      <c r="F30" s="2">
        <v>84</v>
      </c>
      <c r="I30" s="3">
        <f>SUM(AC30:AL30)/2</f>
        <v>0.28542000000000001</v>
      </c>
      <c r="J30" s="5">
        <f>(I30*600-132)/10</f>
        <v>3.9252000000000011</v>
      </c>
      <c r="K30" s="5">
        <f>L30-J30</f>
        <v>-0.60000000000000009</v>
      </c>
      <c r="L30" s="5">
        <f>MAX((I30*600-132)/10,(O30*600-132)/10*0.75+(I30*600-132)/10*0.25)-0.6</f>
        <v>3.325200000000001</v>
      </c>
      <c r="M30" s="5">
        <v>3.8588999999999989</v>
      </c>
      <c r="N30" s="5">
        <f>L30-M30</f>
        <v>-0.53369999999999784</v>
      </c>
      <c r="O30" s="3">
        <f>(Q30*1.65)/2</f>
        <v>0.22275</v>
      </c>
      <c r="P30" s="2" t="s">
        <v>72</v>
      </c>
      <c r="Q30" s="2">
        <v>0.27</v>
      </c>
      <c r="R30" s="3">
        <f>SUM(AM30:AV30)/2</f>
        <v>0.317</v>
      </c>
      <c r="S30" s="2" t="s">
        <v>35</v>
      </c>
      <c r="T30" s="2" t="s">
        <v>38</v>
      </c>
      <c r="U30" s="2" t="s">
        <v>46</v>
      </c>
      <c r="V30" s="2" t="s">
        <v>35</v>
      </c>
      <c r="W30" s="2" t="s">
        <v>39</v>
      </c>
      <c r="X30" s="2" t="s">
        <v>42</v>
      </c>
      <c r="Y30" s="2" t="s">
        <v>41</v>
      </c>
      <c r="Z30" s="2" t="s">
        <v>40</v>
      </c>
      <c r="AA30" s="2" t="s">
        <v>40</v>
      </c>
      <c r="AB30" s="2" t="s">
        <v>40</v>
      </c>
      <c r="AC30" s="4">
        <f>VLOOKUP(S30,'Linear Weights'!$A:$B,2,FALSE)*Odds!$D$2</f>
        <v>0.14279999999999998</v>
      </c>
      <c r="AD30" s="4">
        <f>VLOOKUP(T30,'Linear Weights'!$A:$B,2,FALSE)*Odds!$D$3</f>
        <v>8.0000000000000002E-3</v>
      </c>
      <c r="AE30" s="4">
        <f>VLOOKUP(U30,'Linear Weights'!$A:$B,2,FALSE)*Odds!$D$4</f>
        <v>5.8399999999999997E-3</v>
      </c>
      <c r="AF30" s="4">
        <f>VLOOKUP(V30,'Linear Weights'!$A:$B,2,FALSE)*Odds!$D$5</f>
        <v>9.0999999999999998E-2</v>
      </c>
      <c r="AG30" s="4">
        <f>VLOOKUP(W30,'Linear Weights'!$A:$B,2,FALSE)*Odds!$D$6</f>
        <v>0.112</v>
      </c>
      <c r="AH30" s="4">
        <f>VLOOKUP(X30,'Linear Weights'!$A:$B,2,FALSE)*Odds!$D$7</f>
        <v>0.16170000000000001</v>
      </c>
      <c r="AI30" s="4">
        <f>VLOOKUP(Y30,'Linear Weights'!$A:$B,2,FALSE)*Odds!$D$8</f>
        <v>0</v>
      </c>
      <c r="AJ30" s="4">
        <f>VLOOKUP(Z30,'Linear Weights'!$A:$B,2,FALSE)*Odds!$D$9</f>
        <v>2.6400000000000003E-2</v>
      </c>
      <c r="AK30" s="4">
        <f>VLOOKUP(AA30,'Linear Weights'!$A:$B,2,FALSE)*Odds!$D$10</f>
        <v>1.6500000000000001E-2</v>
      </c>
      <c r="AL30" s="4">
        <f>VLOOKUP(AB30,'Linear Weights'!$A:$B,2,FALSE)*Odds!$D$11</f>
        <v>6.6000000000000008E-3</v>
      </c>
      <c r="AM30" s="3">
        <f>VLOOKUP(S30,'Linear Weights'!$A:$C,3,FALSE)*Odds!$D$2</f>
        <v>0.20399999999999999</v>
      </c>
      <c r="AN30" s="3">
        <f>VLOOKUP(T30,'Linear Weights'!$A:$C,3,FALSE)*Odds!$D$3</f>
        <v>0</v>
      </c>
      <c r="AO30" s="3">
        <f>VLOOKUP(U30,'Linear Weights'!$A:$C,3,FALSE)*Odds!$D$4</f>
        <v>0</v>
      </c>
      <c r="AP30" s="3">
        <f>VLOOKUP(V30,'Linear Weights'!$A:$C,3,FALSE)*Odds!$D$5</f>
        <v>0.13</v>
      </c>
      <c r="AQ30" s="3">
        <f>VLOOKUP(W30,'Linear Weights'!$A:$C,3,FALSE)*Odds!$D$6</f>
        <v>0.112</v>
      </c>
      <c r="AR30" s="3">
        <f>VLOOKUP(X30,'Linear Weights'!$A:$C,3,FALSE)*Odds!$D$7</f>
        <v>9.8000000000000004E-2</v>
      </c>
      <c r="AS30" s="3">
        <f>VLOOKUP(Y30,'Linear Weights'!$A:$C,3,FALSE)*Odds!$D$8</f>
        <v>0</v>
      </c>
      <c r="AT30" s="3">
        <f>VLOOKUP(Z30,'Linear Weights'!$A:$C,3,FALSE)*Odds!$D$9</f>
        <v>4.8000000000000001E-2</v>
      </c>
      <c r="AU30" s="3">
        <f>VLOOKUP(AA30,'Linear Weights'!$A:$C,3,FALSE)*Odds!$D$10</f>
        <v>0.03</v>
      </c>
      <c r="AV30" s="3">
        <f>VLOOKUP(AB30,'Linear Weights'!$A:$C,3,FALSE)*Odds!$D$11</f>
        <v>1.2E-2</v>
      </c>
    </row>
    <row r="31" spans="1:48" x14ac:dyDescent="0.2">
      <c r="A31" s="1">
        <v>115</v>
      </c>
      <c r="B31" s="1" t="s">
        <v>202</v>
      </c>
      <c r="C31" s="1" t="s">
        <v>48</v>
      </c>
      <c r="D31" s="1"/>
      <c r="E31" s="2" t="s">
        <v>39</v>
      </c>
      <c r="F31" s="2">
        <v>82</v>
      </c>
      <c r="H31" s="2" t="s">
        <v>36</v>
      </c>
      <c r="I31" s="3">
        <f>SUM(AC31:AL31)/2</f>
        <v>0.28451000000000004</v>
      </c>
      <c r="J31" s="5">
        <f>(I31*600-132)/10</f>
        <v>3.8706000000000018</v>
      </c>
      <c r="K31" s="5">
        <f>L31-J31</f>
        <v>-0.60000000000000009</v>
      </c>
      <c r="L31" s="5">
        <f>MAX((I31*600-132)/10,(O31*600-132)/10)-0.6</f>
        <v>3.2706000000000017</v>
      </c>
      <c r="M31" s="5">
        <v>2.583600000000001</v>
      </c>
      <c r="N31" s="5">
        <f>L31-M31</f>
        <v>0.68700000000000072</v>
      </c>
      <c r="O31" s="3">
        <f>(Q31*0.55)/2</f>
        <v>0.19800000000000001</v>
      </c>
      <c r="P31" s="2" t="s">
        <v>49</v>
      </c>
      <c r="Q31" s="2">
        <v>0.72</v>
      </c>
      <c r="R31" s="3">
        <f>SUM(AM31:AV31)/2</f>
        <v>0.311</v>
      </c>
      <c r="S31" s="2" t="s">
        <v>35</v>
      </c>
      <c r="T31" s="2" t="s">
        <v>41</v>
      </c>
      <c r="U31" s="2" t="s">
        <v>46</v>
      </c>
      <c r="V31" s="2" t="s">
        <v>40</v>
      </c>
      <c r="W31" s="2" t="s">
        <v>39</v>
      </c>
      <c r="X31" s="2" t="s">
        <v>42</v>
      </c>
      <c r="Y31" s="2" t="s">
        <v>38</v>
      </c>
      <c r="Z31" s="2" t="s">
        <v>35</v>
      </c>
      <c r="AA31" s="2" t="s">
        <v>52</v>
      </c>
      <c r="AB31" s="2" t="s">
        <v>46</v>
      </c>
      <c r="AC31" s="4">
        <f>VLOOKUP(S31,'Linear Weights'!$A:$B,2,FALSE)*Odds!$D$2</f>
        <v>0.14279999999999998</v>
      </c>
      <c r="AD31" s="4">
        <f>VLOOKUP(T31,'Linear Weights'!$A:$B,2,FALSE)*Odds!$D$3</f>
        <v>0</v>
      </c>
      <c r="AE31" s="4">
        <f>VLOOKUP(U31,'Linear Weights'!$A:$B,2,FALSE)*Odds!$D$4</f>
        <v>5.8399999999999997E-3</v>
      </c>
      <c r="AF31" s="4">
        <f>VLOOKUP(V31,'Linear Weights'!$A:$B,2,FALSE)*Odds!$D$5</f>
        <v>7.1500000000000008E-2</v>
      </c>
      <c r="AG31" s="4">
        <f>VLOOKUP(W31,'Linear Weights'!$A:$B,2,FALSE)*Odds!$D$6</f>
        <v>0.112</v>
      </c>
      <c r="AH31" s="4">
        <f>VLOOKUP(X31,'Linear Weights'!$A:$B,2,FALSE)*Odds!$D$7</f>
        <v>0.16170000000000001</v>
      </c>
      <c r="AI31" s="4">
        <f>VLOOKUP(Y31,'Linear Weights'!$A:$B,2,FALSE)*Odds!$D$8</f>
        <v>3.0000000000000001E-3</v>
      </c>
      <c r="AJ31" s="4">
        <f>VLOOKUP(Z31,'Linear Weights'!$A:$B,2,FALSE)*Odds!$D$9</f>
        <v>3.3599999999999998E-2</v>
      </c>
      <c r="AK31" s="4">
        <f>VLOOKUP(AA31,'Linear Weights'!$A:$B,2,FALSE)*Odds!$D$10</f>
        <v>3.8100000000000002E-2</v>
      </c>
      <c r="AL31" s="4">
        <f>VLOOKUP(AB31,'Linear Weights'!$A:$B,2,FALSE)*Odds!$D$11</f>
        <v>4.8000000000000001E-4</v>
      </c>
      <c r="AM31" s="3">
        <f>VLOOKUP(S31,'Linear Weights'!$A:$C,3,FALSE)*Odds!$D$2</f>
        <v>0.20399999999999999</v>
      </c>
      <c r="AN31" s="3">
        <f>VLOOKUP(T31,'Linear Weights'!$A:$C,3,FALSE)*Odds!$D$3</f>
        <v>0</v>
      </c>
      <c r="AO31" s="3">
        <f>VLOOKUP(U31,'Linear Weights'!$A:$C,3,FALSE)*Odds!$D$4</f>
        <v>0</v>
      </c>
      <c r="AP31" s="3">
        <f>VLOOKUP(V31,'Linear Weights'!$A:$C,3,FALSE)*Odds!$D$5</f>
        <v>0.13</v>
      </c>
      <c r="AQ31" s="3">
        <f>VLOOKUP(W31,'Linear Weights'!$A:$C,3,FALSE)*Odds!$D$6</f>
        <v>0.112</v>
      </c>
      <c r="AR31" s="3">
        <f>VLOOKUP(X31,'Linear Weights'!$A:$C,3,FALSE)*Odds!$D$7</f>
        <v>9.8000000000000004E-2</v>
      </c>
      <c r="AS31" s="3">
        <f>VLOOKUP(Y31,'Linear Weights'!$A:$C,3,FALSE)*Odds!$D$8</f>
        <v>0</v>
      </c>
      <c r="AT31" s="3">
        <f>VLOOKUP(Z31,'Linear Weights'!$A:$C,3,FALSE)*Odds!$D$9</f>
        <v>4.8000000000000001E-2</v>
      </c>
      <c r="AU31" s="3">
        <f>VLOOKUP(AA31,'Linear Weights'!$A:$C,3,FALSE)*Odds!$D$10</f>
        <v>0.03</v>
      </c>
      <c r="AV31" s="3">
        <f>VLOOKUP(AB31,'Linear Weights'!$A:$C,3,FALSE)*Odds!$D$11</f>
        <v>0</v>
      </c>
    </row>
    <row r="32" spans="1:48" x14ac:dyDescent="0.2">
      <c r="A32" s="1">
        <v>84</v>
      </c>
      <c r="B32" s="1" t="s">
        <v>175</v>
      </c>
      <c r="C32" s="1" t="s">
        <v>44</v>
      </c>
      <c r="D32" s="1"/>
      <c r="E32" s="2" t="s">
        <v>52</v>
      </c>
      <c r="F32" s="2">
        <v>83</v>
      </c>
      <c r="I32" s="3">
        <f>SUM(AC32:AL32)/2</f>
        <v>0.28165000000000001</v>
      </c>
      <c r="J32" s="5">
        <f>(I32*600-132)/10</f>
        <v>3.6990000000000007</v>
      </c>
      <c r="K32" s="5">
        <f>L32-J32</f>
        <v>-0.60000000000000009</v>
      </c>
      <c r="L32" s="5">
        <f>MAX((I32*600-132)/10,(O32*600-132)/10)-0.6</f>
        <v>3.0990000000000006</v>
      </c>
      <c r="M32" s="5">
        <v>3.325200000000001</v>
      </c>
      <c r="N32" s="5">
        <f>L32-M32</f>
        <v>-0.2262000000000004</v>
      </c>
      <c r="O32" s="3">
        <f>(Q32*0.7+(1-Q32)*0.05)/2</f>
        <v>0.24924999999999997</v>
      </c>
      <c r="P32" s="2" t="s">
        <v>45</v>
      </c>
      <c r="Q32" s="2">
        <v>0.69</v>
      </c>
      <c r="R32" s="3">
        <f>SUM(AM32:AV32)/2</f>
        <v>0.34100000000000003</v>
      </c>
      <c r="S32" s="2" t="s">
        <v>40</v>
      </c>
      <c r="T32" s="2" t="s">
        <v>46</v>
      </c>
      <c r="U32" s="2" t="s">
        <v>35</v>
      </c>
      <c r="V32" s="2" t="s">
        <v>35</v>
      </c>
      <c r="W32" s="2" t="s">
        <v>39</v>
      </c>
      <c r="X32" s="2" t="s">
        <v>41</v>
      </c>
      <c r="Y32" s="2" t="s">
        <v>46</v>
      </c>
      <c r="Z32" s="2" t="s">
        <v>42</v>
      </c>
      <c r="AA32" s="2" t="s">
        <v>52</v>
      </c>
      <c r="AB32" s="2" t="s">
        <v>42</v>
      </c>
      <c r="AC32" s="4">
        <f>VLOOKUP(S32,'Linear Weights'!$A:$B,2,FALSE)*Odds!$D$2</f>
        <v>0.11220000000000001</v>
      </c>
      <c r="AD32" s="4">
        <f>VLOOKUP(T32,'Linear Weights'!$A:$B,2,FALSE)*Odds!$D$3</f>
        <v>6.4000000000000003E-3</v>
      </c>
      <c r="AE32" s="4">
        <f>VLOOKUP(U32,'Linear Weights'!$A:$B,2,FALSE)*Odds!$D$4</f>
        <v>0.10219999999999999</v>
      </c>
      <c r="AF32" s="4">
        <f>VLOOKUP(V32,'Linear Weights'!$A:$B,2,FALSE)*Odds!$D$5</f>
        <v>9.0999999999999998E-2</v>
      </c>
      <c r="AG32" s="4">
        <f>VLOOKUP(W32,'Linear Weights'!$A:$B,2,FALSE)*Odds!$D$6</f>
        <v>0.112</v>
      </c>
      <c r="AH32" s="4">
        <f>VLOOKUP(X32,'Linear Weights'!$A:$B,2,FALSE)*Odds!$D$7</f>
        <v>0</v>
      </c>
      <c r="AI32" s="4">
        <f>VLOOKUP(Y32,'Linear Weights'!$A:$B,2,FALSE)*Odds!$D$8</f>
        <v>2.3999999999999998E-3</v>
      </c>
      <c r="AJ32" s="4">
        <f>VLOOKUP(Z32,'Linear Weights'!$A:$B,2,FALSE)*Odds!$D$9</f>
        <v>7.9199999999999993E-2</v>
      </c>
      <c r="AK32" s="4">
        <f>VLOOKUP(AA32,'Linear Weights'!$A:$B,2,FALSE)*Odds!$D$10</f>
        <v>3.8100000000000002E-2</v>
      </c>
      <c r="AL32" s="4">
        <f>VLOOKUP(AB32,'Linear Weights'!$A:$B,2,FALSE)*Odds!$D$11</f>
        <v>1.9799999999999998E-2</v>
      </c>
      <c r="AM32" s="3">
        <f>VLOOKUP(S32,'Linear Weights'!$A:$C,3,FALSE)*Odds!$D$2</f>
        <v>0.20399999999999999</v>
      </c>
      <c r="AN32" s="3">
        <f>VLOOKUP(T32,'Linear Weights'!$A:$C,3,FALSE)*Odds!$D$3</f>
        <v>0</v>
      </c>
      <c r="AO32" s="3">
        <f>VLOOKUP(U32,'Linear Weights'!$A:$C,3,FALSE)*Odds!$D$4</f>
        <v>0.14599999999999999</v>
      </c>
      <c r="AP32" s="3">
        <f>VLOOKUP(V32,'Linear Weights'!$A:$C,3,FALSE)*Odds!$D$5</f>
        <v>0.13</v>
      </c>
      <c r="AQ32" s="3">
        <f>VLOOKUP(W32,'Linear Weights'!$A:$C,3,FALSE)*Odds!$D$6</f>
        <v>0.112</v>
      </c>
      <c r="AR32" s="3">
        <f>VLOOKUP(X32,'Linear Weights'!$A:$C,3,FALSE)*Odds!$D$7</f>
        <v>0</v>
      </c>
      <c r="AS32" s="3">
        <f>VLOOKUP(Y32,'Linear Weights'!$A:$C,3,FALSE)*Odds!$D$8</f>
        <v>0</v>
      </c>
      <c r="AT32" s="3">
        <f>VLOOKUP(Z32,'Linear Weights'!$A:$C,3,FALSE)*Odds!$D$9</f>
        <v>4.8000000000000001E-2</v>
      </c>
      <c r="AU32" s="3">
        <f>VLOOKUP(AA32,'Linear Weights'!$A:$C,3,FALSE)*Odds!$D$10</f>
        <v>0.03</v>
      </c>
      <c r="AV32" s="3">
        <f>VLOOKUP(AB32,'Linear Weights'!$A:$C,3,FALSE)*Odds!$D$11</f>
        <v>1.2E-2</v>
      </c>
    </row>
    <row r="33" spans="1:48" x14ac:dyDescent="0.2">
      <c r="A33" s="1">
        <v>121</v>
      </c>
      <c r="B33" s="1" t="s">
        <v>208</v>
      </c>
      <c r="C33" s="1" t="s">
        <v>67</v>
      </c>
      <c r="D33" s="1"/>
      <c r="E33" s="2" t="s">
        <v>65</v>
      </c>
      <c r="F33" s="2">
        <v>83</v>
      </c>
      <c r="G33" s="2" t="s">
        <v>36</v>
      </c>
      <c r="I33" s="3">
        <f>SUM(AC33:AL33)/2</f>
        <v>0.25022000000000005</v>
      </c>
      <c r="J33" s="5">
        <f>(I33*600-132)/10</f>
        <v>1.8132000000000033</v>
      </c>
      <c r="K33" s="5">
        <f>L33-J33</f>
        <v>1.1881500000000016</v>
      </c>
      <c r="L33" s="5">
        <f>MAX((I33*600-132)/10,((O33*R33+I33)*600-132)/10)-0.6</f>
        <v>3.0013500000000048</v>
      </c>
      <c r="M33" s="5">
        <v>3.2706000000000017</v>
      </c>
      <c r="N33" s="5">
        <f>L33-M33</f>
        <v>-0.26924999999999688</v>
      </c>
      <c r="O33" s="3">
        <f>Q33*0.15-(1-Q33)*0.38</f>
        <v>9.1700000000000004E-2</v>
      </c>
      <c r="P33" s="2" t="s">
        <v>37</v>
      </c>
      <c r="Q33" s="2">
        <v>0.89</v>
      </c>
      <c r="R33" s="3">
        <f>SUM(AM33:AV33)/2</f>
        <v>0.32500000000000001</v>
      </c>
      <c r="S33" s="2" t="s">
        <v>40</v>
      </c>
      <c r="T33" s="2" t="s">
        <v>35</v>
      </c>
      <c r="U33" s="2" t="s">
        <v>35</v>
      </c>
      <c r="V33" s="2" t="s">
        <v>38</v>
      </c>
      <c r="W33" s="2" t="s">
        <v>41</v>
      </c>
      <c r="X33" s="2" t="s">
        <v>39</v>
      </c>
      <c r="Y33" s="2" t="s">
        <v>46</v>
      </c>
      <c r="Z33" s="2" t="s">
        <v>38</v>
      </c>
      <c r="AA33" s="2" t="s">
        <v>42</v>
      </c>
      <c r="AB33" s="2" t="s">
        <v>52</v>
      </c>
      <c r="AC33" s="4">
        <f>VLOOKUP(S33,'Linear Weights'!$A:$B,2,FALSE)*Odds!$D$2</f>
        <v>0.11220000000000001</v>
      </c>
      <c r="AD33" s="4">
        <f>VLOOKUP(T33,'Linear Weights'!$A:$B,2,FALSE)*Odds!$D$3</f>
        <v>0.11199999999999999</v>
      </c>
      <c r="AE33" s="4">
        <f>VLOOKUP(U33,'Linear Weights'!$A:$B,2,FALSE)*Odds!$D$4</f>
        <v>0.10219999999999999</v>
      </c>
      <c r="AF33" s="4">
        <f>VLOOKUP(V33,'Linear Weights'!$A:$B,2,FALSE)*Odds!$D$5</f>
        <v>6.5000000000000006E-3</v>
      </c>
      <c r="AG33" s="4">
        <f>VLOOKUP(W33,'Linear Weights'!$A:$B,2,FALSE)*Odds!$D$6</f>
        <v>0</v>
      </c>
      <c r="AH33" s="4">
        <f>VLOOKUP(X33,'Linear Weights'!$A:$B,2,FALSE)*Odds!$D$7</f>
        <v>9.8000000000000004E-2</v>
      </c>
      <c r="AI33" s="4">
        <f>VLOOKUP(Y33,'Linear Weights'!$A:$B,2,FALSE)*Odds!$D$8</f>
        <v>2.3999999999999998E-3</v>
      </c>
      <c r="AJ33" s="4">
        <f>VLOOKUP(Z33,'Linear Weights'!$A:$B,2,FALSE)*Odds!$D$9</f>
        <v>2.4000000000000002E-3</v>
      </c>
      <c r="AK33" s="4">
        <f>VLOOKUP(AA33,'Linear Weights'!$A:$B,2,FALSE)*Odds!$D$10</f>
        <v>4.9499999999999995E-2</v>
      </c>
      <c r="AL33" s="4">
        <f>VLOOKUP(AB33,'Linear Weights'!$A:$B,2,FALSE)*Odds!$D$11</f>
        <v>1.524E-2</v>
      </c>
      <c r="AM33" s="3">
        <f>VLOOKUP(S33,'Linear Weights'!$A:$C,3,FALSE)*Odds!$D$2</f>
        <v>0.20399999999999999</v>
      </c>
      <c r="AN33" s="3">
        <f>VLOOKUP(T33,'Linear Weights'!$A:$C,3,FALSE)*Odds!$D$3</f>
        <v>0.16</v>
      </c>
      <c r="AO33" s="3">
        <f>VLOOKUP(U33,'Linear Weights'!$A:$C,3,FALSE)*Odds!$D$4</f>
        <v>0.14599999999999999</v>
      </c>
      <c r="AP33" s="3">
        <f>VLOOKUP(V33,'Linear Weights'!$A:$C,3,FALSE)*Odds!$D$5</f>
        <v>0</v>
      </c>
      <c r="AQ33" s="3">
        <f>VLOOKUP(W33,'Linear Weights'!$A:$C,3,FALSE)*Odds!$D$6</f>
        <v>0</v>
      </c>
      <c r="AR33" s="3">
        <f>VLOOKUP(X33,'Linear Weights'!$A:$C,3,FALSE)*Odds!$D$7</f>
        <v>9.8000000000000004E-2</v>
      </c>
      <c r="AS33" s="3">
        <f>VLOOKUP(Y33,'Linear Weights'!$A:$C,3,FALSE)*Odds!$D$8</f>
        <v>0</v>
      </c>
      <c r="AT33" s="3">
        <f>VLOOKUP(Z33,'Linear Weights'!$A:$C,3,FALSE)*Odds!$D$9</f>
        <v>0</v>
      </c>
      <c r="AU33" s="3">
        <f>VLOOKUP(AA33,'Linear Weights'!$A:$C,3,FALSE)*Odds!$D$10</f>
        <v>0.03</v>
      </c>
      <c r="AV33" s="3">
        <f>VLOOKUP(AB33,'Linear Weights'!$A:$C,3,FALSE)*Odds!$D$11</f>
        <v>1.2E-2</v>
      </c>
    </row>
    <row r="34" spans="1:48" x14ac:dyDescent="0.2">
      <c r="A34" s="1">
        <v>12</v>
      </c>
      <c r="B34" s="1" t="s">
        <v>55</v>
      </c>
      <c r="C34" s="1" t="s">
        <v>56</v>
      </c>
      <c r="D34" s="1" t="s">
        <v>34</v>
      </c>
      <c r="E34" s="2" t="s">
        <v>52</v>
      </c>
      <c r="F34" s="2">
        <v>76</v>
      </c>
      <c r="I34" s="3">
        <f>SUM(AC34:AL34)/2</f>
        <v>0.23711999999999994</v>
      </c>
      <c r="J34" s="5">
        <f>(I34*600-132)/10</f>
        <v>1.0271999999999963</v>
      </c>
      <c r="K34" s="5">
        <f>L34-J34</f>
        <v>1.8828000000000029</v>
      </c>
      <c r="L34" s="5">
        <f>MAX((I34*600-132)/10,(O34*600-132)/10)-0.6</f>
        <v>2.9099999999999993</v>
      </c>
      <c r="M34" s="5">
        <v>0.220799999999997</v>
      </c>
      <c r="N34" s="5">
        <f>L34-M34</f>
        <v>2.6892000000000023</v>
      </c>
      <c r="O34" s="3">
        <f>(Q34*0.7+(1-Q34)*0.05)/2</f>
        <v>0.27849999999999997</v>
      </c>
      <c r="P34" s="2" t="s">
        <v>45</v>
      </c>
      <c r="Q34" s="2">
        <v>0.78</v>
      </c>
      <c r="R34" s="3">
        <f>SUM(AM34:AV34)/2</f>
        <v>0.32299999999999995</v>
      </c>
      <c r="S34" s="2" t="s">
        <v>35</v>
      </c>
      <c r="T34" s="2" t="s">
        <v>35</v>
      </c>
      <c r="U34" s="2" t="s">
        <v>38</v>
      </c>
      <c r="V34" s="2" t="s">
        <v>46</v>
      </c>
      <c r="W34" s="2" t="s">
        <v>40</v>
      </c>
      <c r="X34" s="2" t="s">
        <v>35</v>
      </c>
      <c r="Y34" s="2" t="s">
        <v>39</v>
      </c>
      <c r="Z34" s="2" t="s">
        <v>41</v>
      </c>
      <c r="AA34" s="2" t="s">
        <v>38</v>
      </c>
      <c r="AB34" s="2" t="s">
        <v>52</v>
      </c>
      <c r="AC34" s="4">
        <f>VLOOKUP(S34,'Linear Weights'!$A:$B,2,FALSE)*Odds!$D$2</f>
        <v>0.14279999999999998</v>
      </c>
      <c r="AD34" s="4">
        <f>VLOOKUP(T34,'Linear Weights'!$A:$B,2,FALSE)*Odds!$D$3</f>
        <v>0.11199999999999999</v>
      </c>
      <c r="AE34" s="4">
        <f>VLOOKUP(U34,'Linear Weights'!$A:$B,2,FALSE)*Odds!$D$4</f>
        <v>7.3000000000000001E-3</v>
      </c>
      <c r="AF34" s="4">
        <f>VLOOKUP(V34,'Linear Weights'!$A:$B,2,FALSE)*Odds!$D$5</f>
        <v>5.2000000000000006E-3</v>
      </c>
      <c r="AG34" s="4">
        <f>VLOOKUP(W34,'Linear Weights'!$A:$B,2,FALSE)*Odds!$D$6</f>
        <v>6.1600000000000009E-2</v>
      </c>
      <c r="AH34" s="4">
        <f>VLOOKUP(X34,'Linear Weights'!$A:$B,2,FALSE)*Odds!$D$7</f>
        <v>6.8599999999999994E-2</v>
      </c>
      <c r="AI34" s="4">
        <f>VLOOKUP(Y34,'Linear Weights'!$A:$B,2,FALSE)*Odds!$D$8</f>
        <v>0.06</v>
      </c>
      <c r="AJ34" s="4">
        <f>VLOOKUP(Z34,'Linear Weights'!$A:$B,2,FALSE)*Odds!$D$9</f>
        <v>0</v>
      </c>
      <c r="AK34" s="4">
        <f>VLOOKUP(AA34,'Linear Weights'!$A:$B,2,FALSE)*Odds!$D$10</f>
        <v>1.5E-3</v>
      </c>
      <c r="AL34" s="4">
        <f>VLOOKUP(AB34,'Linear Weights'!$A:$B,2,FALSE)*Odds!$D$11</f>
        <v>1.524E-2</v>
      </c>
      <c r="AM34" s="3">
        <f>VLOOKUP(S34,'Linear Weights'!$A:$C,3,FALSE)*Odds!$D$2</f>
        <v>0.20399999999999999</v>
      </c>
      <c r="AN34" s="3">
        <f>VLOOKUP(T34,'Linear Weights'!$A:$C,3,FALSE)*Odds!$D$3</f>
        <v>0.16</v>
      </c>
      <c r="AO34" s="3">
        <f>VLOOKUP(U34,'Linear Weights'!$A:$C,3,FALSE)*Odds!$D$4</f>
        <v>0</v>
      </c>
      <c r="AP34" s="3">
        <f>VLOOKUP(V34,'Linear Weights'!$A:$C,3,FALSE)*Odds!$D$5</f>
        <v>0</v>
      </c>
      <c r="AQ34" s="3">
        <f>VLOOKUP(W34,'Linear Weights'!$A:$C,3,FALSE)*Odds!$D$6</f>
        <v>0.112</v>
      </c>
      <c r="AR34" s="3">
        <f>VLOOKUP(X34,'Linear Weights'!$A:$C,3,FALSE)*Odds!$D$7</f>
        <v>9.8000000000000004E-2</v>
      </c>
      <c r="AS34" s="3">
        <f>VLOOKUP(Y34,'Linear Weights'!$A:$C,3,FALSE)*Odds!$D$8</f>
        <v>0.06</v>
      </c>
      <c r="AT34" s="3">
        <f>VLOOKUP(Z34,'Linear Weights'!$A:$C,3,FALSE)*Odds!$D$9</f>
        <v>0</v>
      </c>
      <c r="AU34" s="3">
        <f>VLOOKUP(AA34,'Linear Weights'!$A:$C,3,FALSE)*Odds!$D$10</f>
        <v>0</v>
      </c>
      <c r="AV34" s="3">
        <f>VLOOKUP(AB34,'Linear Weights'!$A:$C,3,FALSE)*Odds!$D$11</f>
        <v>1.2E-2</v>
      </c>
    </row>
    <row r="35" spans="1:48" x14ac:dyDescent="0.2">
      <c r="A35" s="1">
        <v>47</v>
      </c>
      <c r="B35" s="1" t="s">
        <v>32</v>
      </c>
      <c r="C35" s="1" t="s">
        <v>33</v>
      </c>
      <c r="D35" s="1" t="s">
        <v>34</v>
      </c>
      <c r="E35" s="2" t="s">
        <v>35</v>
      </c>
      <c r="F35" s="2">
        <v>78</v>
      </c>
      <c r="G35" s="2" t="s">
        <v>36</v>
      </c>
      <c r="I35" s="3">
        <f>SUM(AC35:AL35)/2</f>
        <v>0.23914999999999997</v>
      </c>
      <c r="J35" s="5">
        <f>(I35*600-132)/10</f>
        <v>1.148999999999998</v>
      </c>
      <c r="K35" s="5">
        <f>L35-J35</f>
        <v>1.5843359999999989</v>
      </c>
      <c r="L35" s="5">
        <f>MAX((I35*600-132)/10,((O35*R35+I35)*600-132)/10)-0.6</f>
        <v>2.7333359999999969</v>
      </c>
      <c r="M35" s="5">
        <v>1.2150000000000007</v>
      </c>
      <c r="N35" s="5">
        <f>L35-M35</f>
        <v>1.5183359999999961</v>
      </c>
      <c r="O35" s="3">
        <f>Q35*0.15-(1-Q35)*0.38</f>
        <v>0.11819999999999997</v>
      </c>
      <c r="P35" s="2" t="s">
        <v>37</v>
      </c>
      <c r="Q35" s="2">
        <v>0.94</v>
      </c>
      <c r="R35" s="3">
        <f>SUM(AM35:AV35)/2</f>
        <v>0.308</v>
      </c>
      <c r="S35" s="2" t="s">
        <v>35</v>
      </c>
      <c r="T35" s="2" t="s">
        <v>35</v>
      </c>
      <c r="U35" s="2" t="s">
        <v>38</v>
      </c>
      <c r="V35" s="2" t="s">
        <v>38</v>
      </c>
      <c r="W35" s="2" t="s">
        <v>39</v>
      </c>
      <c r="X35" s="2" t="s">
        <v>40</v>
      </c>
      <c r="Y35" s="2" t="s">
        <v>38</v>
      </c>
      <c r="Z35" s="2" t="s">
        <v>41</v>
      </c>
      <c r="AA35" s="2" t="s">
        <v>35</v>
      </c>
      <c r="AB35" s="2" t="s">
        <v>42</v>
      </c>
      <c r="AC35" s="4">
        <f>VLOOKUP(S35,'Linear Weights'!$A:$B,2,FALSE)*Odds!$D$2</f>
        <v>0.14279999999999998</v>
      </c>
      <c r="AD35" s="4">
        <f>VLOOKUP(T35,'Linear Weights'!$A:$B,2,FALSE)*Odds!$D$3</f>
        <v>0.11199999999999999</v>
      </c>
      <c r="AE35" s="4">
        <f>VLOOKUP(U35,'Linear Weights'!$A:$B,2,FALSE)*Odds!$D$4</f>
        <v>7.3000000000000001E-3</v>
      </c>
      <c r="AF35" s="4">
        <f>VLOOKUP(V35,'Linear Weights'!$A:$B,2,FALSE)*Odds!$D$5</f>
        <v>6.5000000000000006E-3</v>
      </c>
      <c r="AG35" s="4">
        <f>VLOOKUP(W35,'Linear Weights'!$A:$B,2,FALSE)*Odds!$D$6</f>
        <v>0.112</v>
      </c>
      <c r="AH35" s="4">
        <f>VLOOKUP(X35,'Linear Weights'!$A:$B,2,FALSE)*Odds!$D$7</f>
        <v>5.3900000000000003E-2</v>
      </c>
      <c r="AI35" s="4">
        <f>VLOOKUP(Y35,'Linear Weights'!$A:$B,2,FALSE)*Odds!$D$8</f>
        <v>3.0000000000000001E-3</v>
      </c>
      <c r="AJ35" s="4">
        <f>VLOOKUP(Z35,'Linear Weights'!$A:$B,2,FALSE)*Odds!$D$9</f>
        <v>0</v>
      </c>
      <c r="AK35" s="4">
        <f>VLOOKUP(AA35,'Linear Weights'!$A:$B,2,FALSE)*Odds!$D$10</f>
        <v>2.0999999999999998E-2</v>
      </c>
      <c r="AL35" s="4">
        <f>VLOOKUP(AB35,'Linear Weights'!$A:$B,2,FALSE)*Odds!$D$11</f>
        <v>1.9799999999999998E-2</v>
      </c>
      <c r="AM35" s="3">
        <f>VLOOKUP(S35,'Linear Weights'!$A:$C,3,FALSE)*Odds!$D$2</f>
        <v>0.20399999999999999</v>
      </c>
      <c r="AN35" s="3">
        <f>VLOOKUP(T35,'Linear Weights'!$A:$C,3,FALSE)*Odds!$D$3</f>
        <v>0.16</v>
      </c>
      <c r="AO35" s="3">
        <f>VLOOKUP(U35,'Linear Weights'!$A:$C,3,FALSE)*Odds!$D$4</f>
        <v>0</v>
      </c>
      <c r="AP35" s="3">
        <f>VLOOKUP(V35,'Linear Weights'!$A:$C,3,FALSE)*Odds!$D$5</f>
        <v>0</v>
      </c>
      <c r="AQ35" s="3">
        <f>VLOOKUP(W35,'Linear Weights'!$A:$C,3,FALSE)*Odds!$D$6</f>
        <v>0.112</v>
      </c>
      <c r="AR35" s="3">
        <f>VLOOKUP(X35,'Linear Weights'!$A:$C,3,FALSE)*Odds!$D$7</f>
        <v>9.8000000000000004E-2</v>
      </c>
      <c r="AS35" s="3">
        <f>VLOOKUP(Y35,'Linear Weights'!$A:$C,3,FALSE)*Odds!$D$8</f>
        <v>0</v>
      </c>
      <c r="AT35" s="3">
        <f>VLOOKUP(Z35,'Linear Weights'!$A:$C,3,FALSE)*Odds!$D$9</f>
        <v>0</v>
      </c>
      <c r="AU35" s="3">
        <f>VLOOKUP(AA35,'Linear Weights'!$A:$C,3,FALSE)*Odds!$D$10</f>
        <v>0.03</v>
      </c>
      <c r="AV35" s="3">
        <f>VLOOKUP(AB35,'Linear Weights'!$A:$C,3,FALSE)*Odds!$D$11</f>
        <v>1.2E-2</v>
      </c>
    </row>
    <row r="36" spans="1:48" x14ac:dyDescent="0.2">
      <c r="A36" s="1">
        <v>108</v>
      </c>
      <c r="B36" s="1" t="s">
        <v>196</v>
      </c>
      <c r="C36" s="1" t="s">
        <v>132</v>
      </c>
      <c r="D36" s="1"/>
      <c r="E36" s="2" t="s">
        <v>35</v>
      </c>
      <c r="F36" s="2">
        <v>84</v>
      </c>
      <c r="I36" s="3">
        <f>SUM(AC36:AL36)/2</f>
        <v>0.27437999999999996</v>
      </c>
      <c r="J36" s="5">
        <f>(I36*600-132)/10</f>
        <v>3.2627999999999986</v>
      </c>
      <c r="K36" s="5">
        <f>L36-J36</f>
        <v>-0.60000000000000009</v>
      </c>
      <c r="L36" s="5">
        <f>MAX((I36*600-132)/10,(O36*600-132)/10*0.75+(I36*600-132)/10*0.25)-0.6</f>
        <v>2.6627999999999985</v>
      </c>
      <c r="M36" s="5">
        <v>3.8431499999999992</v>
      </c>
      <c r="N36" s="5">
        <f>L36-M36</f>
        <v>-1.1803500000000007</v>
      </c>
      <c r="O36" s="3">
        <f>(Q36*1.65)/2</f>
        <v>0.20624999999999999</v>
      </c>
      <c r="P36" s="2" t="s">
        <v>72</v>
      </c>
      <c r="Q36" s="2">
        <v>0.25</v>
      </c>
      <c r="R36" s="3">
        <f>SUM(AM36:AV36)/2</f>
        <v>0.31899999999999995</v>
      </c>
      <c r="S36" s="2" t="s">
        <v>35</v>
      </c>
      <c r="T36" s="2" t="s">
        <v>38</v>
      </c>
      <c r="U36" s="2" t="s">
        <v>40</v>
      </c>
      <c r="V36" s="2" t="s">
        <v>35</v>
      </c>
      <c r="W36" s="2" t="s">
        <v>46</v>
      </c>
      <c r="X36" s="2" t="s">
        <v>42</v>
      </c>
      <c r="Y36" s="2" t="s">
        <v>39</v>
      </c>
      <c r="Z36" s="2" t="s">
        <v>41</v>
      </c>
      <c r="AA36" s="2" t="s">
        <v>41</v>
      </c>
      <c r="AB36" s="2" t="s">
        <v>46</v>
      </c>
      <c r="AC36" s="4">
        <f>VLOOKUP(S36,'Linear Weights'!$A:$B,2,FALSE)*Odds!$D$2</f>
        <v>0.14279999999999998</v>
      </c>
      <c r="AD36" s="4">
        <f>VLOOKUP(T36,'Linear Weights'!$A:$B,2,FALSE)*Odds!$D$3</f>
        <v>8.0000000000000002E-3</v>
      </c>
      <c r="AE36" s="4">
        <f>VLOOKUP(U36,'Linear Weights'!$A:$B,2,FALSE)*Odds!$D$4</f>
        <v>8.0299999999999996E-2</v>
      </c>
      <c r="AF36" s="4">
        <f>VLOOKUP(V36,'Linear Weights'!$A:$B,2,FALSE)*Odds!$D$5</f>
        <v>9.0999999999999998E-2</v>
      </c>
      <c r="AG36" s="4">
        <f>VLOOKUP(W36,'Linear Weights'!$A:$B,2,FALSE)*Odds!$D$6</f>
        <v>4.4800000000000005E-3</v>
      </c>
      <c r="AH36" s="4">
        <f>VLOOKUP(X36,'Linear Weights'!$A:$B,2,FALSE)*Odds!$D$7</f>
        <v>0.16170000000000001</v>
      </c>
      <c r="AI36" s="4">
        <f>VLOOKUP(Y36,'Linear Weights'!$A:$B,2,FALSE)*Odds!$D$8</f>
        <v>0.06</v>
      </c>
      <c r="AJ36" s="4">
        <f>VLOOKUP(Z36,'Linear Weights'!$A:$B,2,FALSE)*Odds!$D$9</f>
        <v>0</v>
      </c>
      <c r="AK36" s="4">
        <f>VLOOKUP(AA36,'Linear Weights'!$A:$B,2,FALSE)*Odds!$D$10</f>
        <v>0</v>
      </c>
      <c r="AL36" s="4">
        <f>VLOOKUP(AB36,'Linear Weights'!$A:$B,2,FALSE)*Odds!$D$11</f>
        <v>4.8000000000000001E-4</v>
      </c>
      <c r="AM36" s="3">
        <f>VLOOKUP(S36,'Linear Weights'!$A:$C,3,FALSE)*Odds!$D$2</f>
        <v>0.20399999999999999</v>
      </c>
      <c r="AN36" s="3">
        <f>VLOOKUP(T36,'Linear Weights'!$A:$C,3,FALSE)*Odds!$D$3</f>
        <v>0</v>
      </c>
      <c r="AO36" s="3">
        <f>VLOOKUP(U36,'Linear Weights'!$A:$C,3,FALSE)*Odds!$D$4</f>
        <v>0.14599999999999999</v>
      </c>
      <c r="AP36" s="3">
        <f>VLOOKUP(V36,'Linear Weights'!$A:$C,3,FALSE)*Odds!$D$5</f>
        <v>0.13</v>
      </c>
      <c r="AQ36" s="3">
        <f>VLOOKUP(W36,'Linear Weights'!$A:$C,3,FALSE)*Odds!$D$6</f>
        <v>0</v>
      </c>
      <c r="AR36" s="3">
        <f>VLOOKUP(X36,'Linear Weights'!$A:$C,3,FALSE)*Odds!$D$7</f>
        <v>9.8000000000000004E-2</v>
      </c>
      <c r="AS36" s="3">
        <f>VLOOKUP(Y36,'Linear Weights'!$A:$C,3,FALSE)*Odds!$D$8</f>
        <v>0.06</v>
      </c>
      <c r="AT36" s="3">
        <f>VLOOKUP(Z36,'Linear Weights'!$A:$C,3,FALSE)*Odds!$D$9</f>
        <v>0</v>
      </c>
      <c r="AU36" s="3">
        <f>VLOOKUP(AA36,'Linear Weights'!$A:$C,3,FALSE)*Odds!$D$10</f>
        <v>0</v>
      </c>
      <c r="AV36" s="3">
        <f>VLOOKUP(AB36,'Linear Weights'!$A:$C,3,FALSE)*Odds!$D$11</f>
        <v>0</v>
      </c>
    </row>
    <row r="37" spans="1:48" x14ac:dyDescent="0.2">
      <c r="A37" s="1">
        <v>43</v>
      </c>
      <c r="B37" s="1" t="s">
        <v>138</v>
      </c>
      <c r="C37" s="1" t="s">
        <v>118</v>
      </c>
      <c r="D37" s="1"/>
      <c r="E37" s="2" t="s">
        <v>61</v>
      </c>
      <c r="F37" s="2">
        <v>84</v>
      </c>
      <c r="I37" s="3">
        <f>SUM(AC37:AL37)/2</f>
        <v>0.27412999999999998</v>
      </c>
      <c r="J37" s="5">
        <f>(I37*600-132)/10</f>
        <v>3.247799999999998</v>
      </c>
      <c r="K37" s="5">
        <f>L37-J37</f>
        <v>-0.60000000000000009</v>
      </c>
      <c r="L37" s="5">
        <f>MAX((I37*600-132)/10,(O37*600-132)/10)-0.6</f>
        <v>2.6477999999999979</v>
      </c>
      <c r="M37" s="5">
        <v>3.7591499999999995</v>
      </c>
      <c r="N37" s="5">
        <f>L37-M37</f>
        <v>-1.1113500000000016</v>
      </c>
      <c r="O37" s="3">
        <f>(Q37*0.55)/2</f>
        <v>0.21450000000000002</v>
      </c>
      <c r="P37" s="2" t="s">
        <v>49</v>
      </c>
      <c r="Q37" s="2">
        <v>0.78</v>
      </c>
      <c r="R37" s="3">
        <f>SUM(AM37:AV37)/2</f>
        <v>0.33099999999999996</v>
      </c>
      <c r="S37" s="2" t="s">
        <v>35</v>
      </c>
      <c r="T37" s="2" t="s">
        <v>41</v>
      </c>
      <c r="U37" s="2" t="s">
        <v>35</v>
      </c>
      <c r="V37" s="2" t="s">
        <v>38</v>
      </c>
      <c r="W37" s="2" t="s">
        <v>40</v>
      </c>
      <c r="X37" s="2" t="s">
        <v>39</v>
      </c>
      <c r="Y37" s="2" t="s">
        <v>42</v>
      </c>
      <c r="Z37" s="2" t="s">
        <v>46</v>
      </c>
      <c r="AA37" s="2" t="s">
        <v>35</v>
      </c>
      <c r="AB37" s="2" t="s">
        <v>52</v>
      </c>
      <c r="AC37" s="4">
        <f>VLOOKUP(S37,'Linear Weights'!$A:$B,2,FALSE)*Odds!$D$2</f>
        <v>0.14279999999999998</v>
      </c>
      <c r="AD37" s="4">
        <f>VLOOKUP(T37,'Linear Weights'!$A:$B,2,FALSE)*Odds!$D$3</f>
        <v>0</v>
      </c>
      <c r="AE37" s="4">
        <f>VLOOKUP(U37,'Linear Weights'!$A:$B,2,FALSE)*Odds!$D$4</f>
        <v>0.10219999999999999</v>
      </c>
      <c r="AF37" s="4">
        <f>VLOOKUP(V37,'Linear Weights'!$A:$B,2,FALSE)*Odds!$D$5</f>
        <v>6.5000000000000006E-3</v>
      </c>
      <c r="AG37" s="4">
        <f>VLOOKUP(W37,'Linear Weights'!$A:$B,2,FALSE)*Odds!$D$6</f>
        <v>6.1600000000000009E-2</v>
      </c>
      <c r="AH37" s="4">
        <f>VLOOKUP(X37,'Linear Weights'!$A:$B,2,FALSE)*Odds!$D$7</f>
        <v>9.8000000000000004E-2</v>
      </c>
      <c r="AI37" s="4">
        <f>VLOOKUP(Y37,'Linear Weights'!$A:$B,2,FALSE)*Odds!$D$8</f>
        <v>9.8999999999999991E-2</v>
      </c>
      <c r="AJ37" s="4">
        <f>VLOOKUP(Z37,'Linear Weights'!$A:$B,2,FALSE)*Odds!$D$9</f>
        <v>1.92E-3</v>
      </c>
      <c r="AK37" s="4">
        <f>VLOOKUP(AA37,'Linear Weights'!$A:$B,2,FALSE)*Odds!$D$10</f>
        <v>2.0999999999999998E-2</v>
      </c>
      <c r="AL37" s="4">
        <f>VLOOKUP(AB37,'Linear Weights'!$A:$B,2,FALSE)*Odds!$D$11</f>
        <v>1.524E-2</v>
      </c>
      <c r="AM37" s="3">
        <f>VLOOKUP(S37,'Linear Weights'!$A:$C,3,FALSE)*Odds!$D$2</f>
        <v>0.20399999999999999</v>
      </c>
      <c r="AN37" s="3">
        <f>VLOOKUP(T37,'Linear Weights'!$A:$C,3,FALSE)*Odds!$D$3</f>
        <v>0</v>
      </c>
      <c r="AO37" s="3">
        <f>VLOOKUP(U37,'Linear Weights'!$A:$C,3,FALSE)*Odds!$D$4</f>
        <v>0.14599999999999999</v>
      </c>
      <c r="AP37" s="3">
        <f>VLOOKUP(V37,'Linear Weights'!$A:$C,3,FALSE)*Odds!$D$5</f>
        <v>0</v>
      </c>
      <c r="AQ37" s="3">
        <f>VLOOKUP(W37,'Linear Weights'!$A:$C,3,FALSE)*Odds!$D$6</f>
        <v>0.112</v>
      </c>
      <c r="AR37" s="3">
        <f>VLOOKUP(X37,'Linear Weights'!$A:$C,3,FALSE)*Odds!$D$7</f>
        <v>9.8000000000000004E-2</v>
      </c>
      <c r="AS37" s="3">
        <f>VLOOKUP(Y37,'Linear Weights'!$A:$C,3,FALSE)*Odds!$D$8</f>
        <v>0.06</v>
      </c>
      <c r="AT37" s="3">
        <f>VLOOKUP(Z37,'Linear Weights'!$A:$C,3,FALSE)*Odds!$D$9</f>
        <v>0</v>
      </c>
      <c r="AU37" s="3">
        <f>VLOOKUP(AA37,'Linear Weights'!$A:$C,3,FALSE)*Odds!$D$10</f>
        <v>0.03</v>
      </c>
      <c r="AV37" s="3">
        <f>VLOOKUP(AB37,'Linear Weights'!$A:$C,3,FALSE)*Odds!$D$11</f>
        <v>1.2E-2</v>
      </c>
    </row>
    <row r="38" spans="1:48" x14ac:dyDescent="0.2">
      <c r="A38" s="1">
        <v>6</v>
      </c>
      <c r="B38" s="1" t="s">
        <v>93</v>
      </c>
      <c r="C38" s="1" t="s">
        <v>94</v>
      </c>
      <c r="D38" s="1"/>
      <c r="E38" s="2" t="s">
        <v>85</v>
      </c>
      <c r="F38" s="2">
        <v>78</v>
      </c>
      <c r="I38" s="3">
        <f>SUM(AC38:AL38)/2</f>
        <v>0.27339999999999998</v>
      </c>
      <c r="J38" s="5">
        <f>(I38*600-132)/10</f>
        <v>3.2039999999999993</v>
      </c>
      <c r="K38" s="5">
        <f>L38-J38</f>
        <v>-0.60000000000000009</v>
      </c>
      <c r="L38" s="5">
        <f>MAX((I38*600-132)/10,(O38*600-132)/10)-0.6</f>
        <v>2.6039999999999992</v>
      </c>
      <c r="M38" s="5">
        <v>1.2125640000000004</v>
      </c>
      <c r="N38" s="5">
        <f>L38-M38</f>
        <v>1.3914359999999988</v>
      </c>
      <c r="O38" s="3">
        <f>(Q38*0.55)/2</f>
        <v>0.18975</v>
      </c>
      <c r="P38" s="2" t="s">
        <v>49</v>
      </c>
      <c r="Q38" s="2">
        <v>0.69</v>
      </c>
      <c r="R38" s="3">
        <f>SUM(AM38:AV38)/2</f>
        <v>0.28800000000000003</v>
      </c>
      <c r="S38" s="2" t="s">
        <v>41</v>
      </c>
      <c r="T38" s="2" t="s">
        <v>46</v>
      </c>
      <c r="U38" s="2" t="s">
        <v>35</v>
      </c>
      <c r="V38" s="2" t="s">
        <v>35</v>
      </c>
      <c r="W38" s="2" t="s">
        <v>39</v>
      </c>
      <c r="X38" s="2" t="s">
        <v>42</v>
      </c>
      <c r="Y38" s="2" t="s">
        <v>40</v>
      </c>
      <c r="Z38" s="2" t="s">
        <v>38</v>
      </c>
      <c r="AA38" s="2" t="s">
        <v>52</v>
      </c>
      <c r="AB38" s="2" t="s">
        <v>41</v>
      </c>
      <c r="AC38" s="4">
        <f>VLOOKUP(S38,'Linear Weights'!$A:$B,2,FALSE)*Odds!$D$2</f>
        <v>0</v>
      </c>
      <c r="AD38" s="4">
        <f>VLOOKUP(T38,'Linear Weights'!$A:$B,2,FALSE)*Odds!$D$3</f>
        <v>6.4000000000000003E-3</v>
      </c>
      <c r="AE38" s="4">
        <f>VLOOKUP(U38,'Linear Weights'!$A:$B,2,FALSE)*Odds!$D$4</f>
        <v>0.10219999999999999</v>
      </c>
      <c r="AF38" s="4">
        <f>VLOOKUP(V38,'Linear Weights'!$A:$B,2,FALSE)*Odds!$D$5</f>
        <v>9.0999999999999998E-2</v>
      </c>
      <c r="AG38" s="4">
        <f>VLOOKUP(W38,'Linear Weights'!$A:$B,2,FALSE)*Odds!$D$6</f>
        <v>0.112</v>
      </c>
      <c r="AH38" s="4">
        <f>VLOOKUP(X38,'Linear Weights'!$A:$B,2,FALSE)*Odds!$D$7</f>
        <v>0.16170000000000001</v>
      </c>
      <c r="AI38" s="4">
        <f>VLOOKUP(Y38,'Linear Weights'!$A:$B,2,FALSE)*Odds!$D$8</f>
        <v>3.3000000000000002E-2</v>
      </c>
      <c r="AJ38" s="4">
        <f>VLOOKUP(Z38,'Linear Weights'!$A:$B,2,FALSE)*Odds!$D$9</f>
        <v>2.4000000000000002E-3</v>
      </c>
      <c r="AK38" s="4">
        <f>VLOOKUP(AA38,'Linear Weights'!$A:$B,2,FALSE)*Odds!$D$10</f>
        <v>3.8100000000000002E-2</v>
      </c>
      <c r="AL38" s="4">
        <f>VLOOKUP(AB38,'Linear Weights'!$A:$B,2,FALSE)*Odds!$D$11</f>
        <v>0</v>
      </c>
      <c r="AM38" s="3">
        <f>VLOOKUP(S38,'Linear Weights'!$A:$C,3,FALSE)*Odds!$D$2</f>
        <v>0</v>
      </c>
      <c r="AN38" s="3">
        <f>VLOOKUP(T38,'Linear Weights'!$A:$C,3,FALSE)*Odds!$D$3</f>
        <v>0</v>
      </c>
      <c r="AO38" s="3">
        <f>VLOOKUP(U38,'Linear Weights'!$A:$C,3,FALSE)*Odds!$D$4</f>
        <v>0.14599999999999999</v>
      </c>
      <c r="AP38" s="3">
        <f>VLOOKUP(V38,'Linear Weights'!$A:$C,3,FALSE)*Odds!$D$5</f>
        <v>0.13</v>
      </c>
      <c r="AQ38" s="3">
        <f>VLOOKUP(W38,'Linear Weights'!$A:$C,3,FALSE)*Odds!$D$6</f>
        <v>0.112</v>
      </c>
      <c r="AR38" s="3">
        <f>VLOOKUP(X38,'Linear Weights'!$A:$C,3,FALSE)*Odds!$D$7</f>
        <v>9.8000000000000004E-2</v>
      </c>
      <c r="AS38" s="3">
        <f>VLOOKUP(Y38,'Linear Weights'!$A:$C,3,FALSE)*Odds!$D$8</f>
        <v>0.06</v>
      </c>
      <c r="AT38" s="3">
        <f>VLOOKUP(Z38,'Linear Weights'!$A:$C,3,FALSE)*Odds!$D$9</f>
        <v>0</v>
      </c>
      <c r="AU38" s="3">
        <f>VLOOKUP(AA38,'Linear Weights'!$A:$C,3,FALSE)*Odds!$D$10</f>
        <v>0.03</v>
      </c>
      <c r="AV38" s="3">
        <f>VLOOKUP(AB38,'Linear Weights'!$A:$C,3,FALSE)*Odds!$D$11</f>
        <v>0</v>
      </c>
    </row>
    <row r="39" spans="1:48" x14ac:dyDescent="0.2">
      <c r="A39" s="1">
        <v>23</v>
      </c>
      <c r="B39" s="1" t="s">
        <v>115</v>
      </c>
      <c r="C39" s="1" t="s">
        <v>102</v>
      </c>
      <c r="D39" s="1"/>
      <c r="E39" s="2" t="s">
        <v>65</v>
      </c>
      <c r="F39" s="2">
        <v>84</v>
      </c>
      <c r="I39" s="3">
        <f>SUM(AC39:AL39)/2</f>
        <v>0.27306000000000002</v>
      </c>
      <c r="J39" s="5">
        <f>(I39*600-132)/10</f>
        <v>3.1836000000000011</v>
      </c>
      <c r="K39" s="5">
        <f>L39-J39</f>
        <v>-0.60000000000000009</v>
      </c>
      <c r="L39" s="5">
        <f>MAX((I39*600-132)/10,(O39*600-132)/10*0.75+(I39*600-132)/10*0.25)-0.6</f>
        <v>2.583600000000001</v>
      </c>
      <c r="M39" s="5">
        <v>3.6377999999999981</v>
      </c>
      <c r="N39" s="5">
        <f>L39-M39</f>
        <v>-1.0541999999999971</v>
      </c>
      <c r="O39" s="3">
        <f>(Q39*1.65)/2</f>
        <v>0.22275</v>
      </c>
      <c r="P39" s="2" t="s">
        <v>72</v>
      </c>
      <c r="Q39" s="2">
        <v>0.27</v>
      </c>
      <c r="R39" s="3">
        <f>SUM(AM39:AV39)/2</f>
        <v>0.33099999999999996</v>
      </c>
      <c r="S39" s="2" t="s">
        <v>40</v>
      </c>
      <c r="T39" s="2" t="s">
        <v>41</v>
      </c>
      <c r="U39" s="2" t="s">
        <v>35</v>
      </c>
      <c r="V39" s="2" t="s">
        <v>41</v>
      </c>
      <c r="W39" s="2" t="s">
        <v>39</v>
      </c>
      <c r="X39" s="2" t="s">
        <v>42</v>
      </c>
      <c r="Y39" s="2" t="s">
        <v>40</v>
      </c>
      <c r="Z39" s="2" t="s">
        <v>46</v>
      </c>
      <c r="AA39" s="2" t="s">
        <v>40</v>
      </c>
      <c r="AB39" s="2" t="s">
        <v>40</v>
      </c>
      <c r="AC39" s="4">
        <f>VLOOKUP(S39,'Linear Weights'!$A:$B,2,FALSE)*Odds!$D$2</f>
        <v>0.11220000000000001</v>
      </c>
      <c r="AD39" s="4">
        <f>VLOOKUP(T39,'Linear Weights'!$A:$B,2,FALSE)*Odds!$D$3</f>
        <v>0</v>
      </c>
      <c r="AE39" s="4">
        <f>VLOOKUP(U39,'Linear Weights'!$A:$B,2,FALSE)*Odds!$D$4</f>
        <v>0.10219999999999999</v>
      </c>
      <c r="AF39" s="4">
        <f>VLOOKUP(V39,'Linear Weights'!$A:$B,2,FALSE)*Odds!$D$5</f>
        <v>0</v>
      </c>
      <c r="AG39" s="4">
        <f>VLOOKUP(W39,'Linear Weights'!$A:$B,2,FALSE)*Odds!$D$6</f>
        <v>0.112</v>
      </c>
      <c r="AH39" s="4">
        <f>VLOOKUP(X39,'Linear Weights'!$A:$B,2,FALSE)*Odds!$D$7</f>
        <v>0.16170000000000001</v>
      </c>
      <c r="AI39" s="4">
        <f>VLOOKUP(Y39,'Linear Weights'!$A:$B,2,FALSE)*Odds!$D$8</f>
        <v>3.3000000000000002E-2</v>
      </c>
      <c r="AJ39" s="4">
        <f>VLOOKUP(Z39,'Linear Weights'!$A:$B,2,FALSE)*Odds!$D$9</f>
        <v>1.92E-3</v>
      </c>
      <c r="AK39" s="4">
        <f>VLOOKUP(AA39,'Linear Weights'!$A:$B,2,FALSE)*Odds!$D$10</f>
        <v>1.6500000000000001E-2</v>
      </c>
      <c r="AL39" s="4">
        <f>VLOOKUP(AB39,'Linear Weights'!$A:$B,2,FALSE)*Odds!$D$11</f>
        <v>6.6000000000000008E-3</v>
      </c>
      <c r="AM39" s="3">
        <f>VLOOKUP(S39,'Linear Weights'!$A:$C,3,FALSE)*Odds!$D$2</f>
        <v>0.20399999999999999</v>
      </c>
      <c r="AN39" s="3">
        <f>VLOOKUP(T39,'Linear Weights'!$A:$C,3,FALSE)*Odds!$D$3</f>
        <v>0</v>
      </c>
      <c r="AO39" s="3">
        <f>VLOOKUP(U39,'Linear Weights'!$A:$C,3,FALSE)*Odds!$D$4</f>
        <v>0.14599999999999999</v>
      </c>
      <c r="AP39" s="3">
        <f>VLOOKUP(V39,'Linear Weights'!$A:$C,3,FALSE)*Odds!$D$5</f>
        <v>0</v>
      </c>
      <c r="AQ39" s="3">
        <f>VLOOKUP(W39,'Linear Weights'!$A:$C,3,FALSE)*Odds!$D$6</f>
        <v>0.112</v>
      </c>
      <c r="AR39" s="3">
        <f>VLOOKUP(X39,'Linear Weights'!$A:$C,3,FALSE)*Odds!$D$7</f>
        <v>9.8000000000000004E-2</v>
      </c>
      <c r="AS39" s="3">
        <f>VLOOKUP(Y39,'Linear Weights'!$A:$C,3,FALSE)*Odds!$D$8</f>
        <v>0.06</v>
      </c>
      <c r="AT39" s="3">
        <f>VLOOKUP(Z39,'Linear Weights'!$A:$C,3,FALSE)*Odds!$D$9</f>
        <v>0</v>
      </c>
      <c r="AU39" s="3">
        <f>VLOOKUP(AA39,'Linear Weights'!$A:$C,3,FALSE)*Odds!$D$10</f>
        <v>0.03</v>
      </c>
      <c r="AV39" s="3">
        <f>VLOOKUP(AB39,'Linear Weights'!$A:$C,3,FALSE)*Odds!$D$11</f>
        <v>1.2E-2</v>
      </c>
    </row>
    <row r="40" spans="1:48" x14ac:dyDescent="0.2">
      <c r="A40" s="1">
        <v>87</v>
      </c>
      <c r="B40" s="1" t="s">
        <v>178</v>
      </c>
      <c r="C40" s="1" t="s">
        <v>69</v>
      </c>
      <c r="D40" s="1"/>
      <c r="E40" s="2" t="s">
        <v>65</v>
      </c>
      <c r="F40" s="2">
        <v>81</v>
      </c>
      <c r="G40" s="2" t="s">
        <v>36</v>
      </c>
      <c r="H40" s="2" t="s">
        <v>36</v>
      </c>
      <c r="I40" s="3">
        <f>SUM(AC40:AL40)/2</f>
        <v>0.23833999999999997</v>
      </c>
      <c r="J40" s="5">
        <f>(I40*600-132)/10</f>
        <v>1.1003999999999992</v>
      </c>
      <c r="K40" s="5">
        <f>L40-J40</f>
        <v>1.4747999999999961</v>
      </c>
      <c r="L40" s="5">
        <f>MAX((I40*600-132)/10,((O40*R40+I40)*600-132)/10)-0.6</f>
        <v>2.5751999999999953</v>
      </c>
      <c r="M40" s="5">
        <v>2.2968239999999978</v>
      </c>
      <c r="N40" s="5">
        <f>L40-M40</f>
        <v>0.27837599999999751</v>
      </c>
      <c r="O40" s="3">
        <f>Q40*0.15-(1-Q40)*0.38</f>
        <v>0.12349999999999997</v>
      </c>
      <c r="P40" s="2" t="s">
        <v>37</v>
      </c>
      <c r="Q40" s="2">
        <v>0.95</v>
      </c>
      <c r="R40" s="3">
        <f>SUM(AM40:AV40)/2</f>
        <v>0.28000000000000003</v>
      </c>
      <c r="S40" s="2" t="s">
        <v>41</v>
      </c>
      <c r="T40" s="2" t="s">
        <v>35</v>
      </c>
      <c r="U40" s="2" t="s">
        <v>46</v>
      </c>
      <c r="V40" s="2" t="s">
        <v>39</v>
      </c>
      <c r="W40" s="2" t="s">
        <v>40</v>
      </c>
      <c r="X40" s="2" t="s">
        <v>35</v>
      </c>
      <c r="Y40" s="2" t="s">
        <v>38</v>
      </c>
      <c r="Z40" s="2" t="s">
        <v>42</v>
      </c>
      <c r="AA40" s="2" t="s">
        <v>46</v>
      </c>
      <c r="AB40" s="2" t="s">
        <v>52</v>
      </c>
      <c r="AC40" s="4">
        <f>VLOOKUP(S40,'Linear Weights'!$A:$B,2,FALSE)*Odds!$D$2</f>
        <v>0</v>
      </c>
      <c r="AD40" s="4">
        <f>VLOOKUP(T40,'Linear Weights'!$A:$B,2,FALSE)*Odds!$D$3</f>
        <v>0.11199999999999999</v>
      </c>
      <c r="AE40" s="4">
        <f>VLOOKUP(U40,'Linear Weights'!$A:$B,2,FALSE)*Odds!$D$4</f>
        <v>5.8399999999999997E-3</v>
      </c>
      <c r="AF40" s="4">
        <f>VLOOKUP(V40,'Linear Weights'!$A:$B,2,FALSE)*Odds!$D$5</f>
        <v>0.13</v>
      </c>
      <c r="AG40" s="4">
        <f>VLOOKUP(W40,'Linear Weights'!$A:$B,2,FALSE)*Odds!$D$6</f>
        <v>6.1600000000000009E-2</v>
      </c>
      <c r="AH40" s="4">
        <f>VLOOKUP(X40,'Linear Weights'!$A:$B,2,FALSE)*Odds!$D$7</f>
        <v>6.8599999999999994E-2</v>
      </c>
      <c r="AI40" s="4">
        <f>VLOOKUP(Y40,'Linear Weights'!$A:$B,2,FALSE)*Odds!$D$8</f>
        <v>3.0000000000000001E-3</v>
      </c>
      <c r="AJ40" s="4">
        <f>VLOOKUP(Z40,'Linear Weights'!$A:$B,2,FALSE)*Odds!$D$9</f>
        <v>7.9199999999999993E-2</v>
      </c>
      <c r="AK40" s="4">
        <f>VLOOKUP(AA40,'Linear Weights'!$A:$B,2,FALSE)*Odds!$D$10</f>
        <v>1.1999999999999999E-3</v>
      </c>
      <c r="AL40" s="4">
        <f>VLOOKUP(AB40,'Linear Weights'!$A:$B,2,FALSE)*Odds!$D$11</f>
        <v>1.524E-2</v>
      </c>
      <c r="AM40" s="3">
        <f>VLOOKUP(S40,'Linear Weights'!$A:$C,3,FALSE)*Odds!$D$2</f>
        <v>0</v>
      </c>
      <c r="AN40" s="3">
        <f>VLOOKUP(T40,'Linear Weights'!$A:$C,3,FALSE)*Odds!$D$3</f>
        <v>0.16</v>
      </c>
      <c r="AO40" s="3">
        <f>VLOOKUP(U40,'Linear Weights'!$A:$C,3,FALSE)*Odds!$D$4</f>
        <v>0</v>
      </c>
      <c r="AP40" s="3">
        <f>VLOOKUP(V40,'Linear Weights'!$A:$C,3,FALSE)*Odds!$D$5</f>
        <v>0.13</v>
      </c>
      <c r="AQ40" s="3">
        <f>VLOOKUP(W40,'Linear Weights'!$A:$C,3,FALSE)*Odds!$D$6</f>
        <v>0.112</v>
      </c>
      <c r="AR40" s="3">
        <f>VLOOKUP(X40,'Linear Weights'!$A:$C,3,FALSE)*Odds!$D$7</f>
        <v>9.8000000000000004E-2</v>
      </c>
      <c r="AS40" s="3">
        <f>VLOOKUP(Y40,'Linear Weights'!$A:$C,3,FALSE)*Odds!$D$8</f>
        <v>0</v>
      </c>
      <c r="AT40" s="3">
        <f>VLOOKUP(Z40,'Linear Weights'!$A:$C,3,FALSE)*Odds!$D$9</f>
        <v>4.8000000000000001E-2</v>
      </c>
      <c r="AU40" s="3">
        <f>VLOOKUP(AA40,'Linear Weights'!$A:$C,3,FALSE)*Odds!$D$10</f>
        <v>0</v>
      </c>
      <c r="AV40" s="3">
        <f>VLOOKUP(AB40,'Linear Weights'!$A:$C,3,FALSE)*Odds!$D$11</f>
        <v>1.2E-2</v>
      </c>
    </row>
    <row r="41" spans="1:48" x14ac:dyDescent="0.2">
      <c r="A41" s="1">
        <v>83</v>
      </c>
      <c r="B41" s="1" t="s">
        <v>174</v>
      </c>
      <c r="C41" s="1" t="s">
        <v>102</v>
      </c>
      <c r="D41" s="1"/>
      <c r="E41" s="2" t="s">
        <v>52</v>
      </c>
      <c r="F41" s="2">
        <v>78</v>
      </c>
      <c r="G41" s="2" t="s">
        <v>36</v>
      </c>
      <c r="I41" s="3">
        <f>SUM(AC41:AL41)/2</f>
        <v>0.21708</v>
      </c>
      <c r="J41" s="5">
        <f>(I41*600-132)/10</f>
        <v>-0.17520000000000097</v>
      </c>
      <c r="K41" s="5">
        <f>L41-J41</f>
        <v>2.6251499999999992</v>
      </c>
      <c r="L41" s="5">
        <f>MAX((I41*600-132)/10,(O41*600-132)/10*0.75+(I41*600-132)/10*0.25)-0.6</f>
        <v>2.4499499999999981</v>
      </c>
      <c r="M41" s="5">
        <v>1.1986559999999997</v>
      </c>
      <c r="N41" s="5">
        <f>L41-M41</f>
        <v>1.2512939999999984</v>
      </c>
      <c r="O41" s="3">
        <f>(Q41*1.65)/2</f>
        <v>0.28874999999999995</v>
      </c>
      <c r="P41" s="2" t="s">
        <v>72</v>
      </c>
      <c r="Q41" s="2">
        <v>0.35</v>
      </c>
      <c r="R41" s="3">
        <f>SUM(AM41:AV41)/2</f>
        <v>0.21100000000000002</v>
      </c>
      <c r="S41" s="2" t="s">
        <v>46</v>
      </c>
      <c r="T41" s="2" t="s">
        <v>35</v>
      </c>
      <c r="U41" s="2" t="s">
        <v>38</v>
      </c>
      <c r="V41" s="2" t="s">
        <v>46</v>
      </c>
      <c r="W41" s="2" t="s">
        <v>42</v>
      </c>
      <c r="X41" s="2" t="s">
        <v>41</v>
      </c>
      <c r="Y41" s="2" t="s">
        <v>39</v>
      </c>
      <c r="Z41" s="2" t="s">
        <v>35</v>
      </c>
      <c r="AA41" s="2" t="s">
        <v>40</v>
      </c>
      <c r="AB41" s="2" t="s">
        <v>40</v>
      </c>
      <c r="AC41" s="4">
        <f>VLOOKUP(S41,'Linear Weights'!$A:$B,2,FALSE)*Odds!$D$2</f>
        <v>8.1599999999999989E-3</v>
      </c>
      <c r="AD41" s="4">
        <f>VLOOKUP(T41,'Linear Weights'!$A:$B,2,FALSE)*Odds!$D$3</f>
        <v>0.11199999999999999</v>
      </c>
      <c r="AE41" s="4">
        <f>VLOOKUP(U41,'Linear Weights'!$A:$B,2,FALSE)*Odds!$D$4</f>
        <v>7.3000000000000001E-3</v>
      </c>
      <c r="AF41" s="4">
        <f>VLOOKUP(V41,'Linear Weights'!$A:$B,2,FALSE)*Odds!$D$5</f>
        <v>5.2000000000000006E-3</v>
      </c>
      <c r="AG41" s="4">
        <f>VLOOKUP(W41,'Linear Weights'!$A:$B,2,FALSE)*Odds!$D$6</f>
        <v>0.18479999999999999</v>
      </c>
      <c r="AH41" s="4">
        <f>VLOOKUP(X41,'Linear Weights'!$A:$B,2,FALSE)*Odds!$D$7</f>
        <v>0</v>
      </c>
      <c r="AI41" s="4">
        <f>VLOOKUP(Y41,'Linear Weights'!$A:$B,2,FALSE)*Odds!$D$8</f>
        <v>0.06</v>
      </c>
      <c r="AJ41" s="4">
        <f>VLOOKUP(Z41,'Linear Weights'!$A:$B,2,FALSE)*Odds!$D$9</f>
        <v>3.3599999999999998E-2</v>
      </c>
      <c r="AK41" s="4">
        <f>VLOOKUP(AA41,'Linear Weights'!$A:$B,2,FALSE)*Odds!$D$10</f>
        <v>1.6500000000000001E-2</v>
      </c>
      <c r="AL41" s="4">
        <f>VLOOKUP(AB41,'Linear Weights'!$A:$B,2,FALSE)*Odds!$D$11</f>
        <v>6.6000000000000008E-3</v>
      </c>
      <c r="AM41" s="3">
        <f>VLOOKUP(S41,'Linear Weights'!$A:$C,3,FALSE)*Odds!$D$2</f>
        <v>0</v>
      </c>
      <c r="AN41" s="3">
        <f>VLOOKUP(T41,'Linear Weights'!$A:$C,3,FALSE)*Odds!$D$3</f>
        <v>0.16</v>
      </c>
      <c r="AO41" s="3">
        <f>VLOOKUP(U41,'Linear Weights'!$A:$C,3,FALSE)*Odds!$D$4</f>
        <v>0</v>
      </c>
      <c r="AP41" s="3">
        <f>VLOOKUP(V41,'Linear Weights'!$A:$C,3,FALSE)*Odds!$D$5</f>
        <v>0</v>
      </c>
      <c r="AQ41" s="3">
        <f>VLOOKUP(W41,'Linear Weights'!$A:$C,3,FALSE)*Odds!$D$6</f>
        <v>0.112</v>
      </c>
      <c r="AR41" s="3">
        <f>VLOOKUP(X41,'Linear Weights'!$A:$C,3,FALSE)*Odds!$D$7</f>
        <v>0</v>
      </c>
      <c r="AS41" s="3">
        <f>VLOOKUP(Y41,'Linear Weights'!$A:$C,3,FALSE)*Odds!$D$8</f>
        <v>0.06</v>
      </c>
      <c r="AT41" s="3">
        <f>VLOOKUP(Z41,'Linear Weights'!$A:$C,3,FALSE)*Odds!$D$9</f>
        <v>4.8000000000000001E-2</v>
      </c>
      <c r="AU41" s="3">
        <f>VLOOKUP(AA41,'Linear Weights'!$A:$C,3,FALSE)*Odds!$D$10</f>
        <v>0.03</v>
      </c>
      <c r="AV41" s="3">
        <f>VLOOKUP(AB41,'Linear Weights'!$A:$C,3,FALSE)*Odds!$D$11</f>
        <v>1.2E-2</v>
      </c>
    </row>
    <row r="42" spans="1:48" x14ac:dyDescent="0.2">
      <c r="A42" s="1">
        <v>65</v>
      </c>
      <c r="B42" s="1" t="s">
        <v>157</v>
      </c>
      <c r="C42" s="1" t="s">
        <v>54</v>
      </c>
      <c r="D42" s="1"/>
      <c r="E42" s="2" t="s">
        <v>65</v>
      </c>
      <c r="F42" s="2">
        <v>85</v>
      </c>
      <c r="G42" s="2" t="s">
        <v>36</v>
      </c>
      <c r="I42" s="3">
        <f>SUM(AC42:AL42)/2</f>
        <v>0.27021000000000006</v>
      </c>
      <c r="J42" s="5">
        <f>(I42*600-132)/10</f>
        <v>3.0126000000000035</v>
      </c>
      <c r="K42" s="5">
        <f>L42-J42</f>
        <v>-0.60000000000000009</v>
      </c>
      <c r="L42" s="5">
        <f>MAX((I42*600-132)/10,((O42*R42+I42)*600-132)/10)-0.6</f>
        <v>2.4126000000000034</v>
      </c>
      <c r="M42" s="5">
        <v>4.1693999999999987</v>
      </c>
      <c r="N42" s="5">
        <f>L42-M42</f>
        <v>-1.7567999999999953</v>
      </c>
      <c r="O42" s="3">
        <f>Q42*0.15-(1-Q42)*0.38</f>
        <v>-1.9599999999999979E-2</v>
      </c>
      <c r="P42" s="2" t="s">
        <v>37</v>
      </c>
      <c r="Q42" s="2">
        <v>0.68</v>
      </c>
      <c r="R42" s="3">
        <f>SUM(AM42:AV42)/2</f>
        <v>0.34100000000000003</v>
      </c>
      <c r="S42" s="2" t="s">
        <v>40</v>
      </c>
      <c r="T42" s="2" t="s">
        <v>35</v>
      </c>
      <c r="U42" s="2" t="s">
        <v>38</v>
      </c>
      <c r="V42" s="2" t="s">
        <v>35</v>
      </c>
      <c r="W42" s="2" t="s">
        <v>46</v>
      </c>
      <c r="X42" s="2" t="s">
        <v>39</v>
      </c>
      <c r="Y42" s="2" t="s">
        <v>41</v>
      </c>
      <c r="Z42" s="2" t="s">
        <v>42</v>
      </c>
      <c r="AA42" s="2" t="s">
        <v>35</v>
      </c>
      <c r="AB42" s="2" t="s">
        <v>52</v>
      </c>
      <c r="AC42" s="4">
        <f>VLOOKUP(S42,'Linear Weights'!$A:$B,2,FALSE)*Odds!$D$2</f>
        <v>0.11220000000000001</v>
      </c>
      <c r="AD42" s="4">
        <f>VLOOKUP(T42,'Linear Weights'!$A:$B,2,FALSE)*Odds!$D$3</f>
        <v>0.11199999999999999</v>
      </c>
      <c r="AE42" s="4">
        <f>VLOOKUP(U42,'Linear Weights'!$A:$B,2,FALSE)*Odds!$D$4</f>
        <v>7.3000000000000001E-3</v>
      </c>
      <c r="AF42" s="4">
        <f>VLOOKUP(V42,'Linear Weights'!$A:$B,2,FALSE)*Odds!$D$5</f>
        <v>9.0999999999999998E-2</v>
      </c>
      <c r="AG42" s="4">
        <f>VLOOKUP(W42,'Linear Weights'!$A:$B,2,FALSE)*Odds!$D$6</f>
        <v>4.4800000000000005E-3</v>
      </c>
      <c r="AH42" s="4">
        <f>VLOOKUP(X42,'Linear Weights'!$A:$B,2,FALSE)*Odds!$D$7</f>
        <v>9.8000000000000004E-2</v>
      </c>
      <c r="AI42" s="4">
        <f>VLOOKUP(Y42,'Linear Weights'!$A:$B,2,FALSE)*Odds!$D$8</f>
        <v>0</v>
      </c>
      <c r="AJ42" s="4">
        <f>VLOOKUP(Z42,'Linear Weights'!$A:$B,2,FALSE)*Odds!$D$9</f>
        <v>7.9199999999999993E-2</v>
      </c>
      <c r="AK42" s="4">
        <f>VLOOKUP(AA42,'Linear Weights'!$A:$B,2,FALSE)*Odds!$D$10</f>
        <v>2.0999999999999998E-2</v>
      </c>
      <c r="AL42" s="4">
        <f>VLOOKUP(AB42,'Linear Weights'!$A:$B,2,FALSE)*Odds!$D$11</f>
        <v>1.524E-2</v>
      </c>
      <c r="AM42" s="3">
        <f>VLOOKUP(S42,'Linear Weights'!$A:$C,3,FALSE)*Odds!$D$2</f>
        <v>0.20399999999999999</v>
      </c>
      <c r="AN42" s="3">
        <f>VLOOKUP(T42,'Linear Weights'!$A:$C,3,FALSE)*Odds!$D$3</f>
        <v>0.16</v>
      </c>
      <c r="AO42" s="3">
        <f>VLOOKUP(U42,'Linear Weights'!$A:$C,3,FALSE)*Odds!$D$4</f>
        <v>0</v>
      </c>
      <c r="AP42" s="3">
        <f>VLOOKUP(V42,'Linear Weights'!$A:$C,3,FALSE)*Odds!$D$5</f>
        <v>0.13</v>
      </c>
      <c r="AQ42" s="3">
        <f>VLOOKUP(W42,'Linear Weights'!$A:$C,3,FALSE)*Odds!$D$6</f>
        <v>0</v>
      </c>
      <c r="AR42" s="3">
        <f>VLOOKUP(X42,'Linear Weights'!$A:$C,3,FALSE)*Odds!$D$7</f>
        <v>9.8000000000000004E-2</v>
      </c>
      <c r="AS42" s="3">
        <f>VLOOKUP(Y42,'Linear Weights'!$A:$C,3,FALSE)*Odds!$D$8</f>
        <v>0</v>
      </c>
      <c r="AT42" s="3">
        <f>VLOOKUP(Z42,'Linear Weights'!$A:$C,3,FALSE)*Odds!$D$9</f>
        <v>4.8000000000000001E-2</v>
      </c>
      <c r="AU42" s="3">
        <f>VLOOKUP(AA42,'Linear Weights'!$A:$C,3,FALSE)*Odds!$D$10</f>
        <v>0.03</v>
      </c>
      <c r="AV42" s="3">
        <f>VLOOKUP(AB42,'Linear Weights'!$A:$C,3,FALSE)*Odds!$D$11</f>
        <v>1.2E-2</v>
      </c>
    </row>
    <row r="43" spans="1:48" x14ac:dyDescent="0.2">
      <c r="A43" s="1">
        <v>118</v>
      </c>
      <c r="B43" s="1" t="s">
        <v>205</v>
      </c>
      <c r="C43" s="1" t="s">
        <v>69</v>
      </c>
      <c r="D43" s="1"/>
      <c r="E43" s="2" t="s">
        <v>61</v>
      </c>
      <c r="F43" s="2">
        <v>82</v>
      </c>
      <c r="I43" s="3">
        <f>SUM(AC43:AL43)/2</f>
        <v>0.24903999999999996</v>
      </c>
      <c r="J43" s="5">
        <f>(I43*600-132)/10</f>
        <v>1.7423999999999977</v>
      </c>
      <c r="K43" s="5">
        <f>L43-J43</f>
        <v>0.58259999999999934</v>
      </c>
      <c r="L43" s="5">
        <f>MAX((I43*600-132)/10,(O43*600-132)/10)-0.6</f>
        <v>2.3249999999999971</v>
      </c>
      <c r="M43" s="5">
        <v>2.5751999999999953</v>
      </c>
      <c r="N43" s="5">
        <f>L43-M43</f>
        <v>-0.2501999999999982</v>
      </c>
      <c r="O43" s="3">
        <f>(Q43*0.7+(1-Q43)*0.05)/2</f>
        <v>0.26874999999999993</v>
      </c>
      <c r="P43" s="2" t="s">
        <v>45</v>
      </c>
      <c r="Q43" s="2">
        <v>0.75</v>
      </c>
      <c r="R43" s="3">
        <f>SUM(AM43:AV43)/2</f>
        <v>0.33999999999999997</v>
      </c>
      <c r="S43" s="2" t="s">
        <v>35</v>
      </c>
      <c r="T43" s="2" t="s">
        <v>35</v>
      </c>
      <c r="U43" s="2" t="s">
        <v>40</v>
      </c>
      <c r="V43" s="2" t="s">
        <v>38</v>
      </c>
      <c r="W43" s="2" t="s">
        <v>46</v>
      </c>
      <c r="X43" s="2" t="s">
        <v>39</v>
      </c>
      <c r="Y43" s="2" t="s">
        <v>35</v>
      </c>
      <c r="Z43" s="2" t="s">
        <v>38</v>
      </c>
      <c r="AA43" s="2" t="s">
        <v>46</v>
      </c>
      <c r="AB43" s="2" t="s">
        <v>35</v>
      </c>
      <c r="AC43" s="4">
        <f>VLOOKUP(S43,'Linear Weights'!$A:$B,2,FALSE)*Odds!$D$2</f>
        <v>0.14279999999999998</v>
      </c>
      <c r="AD43" s="4">
        <f>VLOOKUP(T43,'Linear Weights'!$A:$B,2,FALSE)*Odds!$D$3</f>
        <v>0.11199999999999999</v>
      </c>
      <c r="AE43" s="4">
        <f>VLOOKUP(U43,'Linear Weights'!$A:$B,2,FALSE)*Odds!$D$4</f>
        <v>8.0299999999999996E-2</v>
      </c>
      <c r="AF43" s="4">
        <f>VLOOKUP(V43,'Linear Weights'!$A:$B,2,FALSE)*Odds!$D$5</f>
        <v>6.5000000000000006E-3</v>
      </c>
      <c r="AG43" s="4">
        <f>VLOOKUP(W43,'Linear Weights'!$A:$B,2,FALSE)*Odds!$D$6</f>
        <v>4.4800000000000005E-3</v>
      </c>
      <c r="AH43" s="4">
        <f>VLOOKUP(X43,'Linear Weights'!$A:$B,2,FALSE)*Odds!$D$7</f>
        <v>9.8000000000000004E-2</v>
      </c>
      <c r="AI43" s="4">
        <f>VLOOKUP(Y43,'Linear Weights'!$A:$B,2,FALSE)*Odds!$D$8</f>
        <v>4.1999999999999996E-2</v>
      </c>
      <c r="AJ43" s="4">
        <f>VLOOKUP(Z43,'Linear Weights'!$A:$B,2,FALSE)*Odds!$D$9</f>
        <v>2.4000000000000002E-3</v>
      </c>
      <c r="AK43" s="4">
        <f>VLOOKUP(AA43,'Linear Weights'!$A:$B,2,FALSE)*Odds!$D$10</f>
        <v>1.1999999999999999E-3</v>
      </c>
      <c r="AL43" s="4">
        <f>VLOOKUP(AB43,'Linear Weights'!$A:$B,2,FALSE)*Odds!$D$11</f>
        <v>8.3999999999999995E-3</v>
      </c>
      <c r="AM43" s="3">
        <f>VLOOKUP(S43,'Linear Weights'!$A:$C,3,FALSE)*Odds!$D$2</f>
        <v>0.20399999999999999</v>
      </c>
      <c r="AN43" s="3">
        <f>VLOOKUP(T43,'Linear Weights'!$A:$C,3,FALSE)*Odds!$D$3</f>
        <v>0.16</v>
      </c>
      <c r="AO43" s="3">
        <f>VLOOKUP(U43,'Linear Weights'!$A:$C,3,FALSE)*Odds!$D$4</f>
        <v>0.14599999999999999</v>
      </c>
      <c r="AP43" s="3">
        <f>VLOOKUP(V43,'Linear Weights'!$A:$C,3,FALSE)*Odds!$D$5</f>
        <v>0</v>
      </c>
      <c r="AQ43" s="3">
        <f>VLOOKUP(W43,'Linear Weights'!$A:$C,3,FALSE)*Odds!$D$6</f>
        <v>0</v>
      </c>
      <c r="AR43" s="3">
        <f>VLOOKUP(X43,'Linear Weights'!$A:$C,3,FALSE)*Odds!$D$7</f>
        <v>9.8000000000000004E-2</v>
      </c>
      <c r="AS43" s="3">
        <f>VLOOKUP(Y43,'Linear Weights'!$A:$C,3,FALSE)*Odds!$D$8</f>
        <v>0.06</v>
      </c>
      <c r="AT43" s="3">
        <f>VLOOKUP(Z43,'Linear Weights'!$A:$C,3,FALSE)*Odds!$D$9</f>
        <v>0</v>
      </c>
      <c r="AU43" s="3">
        <f>VLOOKUP(AA43,'Linear Weights'!$A:$C,3,FALSE)*Odds!$D$10</f>
        <v>0</v>
      </c>
      <c r="AV43" s="3">
        <f>VLOOKUP(AB43,'Linear Weights'!$A:$C,3,FALSE)*Odds!$D$11</f>
        <v>1.2E-2</v>
      </c>
    </row>
    <row r="44" spans="1:48" x14ac:dyDescent="0.2">
      <c r="A44" s="1">
        <v>30</v>
      </c>
      <c r="B44" s="1" t="s">
        <v>124</v>
      </c>
      <c r="C44" s="1" t="s">
        <v>51</v>
      </c>
      <c r="D44" s="1"/>
      <c r="E44" s="2" t="s">
        <v>85</v>
      </c>
      <c r="F44" s="2">
        <v>80</v>
      </c>
      <c r="G44" s="2" t="s">
        <v>36</v>
      </c>
      <c r="I44" s="3">
        <f>SUM(AC44:AL44)/2</f>
        <v>0.24644999999999997</v>
      </c>
      <c r="J44" s="5">
        <f>(I44*600-132)/10</f>
        <v>1.5869999999999975</v>
      </c>
      <c r="K44" s="5">
        <f>L44-J44</f>
        <v>0.70982400000000023</v>
      </c>
      <c r="L44" s="5">
        <f>MAX((I44*600-132)/10,((O44*R44+I44)*600-132)/10)-0.6</f>
        <v>2.2968239999999978</v>
      </c>
      <c r="M44" s="5">
        <v>1.9020000000000037</v>
      </c>
      <c r="N44" s="5">
        <f>L44-M44</f>
        <v>0.39482399999999407</v>
      </c>
      <c r="O44" s="3">
        <f>Q44*0.15-(1-Q44)*0.38</f>
        <v>7.5800000000000006E-2</v>
      </c>
      <c r="P44" s="2" t="s">
        <v>37</v>
      </c>
      <c r="Q44" s="2">
        <v>0.86</v>
      </c>
      <c r="R44" s="3">
        <f>SUM(AM44:AV44)/2</f>
        <v>0.28800000000000003</v>
      </c>
      <c r="S44" s="2" t="s">
        <v>38</v>
      </c>
      <c r="T44" s="2" t="s">
        <v>35</v>
      </c>
      <c r="U44" s="2" t="s">
        <v>35</v>
      </c>
      <c r="V44" s="2" t="s">
        <v>41</v>
      </c>
      <c r="W44" s="2" t="s">
        <v>39</v>
      </c>
      <c r="X44" s="2" t="s">
        <v>40</v>
      </c>
      <c r="Y44" s="2" t="s">
        <v>46</v>
      </c>
      <c r="Z44" s="2" t="s">
        <v>42</v>
      </c>
      <c r="AA44" s="2" t="s">
        <v>46</v>
      </c>
      <c r="AB44" s="2" t="s">
        <v>42</v>
      </c>
      <c r="AC44" s="4">
        <f>VLOOKUP(S44,'Linear Weights'!$A:$B,2,FALSE)*Odds!$D$2</f>
        <v>1.0200000000000001E-2</v>
      </c>
      <c r="AD44" s="4">
        <f>VLOOKUP(T44,'Linear Weights'!$A:$B,2,FALSE)*Odds!$D$3</f>
        <v>0.11199999999999999</v>
      </c>
      <c r="AE44" s="4">
        <f>VLOOKUP(U44,'Linear Weights'!$A:$B,2,FALSE)*Odds!$D$4</f>
        <v>0.10219999999999999</v>
      </c>
      <c r="AF44" s="4">
        <f>VLOOKUP(V44,'Linear Weights'!$A:$B,2,FALSE)*Odds!$D$5</f>
        <v>0</v>
      </c>
      <c r="AG44" s="4">
        <f>VLOOKUP(W44,'Linear Weights'!$A:$B,2,FALSE)*Odds!$D$6</f>
        <v>0.112</v>
      </c>
      <c r="AH44" s="4">
        <f>VLOOKUP(X44,'Linear Weights'!$A:$B,2,FALSE)*Odds!$D$7</f>
        <v>5.3900000000000003E-2</v>
      </c>
      <c r="AI44" s="4">
        <f>VLOOKUP(Y44,'Linear Weights'!$A:$B,2,FALSE)*Odds!$D$8</f>
        <v>2.3999999999999998E-3</v>
      </c>
      <c r="AJ44" s="4">
        <f>VLOOKUP(Z44,'Linear Weights'!$A:$B,2,FALSE)*Odds!$D$9</f>
        <v>7.9199999999999993E-2</v>
      </c>
      <c r="AK44" s="4">
        <f>VLOOKUP(AA44,'Linear Weights'!$A:$B,2,FALSE)*Odds!$D$10</f>
        <v>1.1999999999999999E-3</v>
      </c>
      <c r="AL44" s="4">
        <f>VLOOKUP(AB44,'Linear Weights'!$A:$B,2,FALSE)*Odds!$D$11</f>
        <v>1.9799999999999998E-2</v>
      </c>
      <c r="AM44" s="3">
        <f>VLOOKUP(S44,'Linear Weights'!$A:$C,3,FALSE)*Odds!$D$2</f>
        <v>0</v>
      </c>
      <c r="AN44" s="3">
        <f>VLOOKUP(T44,'Linear Weights'!$A:$C,3,FALSE)*Odds!$D$3</f>
        <v>0.16</v>
      </c>
      <c r="AO44" s="3">
        <f>VLOOKUP(U44,'Linear Weights'!$A:$C,3,FALSE)*Odds!$D$4</f>
        <v>0.14599999999999999</v>
      </c>
      <c r="AP44" s="3">
        <f>VLOOKUP(V44,'Linear Weights'!$A:$C,3,FALSE)*Odds!$D$5</f>
        <v>0</v>
      </c>
      <c r="AQ44" s="3">
        <f>VLOOKUP(W44,'Linear Weights'!$A:$C,3,FALSE)*Odds!$D$6</f>
        <v>0.112</v>
      </c>
      <c r="AR44" s="3">
        <f>VLOOKUP(X44,'Linear Weights'!$A:$C,3,FALSE)*Odds!$D$7</f>
        <v>9.8000000000000004E-2</v>
      </c>
      <c r="AS44" s="3">
        <f>VLOOKUP(Y44,'Linear Weights'!$A:$C,3,FALSE)*Odds!$D$8</f>
        <v>0</v>
      </c>
      <c r="AT44" s="3">
        <f>VLOOKUP(Z44,'Linear Weights'!$A:$C,3,FALSE)*Odds!$D$9</f>
        <v>4.8000000000000001E-2</v>
      </c>
      <c r="AU44" s="3">
        <f>VLOOKUP(AA44,'Linear Weights'!$A:$C,3,FALSE)*Odds!$D$10</f>
        <v>0</v>
      </c>
      <c r="AV44" s="3">
        <f>VLOOKUP(AB44,'Linear Weights'!$A:$C,3,FALSE)*Odds!$D$11</f>
        <v>1.2E-2</v>
      </c>
    </row>
    <row r="45" spans="1:48" x14ac:dyDescent="0.2">
      <c r="A45" s="1">
        <v>140</v>
      </c>
      <c r="B45" s="1" t="s">
        <v>224</v>
      </c>
      <c r="C45" s="1" t="s">
        <v>94</v>
      </c>
      <c r="D45" s="1"/>
      <c r="E45" s="2" t="s">
        <v>65</v>
      </c>
      <c r="F45" s="2">
        <v>81</v>
      </c>
      <c r="I45" s="3">
        <f>SUM(AC45:AL45)/2</f>
        <v>0.26784000000000002</v>
      </c>
      <c r="J45" s="5">
        <f>(I45*600-132)/10</f>
        <v>2.870400000000001</v>
      </c>
      <c r="K45" s="5">
        <f>L45-J45</f>
        <v>-0.60000000000000009</v>
      </c>
      <c r="L45" s="5">
        <f>MAX((I45*600-132)/10,(O45*600-132)/10)-0.6</f>
        <v>2.2704000000000009</v>
      </c>
      <c r="M45" s="5">
        <v>2.2704000000000009</v>
      </c>
      <c r="N45" s="5">
        <f>L45-M45</f>
        <v>0</v>
      </c>
      <c r="O45" s="3">
        <f>(Q45*0.7+(1-Q45)*0.05)/2</f>
        <v>0.23624999999999999</v>
      </c>
      <c r="P45" s="2" t="s">
        <v>45</v>
      </c>
      <c r="Q45" s="2">
        <v>0.65</v>
      </c>
      <c r="R45" s="3">
        <f>SUM(AM45:AV45)/2</f>
        <v>0.30199999999999999</v>
      </c>
      <c r="S45" s="2" t="s">
        <v>35</v>
      </c>
      <c r="T45" s="2" t="s">
        <v>38</v>
      </c>
      <c r="U45" s="2" t="s">
        <v>46</v>
      </c>
      <c r="V45" s="2" t="s">
        <v>35</v>
      </c>
      <c r="W45" s="2" t="s">
        <v>40</v>
      </c>
      <c r="X45" s="2" t="s">
        <v>42</v>
      </c>
      <c r="Y45" s="2" t="s">
        <v>41</v>
      </c>
      <c r="Z45" s="2" t="s">
        <v>39</v>
      </c>
      <c r="AA45" s="2" t="s">
        <v>38</v>
      </c>
      <c r="AB45" s="2" t="s">
        <v>52</v>
      </c>
      <c r="AC45" s="4">
        <f>VLOOKUP(S45,'Linear Weights'!$A:$B,2,FALSE)*Odds!$D$2</f>
        <v>0.14279999999999998</v>
      </c>
      <c r="AD45" s="4">
        <f>VLOOKUP(T45,'Linear Weights'!$A:$B,2,FALSE)*Odds!$D$3</f>
        <v>8.0000000000000002E-3</v>
      </c>
      <c r="AE45" s="4">
        <f>VLOOKUP(U45,'Linear Weights'!$A:$B,2,FALSE)*Odds!$D$4</f>
        <v>5.8399999999999997E-3</v>
      </c>
      <c r="AF45" s="4">
        <f>VLOOKUP(V45,'Linear Weights'!$A:$B,2,FALSE)*Odds!$D$5</f>
        <v>9.0999999999999998E-2</v>
      </c>
      <c r="AG45" s="4">
        <f>VLOOKUP(W45,'Linear Weights'!$A:$B,2,FALSE)*Odds!$D$6</f>
        <v>6.1600000000000009E-2</v>
      </c>
      <c r="AH45" s="4">
        <f>VLOOKUP(X45,'Linear Weights'!$A:$B,2,FALSE)*Odds!$D$7</f>
        <v>0.16170000000000001</v>
      </c>
      <c r="AI45" s="4">
        <f>VLOOKUP(Y45,'Linear Weights'!$A:$B,2,FALSE)*Odds!$D$8</f>
        <v>0</v>
      </c>
      <c r="AJ45" s="4">
        <f>VLOOKUP(Z45,'Linear Weights'!$A:$B,2,FALSE)*Odds!$D$9</f>
        <v>4.8000000000000001E-2</v>
      </c>
      <c r="AK45" s="4">
        <f>VLOOKUP(AA45,'Linear Weights'!$A:$B,2,FALSE)*Odds!$D$10</f>
        <v>1.5E-3</v>
      </c>
      <c r="AL45" s="4">
        <f>VLOOKUP(AB45,'Linear Weights'!$A:$B,2,FALSE)*Odds!$D$11</f>
        <v>1.524E-2</v>
      </c>
      <c r="AM45" s="3">
        <f>VLOOKUP(S45,'Linear Weights'!$A:$C,3,FALSE)*Odds!$D$2</f>
        <v>0.20399999999999999</v>
      </c>
      <c r="AN45" s="3">
        <f>VLOOKUP(T45,'Linear Weights'!$A:$C,3,FALSE)*Odds!$D$3</f>
        <v>0</v>
      </c>
      <c r="AO45" s="3">
        <f>VLOOKUP(U45,'Linear Weights'!$A:$C,3,FALSE)*Odds!$D$4</f>
        <v>0</v>
      </c>
      <c r="AP45" s="3">
        <f>VLOOKUP(V45,'Linear Weights'!$A:$C,3,FALSE)*Odds!$D$5</f>
        <v>0.13</v>
      </c>
      <c r="AQ45" s="3">
        <f>VLOOKUP(W45,'Linear Weights'!$A:$C,3,FALSE)*Odds!$D$6</f>
        <v>0.112</v>
      </c>
      <c r="AR45" s="3">
        <f>VLOOKUP(X45,'Linear Weights'!$A:$C,3,FALSE)*Odds!$D$7</f>
        <v>9.8000000000000004E-2</v>
      </c>
      <c r="AS45" s="3">
        <f>VLOOKUP(Y45,'Linear Weights'!$A:$C,3,FALSE)*Odds!$D$8</f>
        <v>0</v>
      </c>
      <c r="AT45" s="3">
        <f>VLOOKUP(Z45,'Linear Weights'!$A:$C,3,FALSE)*Odds!$D$9</f>
        <v>4.8000000000000001E-2</v>
      </c>
      <c r="AU45" s="3">
        <f>VLOOKUP(AA45,'Linear Weights'!$A:$C,3,FALSE)*Odds!$D$10</f>
        <v>0</v>
      </c>
      <c r="AV45" s="3">
        <f>VLOOKUP(AB45,'Linear Weights'!$A:$C,3,FALSE)*Odds!$D$11</f>
        <v>1.2E-2</v>
      </c>
    </row>
    <row r="46" spans="1:48" x14ac:dyDescent="0.2">
      <c r="A46" s="1">
        <v>136</v>
      </c>
      <c r="B46" s="1" t="s">
        <v>221</v>
      </c>
      <c r="C46" s="1" t="s">
        <v>71</v>
      </c>
      <c r="D46" s="1"/>
      <c r="E46" s="2" t="s">
        <v>35</v>
      </c>
      <c r="F46" s="2">
        <v>83</v>
      </c>
      <c r="H46" s="2" t="s">
        <v>36</v>
      </c>
      <c r="I46" s="3">
        <f>SUM(AC46:AL46)/2</f>
        <v>0.26679000000000003</v>
      </c>
      <c r="J46" s="5">
        <f>(I46*600-132)/10</f>
        <v>2.8074000000000012</v>
      </c>
      <c r="K46" s="5">
        <f>L46-J46</f>
        <v>-0.60000000000000009</v>
      </c>
      <c r="L46" s="5">
        <f>MAX((I46*600-132)/10,(O46*600-132)/10*0.75+(I46*600-132)/10*0.25)-0.6</f>
        <v>2.2074000000000011</v>
      </c>
      <c r="M46" s="5">
        <v>3.0990000000000006</v>
      </c>
      <c r="N46" s="5">
        <f>L46-M46</f>
        <v>-0.8915999999999995</v>
      </c>
      <c r="O46" s="3">
        <f>(Q46*1.65)/2</f>
        <v>0.22275</v>
      </c>
      <c r="P46" s="2" t="s">
        <v>72</v>
      </c>
      <c r="Q46" s="2">
        <v>0.27</v>
      </c>
      <c r="R46" s="3">
        <f>SUM(AM46:AV46)/2</f>
        <v>0.30199999999999999</v>
      </c>
      <c r="S46" s="2" t="s">
        <v>35</v>
      </c>
      <c r="T46" s="2" t="s">
        <v>40</v>
      </c>
      <c r="U46" s="2" t="s">
        <v>41</v>
      </c>
      <c r="V46" s="2" t="s">
        <v>46</v>
      </c>
      <c r="W46" s="2" t="s">
        <v>39</v>
      </c>
      <c r="X46" s="2" t="s">
        <v>42</v>
      </c>
      <c r="Y46" s="2" t="s">
        <v>41</v>
      </c>
      <c r="Z46" s="2" t="s">
        <v>38</v>
      </c>
      <c r="AA46" s="2" t="s">
        <v>35</v>
      </c>
      <c r="AB46" s="2" t="s">
        <v>46</v>
      </c>
      <c r="AC46" s="4">
        <f>VLOOKUP(S46,'Linear Weights'!$A:$B,2,FALSE)*Odds!$D$2</f>
        <v>0.14279999999999998</v>
      </c>
      <c r="AD46" s="4">
        <f>VLOOKUP(T46,'Linear Weights'!$A:$B,2,FALSE)*Odds!$D$3</f>
        <v>8.8000000000000009E-2</v>
      </c>
      <c r="AE46" s="4">
        <f>VLOOKUP(U46,'Linear Weights'!$A:$B,2,FALSE)*Odds!$D$4</f>
        <v>0</v>
      </c>
      <c r="AF46" s="4">
        <f>VLOOKUP(V46,'Linear Weights'!$A:$B,2,FALSE)*Odds!$D$5</f>
        <v>5.2000000000000006E-3</v>
      </c>
      <c r="AG46" s="4">
        <f>VLOOKUP(W46,'Linear Weights'!$A:$B,2,FALSE)*Odds!$D$6</f>
        <v>0.112</v>
      </c>
      <c r="AH46" s="4">
        <f>VLOOKUP(X46,'Linear Weights'!$A:$B,2,FALSE)*Odds!$D$7</f>
        <v>0.16170000000000001</v>
      </c>
      <c r="AI46" s="4">
        <f>VLOOKUP(Y46,'Linear Weights'!$A:$B,2,FALSE)*Odds!$D$8</f>
        <v>0</v>
      </c>
      <c r="AJ46" s="4">
        <f>VLOOKUP(Z46,'Linear Weights'!$A:$B,2,FALSE)*Odds!$D$9</f>
        <v>2.4000000000000002E-3</v>
      </c>
      <c r="AK46" s="4">
        <f>VLOOKUP(AA46,'Linear Weights'!$A:$B,2,FALSE)*Odds!$D$10</f>
        <v>2.0999999999999998E-2</v>
      </c>
      <c r="AL46" s="4">
        <f>VLOOKUP(AB46,'Linear Weights'!$A:$B,2,FALSE)*Odds!$D$11</f>
        <v>4.8000000000000001E-4</v>
      </c>
      <c r="AM46" s="3">
        <f>VLOOKUP(S46,'Linear Weights'!$A:$C,3,FALSE)*Odds!$D$2</f>
        <v>0.20399999999999999</v>
      </c>
      <c r="AN46" s="3">
        <f>VLOOKUP(T46,'Linear Weights'!$A:$C,3,FALSE)*Odds!$D$3</f>
        <v>0.16</v>
      </c>
      <c r="AO46" s="3">
        <f>VLOOKUP(U46,'Linear Weights'!$A:$C,3,FALSE)*Odds!$D$4</f>
        <v>0</v>
      </c>
      <c r="AP46" s="3">
        <f>VLOOKUP(V46,'Linear Weights'!$A:$C,3,FALSE)*Odds!$D$5</f>
        <v>0</v>
      </c>
      <c r="AQ46" s="3">
        <f>VLOOKUP(W46,'Linear Weights'!$A:$C,3,FALSE)*Odds!$D$6</f>
        <v>0.112</v>
      </c>
      <c r="AR46" s="3">
        <f>VLOOKUP(X46,'Linear Weights'!$A:$C,3,FALSE)*Odds!$D$7</f>
        <v>9.8000000000000004E-2</v>
      </c>
      <c r="AS46" s="3">
        <f>VLOOKUP(Y46,'Linear Weights'!$A:$C,3,FALSE)*Odds!$D$8</f>
        <v>0</v>
      </c>
      <c r="AT46" s="3">
        <f>VLOOKUP(Z46,'Linear Weights'!$A:$C,3,FALSE)*Odds!$D$9</f>
        <v>0</v>
      </c>
      <c r="AU46" s="3">
        <f>VLOOKUP(AA46,'Linear Weights'!$A:$C,3,FALSE)*Odds!$D$10</f>
        <v>0.03</v>
      </c>
      <c r="AV46" s="3">
        <f>VLOOKUP(AB46,'Linear Weights'!$A:$C,3,FALSE)*Odds!$D$11</f>
        <v>0</v>
      </c>
    </row>
    <row r="47" spans="1:48" x14ac:dyDescent="0.2">
      <c r="A47" s="1">
        <v>8</v>
      </c>
      <c r="B47" s="1" t="s">
        <v>97</v>
      </c>
      <c r="C47" s="1" t="s">
        <v>98</v>
      </c>
      <c r="D47" s="1"/>
      <c r="E47" s="2" t="s">
        <v>65</v>
      </c>
      <c r="F47" s="2">
        <v>81</v>
      </c>
      <c r="I47" s="3">
        <f>SUM(AC47:AL47)/2</f>
        <v>0.26506999999999997</v>
      </c>
      <c r="J47" s="5">
        <f>(I47*600-132)/10</f>
        <v>2.7041999999999975</v>
      </c>
      <c r="K47" s="5">
        <f>L47-J47</f>
        <v>-0.60000000000000009</v>
      </c>
      <c r="L47" s="5">
        <f>MAX((I47*600-132)/10,(O47*600-132)/10)-0.6</f>
        <v>2.1041999999999974</v>
      </c>
      <c r="M47" s="5">
        <v>2.2074000000000011</v>
      </c>
      <c r="N47" s="5">
        <f>L47-M47</f>
        <v>-0.10320000000000373</v>
      </c>
      <c r="O47" s="3">
        <f>(Q47*0.55)/2</f>
        <v>0.22275000000000003</v>
      </c>
      <c r="P47" s="2" t="s">
        <v>49</v>
      </c>
      <c r="Q47" s="2">
        <v>0.81</v>
      </c>
      <c r="R47" s="3">
        <f>SUM(AM47:AV47)/2</f>
        <v>0.31900000000000001</v>
      </c>
      <c r="S47" s="2" t="s">
        <v>35</v>
      </c>
      <c r="T47" s="2" t="s">
        <v>41</v>
      </c>
      <c r="U47" s="2" t="s">
        <v>39</v>
      </c>
      <c r="V47" s="2" t="s">
        <v>40</v>
      </c>
      <c r="W47" s="2" t="s">
        <v>38</v>
      </c>
      <c r="X47" s="2" t="s">
        <v>35</v>
      </c>
      <c r="Y47" s="2" t="s">
        <v>41</v>
      </c>
      <c r="Z47" s="2" t="s">
        <v>42</v>
      </c>
      <c r="AA47" s="2" t="s">
        <v>46</v>
      </c>
      <c r="AB47" s="2" t="s">
        <v>52</v>
      </c>
      <c r="AC47" s="4">
        <f>VLOOKUP(S47,'Linear Weights'!$A:$B,2,FALSE)*Odds!$D$2</f>
        <v>0.14279999999999998</v>
      </c>
      <c r="AD47" s="4">
        <f>VLOOKUP(T47,'Linear Weights'!$A:$B,2,FALSE)*Odds!$D$3</f>
        <v>0</v>
      </c>
      <c r="AE47" s="4">
        <f>VLOOKUP(U47,'Linear Weights'!$A:$B,2,FALSE)*Odds!$D$4</f>
        <v>0.14599999999999999</v>
      </c>
      <c r="AF47" s="4">
        <f>VLOOKUP(V47,'Linear Weights'!$A:$B,2,FALSE)*Odds!$D$5</f>
        <v>7.1500000000000008E-2</v>
      </c>
      <c r="AG47" s="4">
        <f>VLOOKUP(W47,'Linear Weights'!$A:$B,2,FALSE)*Odds!$D$6</f>
        <v>5.6000000000000008E-3</v>
      </c>
      <c r="AH47" s="4">
        <f>VLOOKUP(X47,'Linear Weights'!$A:$B,2,FALSE)*Odds!$D$7</f>
        <v>6.8599999999999994E-2</v>
      </c>
      <c r="AI47" s="4">
        <f>VLOOKUP(Y47,'Linear Weights'!$A:$B,2,FALSE)*Odds!$D$8</f>
        <v>0</v>
      </c>
      <c r="AJ47" s="4">
        <f>VLOOKUP(Z47,'Linear Weights'!$A:$B,2,FALSE)*Odds!$D$9</f>
        <v>7.9199999999999993E-2</v>
      </c>
      <c r="AK47" s="4">
        <f>VLOOKUP(AA47,'Linear Weights'!$A:$B,2,FALSE)*Odds!$D$10</f>
        <v>1.1999999999999999E-3</v>
      </c>
      <c r="AL47" s="4">
        <f>VLOOKUP(AB47,'Linear Weights'!$A:$B,2,FALSE)*Odds!$D$11</f>
        <v>1.524E-2</v>
      </c>
      <c r="AM47" s="3">
        <f>VLOOKUP(S47,'Linear Weights'!$A:$C,3,FALSE)*Odds!$D$2</f>
        <v>0.20399999999999999</v>
      </c>
      <c r="AN47" s="3">
        <f>VLOOKUP(T47,'Linear Weights'!$A:$C,3,FALSE)*Odds!$D$3</f>
        <v>0</v>
      </c>
      <c r="AO47" s="3">
        <f>VLOOKUP(U47,'Linear Weights'!$A:$C,3,FALSE)*Odds!$D$4</f>
        <v>0.14599999999999999</v>
      </c>
      <c r="AP47" s="3">
        <f>VLOOKUP(V47,'Linear Weights'!$A:$C,3,FALSE)*Odds!$D$5</f>
        <v>0.13</v>
      </c>
      <c r="AQ47" s="3">
        <f>VLOOKUP(W47,'Linear Weights'!$A:$C,3,FALSE)*Odds!$D$6</f>
        <v>0</v>
      </c>
      <c r="AR47" s="3">
        <f>VLOOKUP(X47,'Linear Weights'!$A:$C,3,FALSE)*Odds!$D$7</f>
        <v>9.8000000000000004E-2</v>
      </c>
      <c r="AS47" s="3">
        <f>VLOOKUP(Y47,'Linear Weights'!$A:$C,3,FALSE)*Odds!$D$8</f>
        <v>0</v>
      </c>
      <c r="AT47" s="3">
        <f>VLOOKUP(Z47,'Linear Weights'!$A:$C,3,FALSE)*Odds!$D$9</f>
        <v>4.8000000000000001E-2</v>
      </c>
      <c r="AU47" s="3">
        <f>VLOOKUP(AA47,'Linear Weights'!$A:$C,3,FALSE)*Odds!$D$10</f>
        <v>0</v>
      </c>
      <c r="AV47" s="3">
        <f>VLOOKUP(AB47,'Linear Weights'!$A:$C,3,FALSE)*Odds!$D$11</f>
        <v>1.2E-2</v>
      </c>
    </row>
    <row r="48" spans="1:48" x14ac:dyDescent="0.2">
      <c r="A48" s="1">
        <v>29</v>
      </c>
      <c r="B48" s="1" t="s">
        <v>122</v>
      </c>
      <c r="C48" s="1" t="s">
        <v>123</v>
      </c>
      <c r="D48" s="1"/>
      <c r="E48" s="2" t="s">
        <v>61</v>
      </c>
      <c r="F48" s="2">
        <v>81</v>
      </c>
      <c r="I48" s="3">
        <f>SUM(AC48:AL48)/2</f>
        <v>0.26445999999999997</v>
      </c>
      <c r="J48" s="5">
        <f>(I48*600-132)/10</f>
        <v>2.6675999999999989</v>
      </c>
      <c r="K48" s="5">
        <f>L48-J48</f>
        <v>-0.60000000000000009</v>
      </c>
      <c r="L48" s="5">
        <f>MAX((I48*600-132)/10,(O48*600-132)/10)-0.6</f>
        <v>2.0675999999999988</v>
      </c>
      <c r="M48" s="5">
        <v>2.1041999999999974</v>
      </c>
      <c r="N48" s="5">
        <f>L48-M48</f>
        <v>-3.6599999999998634E-2</v>
      </c>
      <c r="O48" s="3">
        <f>(Q48*0.7+(1-Q48)*0.05)/2</f>
        <v>0.25900000000000001</v>
      </c>
      <c r="P48" s="2" t="s">
        <v>45</v>
      </c>
      <c r="Q48" s="2">
        <v>0.72</v>
      </c>
      <c r="R48" s="3">
        <f>SUM(AM48:AV48)/2</f>
        <v>0.33200000000000002</v>
      </c>
      <c r="S48" s="2" t="s">
        <v>35</v>
      </c>
      <c r="T48" s="2" t="s">
        <v>35</v>
      </c>
      <c r="U48" s="2" t="s">
        <v>39</v>
      </c>
      <c r="V48" s="2" t="s">
        <v>38</v>
      </c>
      <c r="W48" s="2" t="s">
        <v>40</v>
      </c>
      <c r="X48" s="2" t="s">
        <v>46</v>
      </c>
      <c r="Y48" s="2" t="s">
        <v>41</v>
      </c>
      <c r="Z48" s="2" t="s">
        <v>41</v>
      </c>
      <c r="AA48" s="2" t="s">
        <v>42</v>
      </c>
      <c r="AB48" s="2" t="s">
        <v>40</v>
      </c>
      <c r="AC48" s="4">
        <f>VLOOKUP(S48,'Linear Weights'!$A:$B,2,FALSE)*Odds!$D$2</f>
        <v>0.14279999999999998</v>
      </c>
      <c r="AD48" s="4">
        <f>VLOOKUP(T48,'Linear Weights'!$A:$B,2,FALSE)*Odds!$D$3</f>
        <v>0.11199999999999999</v>
      </c>
      <c r="AE48" s="4">
        <f>VLOOKUP(U48,'Linear Weights'!$A:$B,2,FALSE)*Odds!$D$4</f>
        <v>0.14599999999999999</v>
      </c>
      <c r="AF48" s="4">
        <f>VLOOKUP(V48,'Linear Weights'!$A:$B,2,FALSE)*Odds!$D$5</f>
        <v>6.5000000000000006E-3</v>
      </c>
      <c r="AG48" s="4">
        <f>VLOOKUP(W48,'Linear Weights'!$A:$B,2,FALSE)*Odds!$D$6</f>
        <v>6.1600000000000009E-2</v>
      </c>
      <c r="AH48" s="4">
        <f>VLOOKUP(X48,'Linear Weights'!$A:$B,2,FALSE)*Odds!$D$7</f>
        <v>3.9199999999999999E-3</v>
      </c>
      <c r="AI48" s="4">
        <f>VLOOKUP(Y48,'Linear Weights'!$A:$B,2,FALSE)*Odds!$D$8</f>
        <v>0</v>
      </c>
      <c r="AJ48" s="4">
        <f>VLOOKUP(Z48,'Linear Weights'!$A:$B,2,FALSE)*Odds!$D$9</f>
        <v>0</v>
      </c>
      <c r="AK48" s="4">
        <f>VLOOKUP(AA48,'Linear Weights'!$A:$B,2,FALSE)*Odds!$D$10</f>
        <v>4.9499999999999995E-2</v>
      </c>
      <c r="AL48" s="4">
        <f>VLOOKUP(AB48,'Linear Weights'!$A:$B,2,FALSE)*Odds!$D$11</f>
        <v>6.6000000000000008E-3</v>
      </c>
      <c r="AM48" s="3">
        <f>VLOOKUP(S48,'Linear Weights'!$A:$C,3,FALSE)*Odds!$D$2</f>
        <v>0.20399999999999999</v>
      </c>
      <c r="AN48" s="3">
        <f>VLOOKUP(T48,'Linear Weights'!$A:$C,3,FALSE)*Odds!$D$3</f>
        <v>0.16</v>
      </c>
      <c r="AO48" s="3">
        <f>VLOOKUP(U48,'Linear Weights'!$A:$C,3,FALSE)*Odds!$D$4</f>
        <v>0.14599999999999999</v>
      </c>
      <c r="AP48" s="3">
        <f>VLOOKUP(V48,'Linear Weights'!$A:$C,3,FALSE)*Odds!$D$5</f>
        <v>0</v>
      </c>
      <c r="AQ48" s="3">
        <f>VLOOKUP(W48,'Linear Weights'!$A:$C,3,FALSE)*Odds!$D$6</f>
        <v>0.112</v>
      </c>
      <c r="AR48" s="3">
        <f>VLOOKUP(X48,'Linear Weights'!$A:$C,3,FALSE)*Odds!$D$7</f>
        <v>0</v>
      </c>
      <c r="AS48" s="3">
        <f>VLOOKUP(Y48,'Linear Weights'!$A:$C,3,FALSE)*Odds!$D$8</f>
        <v>0</v>
      </c>
      <c r="AT48" s="3">
        <f>VLOOKUP(Z48,'Linear Weights'!$A:$C,3,FALSE)*Odds!$D$9</f>
        <v>0</v>
      </c>
      <c r="AU48" s="3">
        <f>VLOOKUP(AA48,'Linear Weights'!$A:$C,3,FALSE)*Odds!$D$10</f>
        <v>0.03</v>
      </c>
      <c r="AV48" s="3">
        <f>VLOOKUP(AB48,'Linear Weights'!$A:$C,3,FALSE)*Odds!$D$11</f>
        <v>1.2E-2</v>
      </c>
    </row>
    <row r="49" spans="1:48" x14ac:dyDescent="0.2">
      <c r="A49" s="1">
        <v>135</v>
      </c>
      <c r="B49" s="1" t="s">
        <v>220</v>
      </c>
      <c r="C49" s="1" t="s">
        <v>51</v>
      </c>
      <c r="D49" s="1"/>
      <c r="E49" s="2" t="s">
        <v>61</v>
      </c>
      <c r="F49" s="2">
        <v>83</v>
      </c>
      <c r="I49" s="3">
        <f>SUM(AC49:AL49)/2</f>
        <v>0.26289999999999997</v>
      </c>
      <c r="J49" s="5">
        <f>(I49*600-132)/10</f>
        <v>2.5739999999999981</v>
      </c>
      <c r="K49" s="5">
        <f>L49-J49</f>
        <v>-0.60000000000000009</v>
      </c>
      <c r="L49" s="5">
        <f>MAX((I49*600-132)/10,(O49*600-132)/10)-0.6</f>
        <v>1.973999999999998</v>
      </c>
      <c r="M49" s="5">
        <v>3.0013500000000048</v>
      </c>
      <c r="N49" s="5">
        <f>L49-M49</f>
        <v>-1.0273500000000069</v>
      </c>
      <c r="O49" s="3">
        <f>(Q49*0.55)/2</f>
        <v>0.23375000000000001</v>
      </c>
      <c r="P49" s="2" t="s">
        <v>49</v>
      </c>
      <c r="Q49" s="2">
        <v>0.85</v>
      </c>
      <c r="R49" s="3">
        <f>SUM(AM49:AV49)/2</f>
        <v>0.34200000000000008</v>
      </c>
      <c r="S49" s="2" t="s">
        <v>41</v>
      </c>
      <c r="T49" s="2" t="s">
        <v>35</v>
      </c>
      <c r="U49" s="2" t="s">
        <v>40</v>
      </c>
      <c r="V49" s="2" t="s">
        <v>40</v>
      </c>
      <c r="W49" s="2" t="s">
        <v>38</v>
      </c>
      <c r="X49" s="2" t="s">
        <v>39</v>
      </c>
      <c r="Y49" s="2" t="s">
        <v>42</v>
      </c>
      <c r="Z49" s="2" t="s">
        <v>40</v>
      </c>
      <c r="AA49" s="2" t="s">
        <v>35</v>
      </c>
      <c r="AB49" s="2" t="s">
        <v>39</v>
      </c>
      <c r="AC49" s="4">
        <f>VLOOKUP(S49,'Linear Weights'!$A:$B,2,FALSE)*Odds!$D$2</f>
        <v>0</v>
      </c>
      <c r="AD49" s="4">
        <f>VLOOKUP(T49,'Linear Weights'!$A:$B,2,FALSE)*Odds!$D$3</f>
        <v>0.11199999999999999</v>
      </c>
      <c r="AE49" s="4">
        <f>VLOOKUP(U49,'Linear Weights'!$A:$B,2,FALSE)*Odds!$D$4</f>
        <v>8.0299999999999996E-2</v>
      </c>
      <c r="AF49" s="4">
        <f>VLOOKUP(V49,'Linear Weights'!$A:$B,2,FALSE)*Odds!$D$5</f>
        <v>7.1500000000000008E-2</v>
      </c>
      <c r="AG49" s="4">
        <f>VLOOKUP(W49,'Linear Weights'!$A:$B,2,FALSE)*Odds!$D$6</f>
        <v>5.6000000000000008E-3</v>
      </c>
      <c r="AH49" s="4">
        <f>VLOOKUP(X49,'Linear Weights'!$A:$B,2,FALSE)*Odds!$D$7</f>
        <v>9.8000000000000004E-2</v>
      </c>
      <c r="AI49" s="4">
        <f>VLOOKUP(Y49,'Linear Weights'!$A:$B,2,FALSE)*Odds!$D$8</f>
        <v>9.8999999999999991E-2</v>
      </c>
      <c r="AJ49" s="4">
        <f>VLOOKUP(Z49,'Linear Weights'!$A:$B,2,FALSE)*Odds!$D$9</f>
        <v>2.6400000000000003E-2</v>
      </c>
      <c r="AK49" s="4">
        <f>VLOOKUP(AA49,'Linear Weights'!$A:$B,2,FALSE)*Odds!$D$10</f>
        <v>2.0999999999999998E-2</v>
      </c>
      <c r="AL49" s="4">
        <f>VLOOKUP(AB49,'Linear Weights'!$A:$B,2,FALSE)*Odds!$D$11</f>
        <v>1.2E-2</v>
      </c>
      <c r="AM49" s="3">
        <f>VLOOKUP(S49,'Linear Weights'!$A:$C,3,FALSE)*Odds!$D$2</f>
        <v>0</v>
      </c>
      <c r="AN49" s="3">
        <f>VLOOKUP(T49,'Linear Weights'!$A:$C,3,FALSE)*Odds!$D$3</f>
        <v>0.16</v>
      </c>
      <c r="AO49" s="3">
        <f>VLOOKUP(U49,'Linear Weights'!$A:$C,3,FALSE)*Odds!$D$4</f>
        <v>0.14599999999999999</v>
      </c>
      <c r="AP49" s="3">
        <f>VLOOKUP(V49,'Linear Weights'!$A:$C,3,FALSE)*Odds!$D$5</f>
        <v>0.13</v>
      </c>
      <c r="AQ49" s="3">
        <f>VLOOKUP(W49,'Linear Weights'!$A:$C,3,FALSE)*Odds!$D$6</f>
        <v>0</v>
      </c>
      <c r="AR49" s="3">
        <f>VLOOKUP(X49,'Linear Weights'!$A:$C,3,FALSE)*Odds!$D$7</f>
        <v>9.8000000000000004E-2</v>
      </c>
      <c r="AS49" s="3">
        <f>VLOOKUP(Y49,'Linear Weights'!$A:$C,3,FALSE)*Odds!$D$8</f>
        <v>0.06</v>
      </c>
      <c r="AT49" s="3">
        <f>VLOOKUP(Z49,'Linear Weights'!$A:$C,3,FALSE)*Odds!$D$9</f>
        <v>4.8000000000000001E-2</v>
      </c>
      <c r="AU49" s="3">
        <f>VLOOKUP(AA49,'Linear Weights'!$A:$C,3,FALSE)*Odds!$D$10</f>
        <v>0.03</v>
      </c>
      <c r="AV49" s="3">
        <f>VLOOKUP(AB49,'Linear Weights'!$A:$C,3,FALSE)*Odds!$D$11</f>
        <v>1.2E-2</v>
      </c>
    </row>
    <row r="50" spans="1:48" x14ac:dyDescent="0.2">
      <c r="A50" s="1">
        <v>15</v>
      </c>
      <c r="B50" s="1" t="s">
        <v>107</v>
      </c>
      <c r="C50" s="1" t="s">
        <v>108</v>
      </c>
      <c r="D50" s="1"/>
      <c r="E50" s="2" t="s">
        <v>85</v>
      </c>
      <c r="F50" s="2">
        <v>83</v>
      </c>
      <c r="I50" s="3">
        <f>SUM(AC50:AL50)/2</f>
        <v>0.25336999999999998</v>
      </c>
      <c r="J50" s="5">
        <f>(I50*600-132)/10</f>
        <v>2.0021999999999993</v>
      </c>
      <c r="K50" s="5">
        <f>L50-J50</f>
        <v>-6.7200000000000149E-2</v>
      </c>
      <c r="L50" s="5">
        <f>MAX((I50*600-132)/10,(O50*600-132)/10)-0.6</f>
        <v>1.9349999999999992</v>
      </c>
      <c r="M50" s="5">
        <v>2.7333359999999969</v>
      </c>
      <c r="N50" s="5">
        <f>L50-M50</f>
        <v>-0.79833599999999771</v>
      </c>
      <c r="O50" s="3">
        <f>(Q50*0.7+(1-Q50)*0.05)/2</f>
        <v>0.26224999999999998</v>
      </c>
      <c r="P50" s="2" t="s">
        <v>45</v>
      </c>
      <c r="Q50" s="2">
        <v>0.73</v>
      </c>
      <c r="R50" s="3">
        <f>SUM(AM50:AV50)/2</f>
        <v>0.30600000000000005</v>
      </c>
      <c r="S50" s="2" t="s">
        <v>35</v>
      </c>
      <c r="T50" s="2" t="s">
        <v>35</v>
      </c>
      <c r="U50" s="2" t="s">
        <v>46</v>
      </c>
      <c r="V50" s="2" t="s">
        <v>38</v>
      </c>
      <c r="W50" s="2" t="s">
        <v>41</v>
      </c>
      <c r="X50" s="2" t="s">
        <v>40</v>
      </c>
      <c r="Y50" s="2" t="s">
        <v>39</v>
      </c>
      <c r="Z50" s="2" t="s">
        <v>42</v>
      </c>
      <c r="AA50" s="2" t="s">
        <v>52</v>
      </c>
      <c r="AB50" s="2" t="s">
        <v>35</v>
      </c>
      <c r="AC50" s="4">
        <f>VLOOKUP(S50,'Linear Weights'!$A:$B,2,FALSE)*Odds!$D$2</f>
        <v>0.14279999999999998</v>
      </c>
      <c r="AD50" s="4">
        <f>VLOOKUP(T50,'Linear Weights'!$A:$B,2,FALSE)*Odds!$D$3</f>
        <v>0.11199999999999999</v>
      </c>
      <c r="AE50" s="4">
        <f>VLOOKUP(U50,'Linear Weights'!$A:$B,2,FALSE)*Odds!$D$4</f>
        <v>5.8399999999999997E-3</v>
      </c>
      <c r="AF50" s="4">
        <f>VLOOKUP(V50,'Linear Weights'!$A:$B,2,FALSE)*Odds!$D$5</f>
        <v>6.5000000000000006E-3</v>
      </c>
      <c r="AG50" s="4">
        <f>VLOOKUP(W50,'Linear Weights'!$A:$B,2,FALSE)*Odds!$D$6</f>
        <v>0</v>
      </c>
      <c r="AH50" s="4">
        <f>VLOOKUP(X50,'Linear Weights'!$A:$B,2,FALSE)*Odds!$D$7</f>
        <v>5.3900000000000003E-2</v>
      </c>
      <c r="AI50" s="4">
        <f>VLOOKUP(Y50,'Linear Weights'!$A:$B,2,FALSE)*Odds!$D$8</f>
        <v>0.06</v>
      </c>
      <c r="AJ50" s="4">
        <f>VLOOKUP(Z50,'Linear Weights'!$A:$B,2,FALSE)*Odds!$D$9</f>
        <v>7.9199999999999993E-2</v>
      </c>
      <c r="AK50" s="4">
        <f>VLOOKUP(AA50,'Linear Weights'!$A:$B,2,FALSE)*Odds!$D$10</f>
        <v>3.8100000000000002E-2</v>
      </c>
      <c r="AL50" s="4">
        <f>VLOOKUP(AB50,'Linear Weights'!$A:$B,2,FALSE)*Odds!$D$11</f>
        <v>8.3999999999999995E-3</v>
      </c>
      <c r="AM50" s="3">
        <f>VLOOKUP(S50,'Linear Weights'!$A:$C,3,FALSE)*Odds!$D$2</f>
        <v>0.20399999999999999</v>
      </c>
      <c r="AN50" s="3">
        <f>VLOOKUP(T50,'Linear Weights'!$A:$C,3,FALSE)*Odds!$D$3</f>
        <v>0.16</v>
      </c>
      <c r="AO50" s="3">
        <f>VLOOKUP(U50,'Linear Weights'!$A:$C,3,FALSE)*Odds!$D$4</f>
        <v>0</v>
      </c>
      <c r="AP50" s="3">
        <f>VLOOKUP(V50,'Linear Weights'!$A:$C,3,FALSE)*Odds!$D$5</f>
        <v>0</v>
      </c>
      <c r="AQ50" s="3">
        <f>VLOOKUP(W50,'Linear Weights'!$A:$C,3,FALSE)*Odds!$D$6</f>
        <v>0</v>
      </c>
      <c r="AR50" s="3">
        <f>VLOOKUP(X50,'Linear Weights'!$A:$C,3,FALSE)*Odds!$D$7</f>
        <v>9.8000000000000004E-2</v>
      </c>
      <c r="AS50" s="3">
        <f>VLOOKUP(Y50,'Linear Weights'!$A:$C,3,FALSE)*Odds!$D$8</f>
        <v>0.06</v>
      </c>
      <c r="AT50" s="3">
        <f>VLOOKUP(Z50,'Linear Weights'!$A:$C,3,FALSE)*Odds!$D$9</f>
        <v>4.8000000000000001E-2</v>
      </c>
      <c r="AU50" s="3">
        <f>VLOOKUP(AA50,'Linear Weights'!$A:$C,3,FALSE)*Odds!$D$10</f>
        <v>0.03</v>
      </c>
      <c r="AV50" s="3">
        <f>VLOOKUP(AB50,'Linear Weights'!$A:$C,3,FALSE)*Odds!$D$11</f>
        <v>1.2E-2</v>
      </c>
    </row>
    <row r="51" spans="1:48" x14ac:dyDescent="0.2">
      <c r="A51" s="1">
        <v>48</v>
      </c>
      <c r="B51" s="1" t="s">
        <v>57</v>
      </c>
      <c r="C51" s="1" t="s">
        <v>58</v>
      </c>
      <c r="D51" s="1" t="s">
        <v>34</v>
      </c>
      <c r="E51" s="2" t="s">
        <v>52</v>
      </c>
      <c r="F51" s="2">
        <v>83</v>
      </c>
      <c r="H51" s="2" t="s">
        <v>36</v>
      </c>
      <c r="I51" s="3">
        <f>SUM(AC51:AL51)/2</f>
        <v>0.26112000000000002</v>
      </c>
      <c r="J51" s="5">
        <f>(I51*600-132)/10</f>
        <v>2.4672000000000027</v>
      </c>
      <c r="K51" s="5">
        <f>L51-J51</f>
        <v>-0.53220000000000356</v>
      </c>
      <c r="L51" s="5">
        <f>MAX((I51*600-132)/10,(O51*600-132)/10)-0.6</f>
        <v>1.9349999999999992</v>
      </c>
      <c r="M51" s="5">
        <v>2.9099999999999993</v>
      </c>
      <c r="N51" s="5">
        <f>L51-M51</f>
        <v>-0.97500000000000009</v>
      </c>
      <c r="O51" s="3">
        <f>(Q51*0.7+(1-Q51)*0.05)/2</f>
        <v>0.26224999999999998</v>
      </c>
      <c r="P51" s="2" t="s">
        <v>45</v>
      </c>
      <c r="Q51" s="2">
        <v>0.73</v>
      </c>
      <c r="R51" s="3">
        <f>SUM(AM51:AV51)/2</f>
        <v>0.30600000000000005</v>
      </c>
      <c r="S51" s="2" t="s">
        <v>35</v>
      </c>
      <c r="T51" s="2" t="s">
        <v>40</v>
      </c>
      <c r="U51" s="2" t="s">
        <v>46</v>
      </c>
      <c r="V51" s="2" t="s">
        <v>46</v>
      </c>
      <c r="W51" s="2" t="s">
        <v>41</v>
      </c>
      <c r="X51" s="2" t="s">
        <v>39</v>
      </c>
      <c r="Y51" s="2" t="s">
        <v>42</v>
      </c>
      <c r="Z51" s="2" t="s">
        <v>35</v>
      </c>
      <c r="AA51" s="2" t="s">
        <v>39</v>
      </c>
      <c r="AB51" s="2" t="s">
        <v>42</v>
      </c>
      <c r="AC51" s="4">
        <f>VLOOKUP(S51,'Linear Weights'!$A:$B,2,FALSE)*Odds!$D$2</f>
        <v>0.14279999999999998</v>
      </c>
      <c r="AD51" s="4">
        <f>VLOOKUP(T51,'Linear Weights'!$A:$B,2,FALSE)*Odds!$D$3</f>
        <v>8.8000000000000009E-2</v>
      </c>
      <c r="AE51" s="4">
        <f>VLOOKUP(U51,'Linear Weights'!$A:$B,2,FALSE)*Odds!$D$4</f>
        <v>5.8399999999999997E-3</v>
      </c>
      <c r="AF51" s="4">
        <f>VLOOKUP(V51,'Linear Weights'!$A:$B,2,FALSE)*Odds!$D$5</f>
        <v>5.2000000000000006E-3</v>
      </c>
      <c r="AG51" s="4">
        <f>VLOOKUP(W51,'Linear Weights'!$A:$B,2,FALSE)*Odds!$D$6</f>
        <v>0</v>
      </c>
      <c r="AH51" s="4">
        <f>VLOOKUP(X51,'Linear Weights'!$A:$B,2,FALSE)*Odds!$D$7</f>
        <v>9.8000000000000004E-2</v>
      </c>
      <c r="AI51" s="4">
        <f>VLOOKUP(Y51,'Linear Weights'!$A:$B,2,FALSE)*Odds!$D$8</f>
        <v>9.8999999999999991E-2</v>
      </c>
      <c r="AJ51" s="4">
        <f>VLOOKUP(Z51,'Linear Weights'!$A:$B,2,FALSE)*Odds!$D$9</f>
        <v>3.3599999999999998E-2</v>
      </c>
      <c r="AK51" s="4">
        <f>VLOOKUP(AA51,'Linear Weights'!$A:$B,2,FALSE)*Odds!$D$10</f>
        <v>0.03</v>
      </c>
      <c r="AL51" s="4">
        <f>VLOOKUP(AB51,'Linear Weights'!$A:$B,2,FALSE)*Odds!$D$11</f>
        <v>1.9799999999999998E-2</v>
      </c>
      <c r="AM51" s="3">
        <f>VLOOKUP(S51,'Linear Weights'!$A:$C,3,FALSE)*Odds!$D$2</f>
        <v>0.20399999999999999</v>
      </c>
      <c r="AN51" s="3">
        <f>VLOOKUP(T51,'Linear Weights'!$A:$C,3,FALSE)*Odds!$D$3</f>
        <v>0.16</v>
      </c>
      <c r="AO51" s="3">
        <f>VLOOKUP(U51,'Linear Weights'!$A:$C,3,FALSE)*Odds!$D$4</f>
        <v>0</v>
      </c>
      <c r="AP51" s="3">
        <f>VLOOKUP(V51,'Linear Weights'!$A:$C,3,FALSE)*Odds!$D$5</f>
        <v>0</v>
      </c>
      <c r="AQ51" s="3">
        <f>VLOOKUP(W51,'Linear Weights'!$A:$C,3,FALSE)*Odds!$D$6</f>
        <v>0</v>
      </c>
      <c r="AR51" s="3">
        <f>VLOOKUP(X51,'Linear Weights'!$A:$C,3,FALSE)*Odds!$D$7</f>
        <v>9.8000000000000004E-2</v>
      </c>
      <c r="AS51" s="3">
        <f>VLOOKUP(Y51,'Linear Weights'!$A:$C,3,FALSE)*Odds!$D$8</f>
        <v>0.06</v>
      </c>
      <c r="AT51" s="3">
        <f>VLOOKUP(Z51,'Linear Weights'!$A:$C,3,FALSE)*Odds!$D$9</f>
        <v>4.8000000000000001E-2</v>
      </c>
      <c r="AU51" s="3">
        <f>VLOOKUP(AA51,'Linear Weights'!$A:$C,3,FALSE)*Odds!$D$10</f>
        <v>0.03</v>
      </c>
      <c r="AV51" s="3">
        <f>VLOOKUP(AB51,'Linear Weights'!$A:$C,3,FALSE)*Odds!$D$11</f>
        <v>1.2E-2</v>
      </c>
    </row>
    <row r="52" spans="1:48" x14ac:dyDescent="0.2">
      <c r="A52" s="1">
        <v>55</v>
      </c>
      <c r="B52" s="1" t="s">
        <v>149</v>
      </c>
      <c r="C52" s="1" t="s">
        <v>105</v>
      </c>
      <c r="D52" s="1"/>
      <c r="E52" s="2" t="s">
        <v>65</v>
      </c>
      <c r="F52" s="2">
        <v>79</v>
      </c>
      <c r="I52" s="3">
        <f>SUM(AC52:AL52)/2</f>
        <v>0.26170000000000004</v>
      </c>
      <c r="J52" s="5">
        <f>(I52*600-132)/10</f>
        <v>2.5020000000000038</v>
      </c>
      <c r="K52" s="5">
        <f>L52-J52</f>
        <v>-0.60000000000000009</v>
      </c>
      <c r="L52" s="5">
        <f>MAX((I52*600-132)/10,(O52*600-132)/10)-0.6</f>
        <v>1.9020000000000037</v>
      </c>
      <c r="M52" s="5">
        <v>1.675799999999998</v>
      </c>
      <c r="N52" s="5">
        <f>L52-M52</f>
        <v>0.22620000000000573</v>
      </c>
      <c r="O52" s="3">
        <f>(Q52*0.7+(1-Q52)*0.05)/2</f>
        <v>0.24274999999999999</v>
      </c>
      <c r="P52" s="2" t="s">
        <v>45</v>
      </c>
      <c r="Q52" s="2">
        <v>0.67</v>
      </c>
      <c r="R52" s="3">
        <f>SUM(AM52:AV52)/2</f>
        <v>0.30999999999999994</v>
      </c>
      <c r="S52" s="2" t="s">
        <v>40</v>
      </c>
      <c r="T52" s="2" t="s">
        <v>41</v>
      </c>
      <c r="U52" s="2" t="s">
        <v>35</v>
      </c>
      <c r="V52" s="2" t="s">
        <v>38</v>
      </c>
      <c r="W52" s="2" t="s">
        <v>35</v>
      </c>
      <c r="X52" s="2" t="s">
        <v>42</v>
      </c>
      <c r="Y52" s="2" t="s">
        <v>39</v>
      </c>
      <c r="Z52" s="2" t="s">
        <v>46</v>
      </c>
      <c r="AA52" s="2" t="s">
        <v>41</v>
      </c>
      <c r="AB52" s="2" t="s">
        <v>46</v>
      </c>
      <c r="AC52" s="4">
        <f>VLOOKUP(S52,'Linear Weights'!$A:$B,2,FALSE)*Odds!$D$2</f>
        <v>0.11220000000000001</v>
      </c>
      <c r="AD52" s="4">
        <f>VLOOKUP(T52,'Linear Weights'!$A:$B,2,FALSE)*Odds!$D$3</f>
        <v>0</v>
      </c>
      <c r="AE52" s="4">
        <f>VLOOKUP(U52,'Linear Weights'!$A:$B,2,FALSE)*Odds!$D$4</f>
        <v>0.10219999999999999</v>
      </c>
      <c r="AF52" s="4">
        <f>VLOOKUP(V52,'Linear Weights'!$A:$B,2,FALSE)*Odds!$D$5</f>
        <v>6.5000000000000006E-3</v>
      </c>
      <c r="AG52" s="4">
        <f>VLOOKUP(W52,'Linear Weights'!$A:$B,2,FALSE)*Odds!$D$6</f>
        <v>7.8399999999999997E-2</v>
      </c>
      <c r="AH52" s="4">
        <f>VLOOKUP(X52,'Linear Weights'!$A:$B,2,FALSE)*Odds!$D$7</f>
        <v>0.16170000000000001</v>
      </c>
      <c r="AI52" s="4">
        <f>VLOOKUP(Y52,'Linear Weights'!$A:$B,2,FALSE)*Odds!$D$8</f>
        <v>0.06</v>
      </c>
      <c r="AJ52" s="4">
        <f>VLOOKUP(Z52,'Linear Weights'!$A:$B,2,FALSE)*Odds!$D$9</f>
        <v>1.92E-3</v>
      </c>
      <c r="AK52" s="4">
        <f>VLOOKUP(AA52,'Linear Weights'!$A:$B,2,FALSE)*Odds!$D$10</f>
        <v>0</v>
      </c>
      <c r="AL52" s="4">
        <f>VLOOKUP(AB52,'Linear Weights'!$A:$B,2,FALSE)*Odds!$D$11</f>
        <v>4.8000000000000001E-4</v>
      </c>
      <c r="AM52" s="3">
        <f>VLOOKUP(S52,'Linear Weights'!$A:$C,3,FALSE)*Odds!$D$2</f>
        <v>0.20399999999999999</v>
      </c>
      <c r="AN52" s="3">
        <f>VLOOKUP(T52,'Linear Weights'!$A:$C,3,FALSE)*Odds!$D$3</f>
        <v>0</v>
      </c>
      <c r="AO52" s="3">
        <f>VLOOKUP(U52,'Linear Weights'!$A:$C,3,FALSE)*Odds!$D$4</f>
        <v>0.14599999999999999</v>
      </c>
      <c r="AP52" s="3">
        <f>VLOOKUP(V52,'Linear Weights'!$A:$C,3,FALSE)*Odds!$D$5</f>
        <v>0</v>
      </c>
      <c r="AQ52" s="3">
        <f>VLOOKUP(W52,'Linear Weights'!$A:$C,3,FALSE)*Odds!$D$6</f>
        <v>0.112</v>
      </c>
      <c r="AR52" s="3">
        <f>VLOOKUP(X52,'Linear Weights'!$A:$C,3,FALSE)*Odds!$D$7</f>
        <v>9.8000000000000004E-2</v>
      </c>
      <c r="AS52" s="3">
        <f>VLOOKUP(Y52,'Linear Weights'!$A:$C,3,FALSE)*Odds!$D$8</f>
        <v>0.06</v>
      </c>
      <c r="AT52" s="3">
        <f>VLOOKUP(Z52,'Linear Weights'!$A:$C,3,FALSE)*Odds!$D$9</f>
        <v>0</v>
      </c>
      <c r="AU52" s="3">
        <f>VLOOKUP(AA52,'Linear Weights'!$A:$C,3,FALSE)*Odds!$D$10</f>
        <v>0</v>
      </c>
      <c r="AV52" s="3">
        <f>VLOOKUP(AB52,'Linear Weights'!$A:$C,3,FALSE)*Odds!$D$11</f>
        <v>0</v>
      </c>
    </row>
    <row r="53" spans="1:48" x14ac:dyDescent="0.2">
      <c r="A53" s="1">
        <v>70</v>
      </c>
      <c r="B53" s="1" t="s">
        <v>161</v>
      </c>
      <c r="C53" s="1" t="s">
        <v>96</v>
      </c>
      <c r="D53" s="1"/>
      <c r="E53" s="2" t="s">
        <v>61</v>
      </c>
      <c r="F53" s="2">
        <v>85</v>
      </c>
      <c r="I53" s="3">
        <f>SUM(AC53:AL53)/2</f>
        <v>0.26129999999999998</v>
      </c>
      <c r="J53" s="5">
        <f>(I53*600-132)/10</f>
        <v>2.4779999999999971</v>
      </c>
      <c r="K53" s="5">
        <f>L53-J53</f>
        <v>-0.60000000000000009</v>
      </c>
      <c r="L53" s="5">
        <f>MAX((I53*600-132)/10,(O53*600-132)/10)-0.6</f>
        <v>1.877999999999997</v>
      </c>
      <c r="M53" s="5">
        <v>4.1594999999999995</v>
      </c>
      <c r="N53" s="5">
        <f>L53-M53</f>
        <v>-2.2815000000000025</v>
      </c>
      <c r="O53" s="3">
        <f>(Q53*0.55)/2</f>
        <v>0.23100000000000001</v>
      </c>
      <c r="P53" s="2" t="s">
        <v>49</v>
      </c>
      <c r="Q53" s="2">
        <v>0.84</v>
      </c>
      <c r="R53" s="3">
        <f>SUM(AM53:AV53)/2</f>
        <v>0.31800000000000006</v>
      </c>
      <c r="S53" s="2" t="s">
        <v>38</v>
      </c>
      <c r="T53" s="2" t="s">
        <v>41</v>
      </c>
      <c r="U53" s="2" t="s">
        <v>35</v>
      </c>
      <c r="V53" s="2" t="s">
        <v>35</v>
      </c>
      <c r="W53" s="2" t="s">
        <v>40</v>
      </c>
      <c r="X53" s="2" t="s">
        <v>35</v>
      </c>
      <c r="Y53" s="2" t="s">
        <v>39</v>
      </c>
      <c r="Z53" s="2" t="s">
        <v>42</v>
      </c>
      <c r="AA53" s="2" t="s">
        <v>39</v>
      </c>
      <c r="AB53" s="2" t="s">
        <v>42</v>
      </c>
      <c r="AC53" s="4">
        <f>VLOOKUP(S53,'Linear Weights'!$A:$B,2,FALSE)*Odds!$D$2</f>
        <v>1.0200000000000001E-2</v>
      </c>
      <c r="AD53" s="4">
        <f>VLOOKUP(T53,'Linear Weights'!$A:$B,2,FALSE)*Odds!$D$3</f>
        <v>0</v>
      </c>
      <c r="AE53" s="4">
        <f>VLOOKUP(U53,'Linear Weights'!$A:$B,2,FALSE)*Odds!$D$4</f>
        <v>0.10219999999999999</v>
      </c>
      <c r="AF53" s="4">
        <f>VLOOKUP(V53,'Linear Weights'!$A:$B,2,FALSE)*Odds!$D$5</f>
        <v>9.0999999999999998E-2</v>
      </c>
      <c r="AG53" s="4">
        <f>VLOOKUP(W53,'Linear Weights'!$A:$B,2,FALSE)*Odds!$D$6</f>
        <v>6.1600000000000009E-2</v>
      </c>
      <c r="AH53" s="4">
        <f>VLOOKUP(X53,'Linear Weights'!$A:$B,2,FALSE)*Odds!$D$7</f>
        <v>6.8599999999999994E-2</v>
      </c>
      <c r="AI53" s="4">
        <f>VLOOKUP(Y53,'Linear Weights'!$A:$B,2,FALSE)*Odds!$D$8</f>
        <v>0.06</v>
      </c>
      <c r="AJ53" s="4">
        <f>VLOOKUP(Z53,'Linear Weights'!$A:$B,2,FALSE)*Odds!$D$9</f>
        <v>7.9199999999999993E-2</v>
      </c>
      <c r="AK53" s="4">
        <f>VLOOKUP(AA53,'Linear Weights'!$A:$B,2,FALSE)*Odds!$D$10</f>
        <v>0.03</v>
      </c>
      <c r="AL53" s="4">
        <f>VLOOKUP(AB53,'Linear Weights'!$A:$B,2,FALSE)*Odds!$D$11</f>
        <v>1.9799999999999998E-2</v>
      </c>
      <c r="AM53" s="3">
        <f>VLOOKUP(S53,'Linear Weights'!$A:$C,3,FALSE)*Odds!$D$2</f>
        <v>0</v>
      </c>
      <c r="AN53" s="3">
        <f>VLOOKUP(T53,'Linear Weights'!$A:$C,3,FALSE)*Odds!$D$3</f>
        <v>0</v>
      </c>
      <c r="AO53" s="3">
        <f>VLOOKUP(U53,'Linear Weights'!$A:$C,3,FALSE)*Odds!$D$4</f>
        <v>0.14599999999999999</v>
      </c>
      <c r="AP53" s="3">
        <f>VLOOKUP(V53,'Linear Weights'!$A:$C,3,FALSE)*Odds!$D$5</f>
        <v>0.13</v>
      </c>
      <c r="AQ53" s="3">
        <f>VLOOKUP(W53,'Linear Weights'!$A:$C,3,FALSE)*Odds!$D$6</f>
        <v>0.112</v>
      </c>
      <c r="AR53" s="3">
        <f>VLOOKUP(X53,'Linear Weights'!$A:$C,3,FALSE)*Odds!$D$7</f>
        <v>9.8000000000000004E-2</v>
      </c>
      <c r="AS53" s="3">
        <f>VLOOKUP(Y53,'Linear Weights'!$A:$C,3,FALSE)*Odds!$D$8</f>
        <v>0.06</v>
      </c>
      <c r="AT53" s="3">
        <f>VLOOKUP(Z53,'Linear Weights'!$A:$C,3,FALSE)*Odds!$D$9</f>
        <v>4.8000000000000001E-2</v>
      </c>
      <c r="AU53" s="3">
        <f>VLOOKUP(AA53,'Linear Weights'!$A:$C,3,FALSE)*Odds!$D$10</f>
        <v>0.03</v>
      </c>
      <c r="AV53" s="3">
        <f>VLOOKUP(AB53,'Linear Weights'!$A:$C,3,FALSE)*Odds!$D$11</f>
        <v>1.2E-2</v>
      </c>
    </row>
    <row r="54" spans="1:48" x14ac:dyDescent="0.2">
      <c r="A54" s="1">
        <v>132</v>
      </c>
      <c r="B54" s="1" t="s">
        <v>217</v>
      </c>
      <c r="C54" s="1" t="s">
        <v>96</v>
      </c>
      <c r="D54" s="1"/>
      <c r="E54" s="2" t="s">
        <v>35</v>
      </c>
      <c r="F54" s="2">
        <v>79</v>
      </c>
      <c r="I54" s="3">
        <f>SUM(AC54:AL54)/2</f>
        <v>0.25936999999999999</v>
      </c>
      <c r="J54" s="5">
        <f>(I54*600-132)/10</f>
        <v>2.3621999999999987</v>
      </c>
      <c r="K54" s="5">
        <f>L54-J54</f>
        <v>-0.60000000000000009</v>
      </c>
      <c r="L54" s="5">
        <f>MAX((I54*600-132)/10,(O54*600-132)/10*0.75+(I54*600-132)/10*0.25)-0.6</f>
        <v>1.7621999999999987</v>
      </c>
      <c r="M54" s="5">
        <v>1.6745999999999981</v>
      </c>
      <c r="N54" s="5">
        <f>L54-M54</f>
        <v>8.7600000000000566E-2</v>
      </c>
      <c r="O54" s="3">
        <f>(Q54*1.65)/2</f>
        <v>0.22275</v>
      </c>
      <c r="P54" s="2" t="s">
        <v>72</v>
      </c>
      <c r="Q54" s="2">
        <v>0.27</v>
      </c>
      <c r="R54" s="3">
        <f>SUM(AM54:AV54)/2</f>
        <v>0.31200000000000006</v>
      </c>
      <c r="S54" s="2" t="s">
        <v>41</v>
      </c>
      <c r="T54" s="2" t="s">
        <v>35</v>
      </c>
      <c r="U54" s="2" t="s">
        <v>40</v>
      </c>
      <c r="V54" s="2" t="s">
        <v>40</v>
      </c>
      <c r="W54" s="2" t="s">
        <v>41</v>
      </c>
      <c r="X54" s="2" t="s">
        <v>42</v>
      </c>
      <c r="Y54" s="2" t="s">
        <v>41</v>
      </c>
      <c r="Z54" s="2" t="s">
        <v>39</v>
      </c>
      <c r="AA54" s="2" t="s">
        <v>39</v>
      </c>
      <c r="AB54" s="2" t="s">
        <v>52</v>
      </c>
      <c r="AC54" s="4">
        <f>VLOOKUP(S54,'Linear Weights'!$A:$B,2,FALSE)*Odds!$D$2</f>
        <v>0</v>
      </c>
      <c r="AD54" s="4">
        <f>VLOOKUP(T54,'Linear Weights'!$A:$B,2,FALSE)*Odds!$D$3</f>
        <v>0.11199999999999999</v>
      </c>
      <c r="AE54" s="4">
        <f>VLOOKUP(U54,'Linear Weights'!$A:$B,2,FALSE)*Odds!$D$4</f>
        <v>8.0299999999999996E-2</v>
      </c>
      <c r="AF54" s="4">
        <f>VLOOKUP(V54,'Linear Weights'!$A:$B,2,FALSE)*Odds!$D$5</f>
        <v>7.1500000000000008E-2</v>
      </c>
      <c r="AG54" s="4">
        <f>VLOOKUP(W54,'Linear Weights'!$A:$B,2,FALSE)*Odds!$D$6</f>
        <v>0</v>
      </c>
      <c r="AH54" s="4">
        <f>VLOOKUP(X54,'Linear Weights'!$A:$B,2,FALSE)*Odds!$D$7</f>
        <v>0.16170000000000001</v>
      </c>
      <c r="AI54" s="4">
        <f>VLOOKUP(Y54,'Linear Weights'!$A:$B,2,FALSE)*Odds!$D$8</f>
        <v>0</v>
      </c>
      <c r="AJ54" s="4">
        <f>VLOOKUP(Z54,'Linear Weights'!$A:$B,2,FALSE)*Odds!$D$9</f>
        <v>4.8000000000000001E-2</v>
      </c>
      <c r="AK54" s="4">
        <f>VLOOKUP(AA54,'Linear Weights'!$A:$B,2,FALSE)*Odds!$D$10</f>
        <v>0.03</v>
      </c>
      <c r="AL54" s="4">
        <f>VLOOKUP(AB54,'Linear Weights'!$A:$B,2,FALSE)*Odds!$D$11</f>
        <v>1.524E-2</v>
      </c>
      <c r="AM54" s="3">
        <f>VLOOKUP(S54,'Linear Weights'!$A:$C,3,FALSE)*Odds!$D$2</f>
        <v>0</v>
      </c>
      <c r="AN54" s="3">
        <f>VLOOKUP(T54,'Linear Weights'!$A:$C,3,FALSE)*Odds!$D$3</f>
        <v>0.16</v>
      </c>
      <c r="AO54" s="3">
        <f>VLOOKUP(U54,'Linear Weights'!$A:$C,3,FALSE)*Odds!$D$4</f>
        <v>0.14599999999999999</v>
      </c>
      <c r="AP54" s="3">
        <f>VLOOKUP(V54,'Linear Weights'!$A:$C,3,FALSE)*Odds!$D$5</f>
        <v>0.13</v>
      </c>
      <c r="AQ54" s="3">
        <f>VLOOKUP(W54,'Linear Weights'!$A:$C,3,FALSE)*Odds!$D$6</f>
        <v>0</v>
      </c>
      <c r="AR54" s="3">
        <f>VLOOKUP(X54,'Linear Weights'!$A:$C,3,FALSE)*Odds!$D$7</f>
        <v>9.8000000000000004E-2</v>
      </c>
      <c r="AS54" s="3">
        <f>VLOOKUP(Y54,'Linear Weights'!$A:$C,3,FALSE)*Odds!$D$8</f>
        <v>0</v>
      </c>
      <c r="AT54" s="3">
        <f>VLOOKUP(Z54,'Linear Weights'!$A:$C,3,FALSE)*Odds!$D$9</f>
        <v>4.8000000000000001E-2</v>
      </c>
      <c r="AU54" s="3">
        <f>VLOOKUP(AA54,'Linear Weights'!$A:$C,3,FALSE)*Odds!$D$10</f>
        <v>0.03</v>
      </c>
      <c r="AV54" s="3">
        <f>VLOOKUP(AB54,'Linear Weights'!$A:$C,3,FALSE)*Odds!$D$11</f>
        <v>1.2E-2</v>
      </c>
    </row>
    <row r="55" spans="1:48" x14ac:dyDescent="0.2">
      <c r="A55" s="1">
        <v>13</v>
      </c>
      <c r="B55" s="1" t="s">
        <v>104</v>
      </c>
      <c r="C55" s="1" t="s">
        <v>105</v>
      </c>
      <c r="D55" s="1"/>
      <c r="E55" s="2" t="s">
        <v>65</v>
      </c>
      <c r="F55" s="2">
        <v>74</v>
      </c>
      <c r="H55" s="2" t="s">
        <v>36</v>
      </c>
      <c r="I55" s="3">
        <f>SUM(AC55:AL55)/2</f>
        <v>0.22849</v>
      </c>
      <c r="J55" s="5">
        <f>(I55*600-132)/10</f>
        <v>0.50939999999999941</v>
      </c>
      <c r="K55" s="5">
        <f>L55-J55</f>
        <v>1.2306000000000012</v>
      </c>
      <c r="L55" s="5">
        <f>MAX((I55*600-132)/10,(O55*600-132)/10)-0.6</f>
        <v>1.7400000000000007</v>
      </c>
      <c r="M55" s="5">
        <v>-0.40500000000000114</v>
      </c>
      <c r="N55" s="5">
        <f>L55-M55</f>
        <v>2.1450000000000018</v>
      </c>
      <c r="O55" s="3">
        <f>(Q55*0.7+(1-Q55)*0.05)/2</f>
        <v>0.25900000000000001</v>
      </c>
      <c r="P55" s="2" t="s">
        <v>45</v>
      </c>
      <c r="Q55" s="2">
        <v>0.72</v>
      </c>
      <c r="R55" s="3">
        <f>SUM(AM55:AV55)/2</f>
        <v>0.29300000000000004</v>
      </c>
      <c r="S55" s="2" t="s">
        <v>35</v>
      </c>
      <c r="T55" s="2" t="s">
        <v>38</v>
      </c>
      <c r="U55" s="2" t="s">
        <v>35</v>
      </c>
      <c r="V55" s="2" t="s">
        <v>38</v>
      </c>
      <c r="W55" s="2" t="s">
        <v>41</v>
      </c>
      <c r="X55" s="2" t="s">
        <v>40</v>
      </c>
      <c r="Y55" s="2" t="s">
        <v>39</v>
      </c>
      <c r="Z55" s="2" t="s">
        <v>35</v>
      </c>
      <c r="AA55" s="2" t="s">
        <v>42</v>
      </c>
      <c r="AB55" s="2" t="s">
        <v>46</v>
      </c>
      <c r="AC55" s="4">
        <f>VLOOKUP(S55,'Linear Weights'!$A:$B,2,FALSE)*Odds!$D$2</f>
        <v>0.14279999999999998</v>
      </c>
      <c r="AD55" s="4">
        <f>VLOOKUP(T55,'Linear Weights'!$A:$B,2,FALSE)*Odds!$D$3</f>
        <v>8.0000000000000002E-3</v>
      </c>
      <c r="AE55" s="4">
        <f>VLOOKUP(U55,'Linear Weights'!$A:$B,2,FALSE)*Odds!$D$4</f>
        <v>0.10219999999999999</v>
      </c>
      <c r="AF55" s="4">
        <f>VLOOKUP(V55,'Linear Weights'!$A:$B,2,FALSE)*Odds!$D$5</f>
        <v>6.5000000000000006E-3</v>
      </c>
      <c r="AG55" s="4">
        <f>VLOOKUP(W55,'Linear Weights'!$A:$B,2,FALSE)*Odds!$D$6</f>
        <v>0</v>
      </c>
      <c r="AH55" s="4">
        <f>VLOOKUP(X55,'Linear Weights'!$A:$B,2,FALSE)*Odds!$D$7</f>
        <v>5.3900000000000003E-2</v>
      </c>
      <c r="AI55" s="4">
        <f>VLOOKUP(Y55,'Linear Weights'!$A:$B,2,FALSE)*Odds!$D$8</f>
        <v>0.06</v>
      </c>
      <c r="AJ55" s="4">
        <f>VLOOKUP(Z55,'Linear Weights'!$A:$B,2,FALSE)*Odds!$D$9</f>
        <v>3.3599999999999998E-2</v>
      </c>
      <c r="AK55" s="4">
        <f>VLOOKUP(AA55,'Linear Weights'!$A:$B,2,FALSE)*Odds!$D$10</f>
        <v>4.9499999999999995E-2</v>
      </c>
      <c r="AL55" s="4">
        <f>VLOOKUP(AB55,'Linear Weights'!$A:$B,2,FALSE)*Odds!$D$11</f>
        <v>4.8000000000000001E-4</v>
      </c>
      <c r="AM55" s="3">
        <f>VLOOKUP(S55,'Linear Weights'!$A:$C,3,FALSE)*Odds!$D$2</f>
        <v>0.20399999999999999</v>
      </c>
      <c r="AN55" s="3">
        <f>VLOOKUP(T55,'Linear Weights'!$A:$C,3,FALSE)*Odds!$D$3</f>
        <v>0</v>
      </c>
      <c r="AO55" s="3">
        <f>VLOOKUP(U55,'Linear Weights'!$A:$C,3,FALSE)*Odds!$D$4</f>
        <v>0.14599999999999999</v>
      </c>
      <c r="AP55" s="3">
        <f>VLOOKUP(V55,'Linear Weights'!$A:$C,3,FALSE)*Odds!$D$5</f>
        <v>0</v>
      </c>
      <c r="AQ55" s="3">
        <f>VLOOKUP(W55,'Linear Weights'!$A:$C,3,FALSE)*Odds!$D$6</f>
        <v>0</v>
      </c>
      <c r="AR55" s="3">
        <f>VLOOKUP(X55,'Linear Weights'!$A:$C,3,FALSE)*Odds!$D$7</f>
        <v>9.8000000000000004E-2</v>
      </c>
      <c r="AS55" s="3">
        <f>VLOOKUP(Y55,'Linear Weights'!$A:$C,3,FALSE)*Odds!$D$8</f>
        <v>0.06</v>
      </c>
      <c r="AT55" s="3">
        <f>VLOOKUP(Z55,'Linear Weights'!$A:$C,3,FALSE)*Odds!$D$9</f>
        <v>4.8000000000000001E-2</v>
      </c>
      <c r="AU55" s="3">
        <f>VLOOKUP(AA55,'Linear Weights'!$A:$C,3,FALSE)*Odds!$D$10</f>
        <v>0.03</v>
      </c>
      <c r="AV55" s="3">
        <f>VLOOKUP(AB55,'Linear Weights'!$A:$C,3,FALSE)*Odds!$D$11</f>
        <v>0</v>
      </c>
    </row>
    <row r="56" spans="1:48" x14ac:dyDescent="0.2">
      <c r="A56" s="1">
        <v>16</v>
      </c>
      <c r="B56" s="1" t="s">
        <v>109</v>
      </c>
      <c r="C56" s="1" t="s">
        <v>51</v>
      </c>
      <c r="D56" s="1"/>
      <c r="E56" s="2" t="s">
        <v>35</v>
      </c>
      <c r="F56" s="2">
        <v>81</v>
      </c>
      <c r="H56" s="2" t="s">
        <v>36</v>
      </c>
      <c r="I56" s="3">
        <f>SUM(AC56:AL56)/2</f>
        <v>0.25792999999999999</v>
      </c>
      <c r="J56" s="5">
        <f>(I56*600-132)/10</f>
        <v>2.275799999999998</v>
      </c>
      <c r="K56" s="5">
        <f>L56-J56</f>
        <v>-0.60000000000000009</v>
      </c>
      <c r="L56" s="5">
        <f>MAX((I56*600-132)/10,(O56*600-132)/10)-0.6</f>
        <v>1.675799999999998</v>
      </c>
      <c r="M56" s="5">
        <v>2.0675999999999988</v>
      </c>
      <c r="N56" s="5">
        <f>L56-M56</f>
        <v>-0.39180000000000081</v>
      </c>
      <c r="O56" s="3">
        <f>(Q56*0.7+(1-Q56)*0.05)/2</f>
        <v>0.24274999999999999</v>
      </c>
      <c r="P56" s="2" t="s">
        <v>45</v>
      </c>
      <c r="Q56" s="2">
        <v>0.67</v>
      </c>
      <c r="R56" s="3">
        <f>SUM(AM56:AV56)/2</f>
        <v>0.31200000000000006</v>
      </c>
      <c r="S56" s="2" t="s">
        <v>46</v>
      </c>
      <c r="T56" s="2" t="s">
        <v>35</v>
      </c>
      <c r="U56" s="2" t="s">
        <v>40</v>
      </c>
      <c r="V56" s="2" t="s">
        <v>41</v>
      </c>
      <c r="W56" s="2" t="s">
        <v>40</v>
      </c>
      <c r="X56" s="2" t="s">
        <v>42</v>
      </c>
      <c r="Y56" s="2" t="s">
        <v>35</v>
      </c>
      <c r="Z56" s="2" t="s">
        <v>39</v>
      </c>
      <c r="AA56" s="2" t="s">
        <v>38</v>
      </c>
      <c r="AB56" s="2" t="s">
        <v>38</v>
      </c>
      <c r="AC56" s="4">
        <f>VLOOKUP(S56,'Linear Weights'!$A:$B,2,FALSE)*Odds!$D$2</f>
        <v>8.1599999999999989E-3</v>
      </c>
      <c r="AD56" s="4">
        <f>VLOOKUP(T56,'Linear Weights'!$A:$B,2,FALSE)*Odds!$D$3</f>
        <v>0.11199999999999999</v>
      </c>
      <c r="AE56" s="4">
        <f>VLOOKUP(U56,'Linear Weights'!$A:$B,2,FALSE)*Odds!$D$4</f>
        <v>8.0299999999999996E-2</v>
      </c>
      <c r="AF56" s="4">
        <f>VLOOKUP(V56,'Linear Weights'!$A:$B,2,FALSE)*Odds!$D$5</f>
        <v>0</v>
      </c>
      <c r="AG56" s="4">
        <f>VLOOKUP(W56,'Linear Weights'!$A:$B,2,FALSE)*Odds!$D$6</f>
        <v>6.1600000000000009E-2</v>
      </c>
      <c r="AH56" s="4">
        <f>VLOOKUP(X56,'Linear Weights'!$A:$B,2,FALSE)*Odds!$D$7</f>
        <v>0.16170000000000001</v>
      </c>
      <c r="AI56" s="4">
        <f>VLOOKUP(Y56,'Linear Weights'!$A:$B,2,FALSE)*Odds!$D$8</f>
        <v>4.1999999999999996E-2</v>
      </c>
      <c r="AJ56" s="4">
        <f>VLOOKUP(Z56,'Linear Weights'!$A:$B,2,FALSE)*Odds!$D$9</f>
        <v>4.8000000000000001E-2</v>
      </c>
      <c r="AK56" s="4">
        <f>VLOOKUP(AA56,'Linear Weights'!$A:$B,2,FALSE)*Odds!$D$10</f>
        <v>1.5E-3</v>
      </c>
      <c r="AL56" s="4">
        <f>VLOOKUP(AB56,'Linear Weights'!$A:$B,2,FALSE)*Odds!$D$11</f>
        <v>6.0000000000000006E-4</v>
      </c>
      <c r="AM56" s="3">
        <f>VLOOKUP(S56,'Linear Weights'!$A:$C,3,FALSE)*Odds!$D$2</f>
        <v>0</v>
      </c>
      <c r="AN56" s="3">
        <f>VLOOKUP(T56,'Linear Weights'!$A:$C,3,FALSE)*Odds!$D$3</f>
        <v>0.16</v>
      </c>
      <c r="AO56" s="3">
        <f>VLOOKUP(U56,'Linear Weights'!$A:$C,3,FALSE)*Odds!$D$4</f>
        <v>0.14599999999999999</v>
      </c>
      <c r="AP56" s="3">
        <f>VLOOKUP(V56,'Linear Weights'!$A:$C,3,FALSE)*Odds!$D$5</f>
        <v>0</v>
      </c>
      <c r="AQ56" s="3">
        <f>VLOOKUP(W56,'Linear Weights'!$A:$C,3,FALSE)*Odds!$D$6</f>
        <v>0.112</v>
      </c>
      <c r="AR56" s="3">
        <f>VLOOKUP(X56,'Linear Weights'!$A:$C,3,FALSE)*Odds!$D$7</f>
        <v>9.8000000000000004E-2</v>
      </c>
      <c r="AS56" s="3">
        <f>VLOOKUP(Y56,'Linear Weights'!$A:$C,3,FALSE)*Odds!$D$8</f>
        <v>0.06</v>
      </c>
      <c r="AT56" s="3">
        <f>VLOOKUP(Z56,'Linear Weights'!$A:$C,3,FALSE)*Odds!$D$9</f>
        <v>4.8000000000000001E-2</v>
      </c>
      <c r="AU56" s="3">
        <f>VLOOKUP(AA56,'Linear Weights'!$A:$C,3,FALSE)*Odds!$D$10</f>
        <v>0</v>
      </c>
      <c r="AV56" s="3">
        <f>VLOOKUP(AB56,'Linear Weights'!$A:$C,3,FALSE)*Odds!$D$11</f>
        <v>0</v>
      </c>
    </row>
    <row r="57" spans="1:48" x14ac:dyDescent="0.2">
      <c r="A57" s="1">
        <v>18</v>
      </c>
      <c r="B57" s="1" t="s">
        <v>64</v>
      </c>
      <c r="C57" s="1" t="s">
        <v>58</v>
      </c>
      <c r="D57" s="1" t="s">
        <v>34</v>
      </c>
      <c r="E57" s="2" t="s">
        <v>65</v>
      </c>
      <c r="F57" s="2">
        <v>79</v>
      </c>
      <c r="G57" s="2" t="s">
        <v>36</v>
      </c>
      <c r="H57" s="2" t="s">
        <v>36</v>
      </c>
      <c r="I57" s="3">
        <f>SUM(AC57:AL57)/2</f>
        <v>0.25790999999999997</v>
      </c>
      <c r="J57" s="5">
        <f>(I57*600-132)/10</f>
        <v>2.2745999999999982</v>
      </c>
      <c r="K57" s="5">
        <f>L57-J57</f>
        <v>-0.60000000000000009</v>
      </c>
      <c r="L57" s="5">
        <f>MAX((I57*600-132)/10,((O57*R57+I57)*600-132)/10)-0.6</f>
        <v>1.6745999999999981</v>
      </c>
      <c r="M57" s="5">
        <v>1.5599999999999992</v>
      </c>
      <c r="N57" s="5">
        <f>L57-M57</f>
        <v>0.11459999999999892</v>
      </c>
      <c r="O57" s="3">
        <f>Q57*0.15-(1-Q57)*0.38</f>
        <v>-4.0800000000000003E-2</v>
      </c>
      <c r="P57" s="2" t="s">
        <v>37</v>
      </c>
      <c r="Q57" s="2">
        <v>0.64</v>
      </c>
      <c r="R57" s="3">
        <f>SUM(AM57:AV57)/2</f>
        <v>0.34100000000000003</v>
      </c>
      <c r="S57" s="2" t="s">
        <v>35</v>
      </c>
      <c r="T57" s="2" t="s">
        <v>35</v>
      </c>
      <c r="U57" s="2" t="s">
        <v>38</v>
      </c>
      <c r="V57" s="2" t="s">
        <v>35</v>
      </c>
      <c r="W57" s="2" t="s">
        <v>46</v>
      </c>
      <c r="X57" s="2" t="s">
        <v>40</v>
      </c>
      <c r="Y57" s="2" t="s">
        <v>38</v>
      </c>
      <c r="Z57" s="2" t="s">
        <v>39</v>
      </c>
      <c r="AA57" s="2" t="s">
        <v>52</v>
      </c>
      <c r="AB57" s="2" t="s">
        <v>52</v>
      </c>
      <c r="AC57" s="4">
        <f>VLOOKUP(S57,'Linear Weights'!$A:$B,2,FALSE)*Odds!$D$2</f>
        <v>0.14279999999999998</v>
      </c>
      <c r="AD57" s="4">
        <f>VLOOKUP(T57,'Linear Weights'!$A:$B,2,FALSE)*Odds!$D$3</f>
        <v>0.11199999999999999</v>
      </c>
      <c r="AE57" s="4">
        <f>VLOOKUP(U57,'Linear Weights'!$A:$B,2,FALSE)*Odds!$D$4</f>
        <v>7.3000000000000001E-3</v>
      </c>
      <c r="AF57" s="4">
        <f>VLOOKUP(V57,'Linear Weights'!$A:$B,2,FALSE)*Odds!$D$5</f>
        <v>9.0999999999999998E-2</v>
      </c>
      <c r="AG57" s="4">
        <f>VLOOKUP(W57,'Linear Weights'!$A:$B,2,FALSE)*Odds!$D$6</f>
        <v>4.4800000000000005E-3</v>
      </c>
      <c r="AH57" s="4">
        <f>VLOOKUP(X57,'Linear Weights'!$A:$B,2,FALSE)*Odds!$D$7</f>
        <v>5.3900000000000003E-2</v>
      </c>
      <c r="AI57" s="4">
        <f>VLOOKUP(Y57,'Linear Weights'!$A:$B,2,FALSE)*Odds!$D$8</f>
        <v>3.0000000000000001E-3</v>
      </c>
      <c r="AJ57" s="4">
        <f>VLOOKUP(Z57,'Linear Weights'!$A:$B,2,FALSE)*Odds!$D$9</f>
        <v>4.8000000000000001E-2</v>
      </c>
      <c r="AK57" s="4">
        <f>VLOOKUP(AA57,'Linear Weights'!$A:$B,2,FALSE)*Odds!$D$10</f>
        <v>3.8100000000000002E-2</v>
      </c>
      <c r="AL57" s="4">
        <f>VLOOKUP(AB57,'Linear Weights'!$A:$B,2,FALSE)*Odds!$D$11</f>
        <v>1.524E-2</v>
      </c>
      <c r="AM57" s="3">
        <f>VLOOKUP(S57,'Linear Weights'!$A:$C,3,FALSE)*Odds!$D$2</f>
        <v>0.20399999999999999</v>
      </c>
      <c r="AN57" s="3">
        <f>VLOOKUP(T57,'Linear Weights'!$A:$C,3,FALSE)*Odds!$D$3</f>
        <v>0.16</v>
      </c>
      <c r="AO57" s="3">
        <f>VLOOKUP(U57,'Linear Weights'!$A:$C,3,FALSE)*Odds!$D$4</f>
        <v>0</v>
      </c>
      <c r="AP57" s="3">
        <f>VLOOKUP(V57,'Linear Weights'!$A:$C,3,FALSE)*Odds!$D$5</f>
        <v>0.13</v>
      </c>
      <c r="AQ57" s="3">
        <f>VLOOKUP(W57,'Linear Weights'!$A:$C,3,FALSE)*Odds!$D$6</f>
        <v>0</v>
      </c>
      <c r="AR57" s="3">
        <f>VLOOKUP(X57,'Linear Weights'!$A:$C,3,FALSE)*Odds!$D$7</f>
        <v>9.8000000000000004E-2</v>
      </c>
      <c r="AS57" s="3">
        <f>VLOOKUP(Y57,'Linear Weights'!$A:$C,3,FALSE)*Odds!$D$8</f>
        <v>0</v>
      </c>
      <c r="AT57" s="3">
        <f>VLOOKUP(Z57,'Linear Weights'!$A:$C,3,FALSE)*Odds!$D$9</f>
        <v>4.8000000000000001E-2</v>
      </c>
      <c r="AU57" s="3">
        <f>VLOOKUP(AA57,'Linear Weights'!$A:$C,3,FALSE)*Odds!$D$10</f>
        <v>0.03</v>
      </c>
      <c r="AV57" s="3">
        <f>VLOOKUP(AB57,'Linear Weights'!$A:$C,3,FALSE)*Odds!$D$11</f>
        <v>1.2E-2</v>
      </c>
    </row>
    <row r="58" spans="1:48" x14ac:dyDescent="0.2">
      <c r="A58" s="1">
        <v>120</v>
      </c>
      <c r="B58" s="1" t="s">
        <v>207</v>
      </c>
      <c r="C58" s="1" t="s">
        <v>123</v>
      </c>
      <c r="D58" s="1"/>
      <c r="E58" s="2" t="s">
        <v>65</v>
      </c>
      <c r="F58" s="2">
        <v>82</v>
      </c>
      <c r="I58" s="3">
        <f>SUM(AC58:AL58)/2</f>
        <v>0.25600000000000001</v>
      </c>
      <c r="J58" s="5">
        <f>(I58*600-132)/10</f>
        <v>2.1599999999999993</v>
      </c>
      <c r="K58" s="5">
        <f>L58-J58</f>
        <v>-0.60000000000000009</v>
      </c>
      <c r="L58" s="5">
        <f>MAX((I58*600-132)/10,(O58*600-132)/10*0.75+(I58*600-132)/10*0.25)-0.6</f>
        <v>1.5599999999999992</v>
      </c>
      <c r="M58" s="5">
        <v>2.4499499999999981</v>
      </c>
      <c r="N58" s="5">
        <f>L58-M58</f>
        <v>-0.88994999999999891</v>
      </c>
      <c r="O58" s="3">
        <f>(Q58*1.65)/2</f>
        <v>0.25574999999999998</v>
      </c>
      <c r="P58" s="2" t="s">
        <v>72</v>
      </c>
      <c r="Q58" s="2">
        <v>0.31</v>
      </c>
      <c r="R58" s="3">
        <f>SUM(AM58:AV58)/2</f>
        <v>0.30400000000000005</v>
      </c>
      <c r="S58" s="2" t="s">
        <v>41</v>
      </c>
      <c r="T58" s="2" t="s">
        <v>35</v>
      </c>
      <c r="U58" s="2" t="s">
        <v>40</v>
      </c>
      <c r="V58" s="2" t="s">
        <v>40</v>
      </c>
      <c r="W58" s="2" t="s">
        <v>42</v>
      </c>
      <c r="X58" s="2" t="s">
        <v>38</v>
      </c>
      <c r="Y58" s="2" t="s">
        <v>46</v>
      </c>
      <c r="Z58" s="2" t="s">
        <v>39</v>
      </c>
      <c r="AA58" s="2" t="s">
        <v>38</v>
      </c>
      <c r="AB58" s="2" t="s">
        <v>40</v>
      </c>
      <c r="AC58" s="4">
        <f>VLOOKUP(S58,'Linear Weights'!$A:$B,2,FALSE)*Odds!$D$2</f>
        <v>0</v>
      </c>
      <c r="AD58" s="4">
        <f>VLOOKUP(T58,'Linear Weights'!$A:$B,2,FALSE)*Odds!$D$3</f>
        <v>0.11199999999999999</v>
      </c>
      <c r="AE58" s="4">
        <f>VLOOKUP(U58,'Linear Weights'!$A:$B,2,FALSE)*Odds!$D$4</f>
        <v>8.0299999999999996E-2</v>
      </c>
      <c r="AF58" s="4">
        <f>VLOOKUP(V58,'Linear Weights'!$A:$B,2,FALSE)*Odds!$D$5</f>
        <v>7.1500000000000008E-2</v>
      </c>
      <c r="AG58" s="4">
        <f>VLOOKUP(W58,'Linear Weights'!$A:$B,2,FALSE)*Odds!$D$6</f>
        <v>0.18479999999999999</v>
      </c>
      <c r="AH58" s="4">
        <f>VLOOKUP(X58,'Linear Weights'!$A:$B,2,FALSE)*Odds!$D$7</f>
        <v>4.9000000000000007E-3</v>
      </c>
      <c r="AI58" s="4">
        <f>VLOOKUP(Y58,'Linear Weights'!$A:$B,2,FALSE)*Odds!$D$8</f>
        <v>2.3999999999999998E-3</v>
      </c>
      <c r="AJ58" s="4">
        <f>VLOOKUP(Z58,'Linear Weights'!$A:$B,2,FALSE)*Odds!$D$9</f>
        <v>4.8000000000000001E-2</v>
      </c>
      <c r="AK58" s="4">
        <f>VLOOKUP(AA58,'Linear Weights'!$A:$B,2,FALSE)*Odds!$D$10</f>
        <v>1.5E-3</v>
      </c>
      <c r="AL58" s="4">
        <f>VLOOKUP(AB58,'Linear Weights'!$A:$B,2,FALSE)*Odds!$D$11</f>
        <v>6.6000000000000008E-3</v>
      </c>
      <c r="AM58" s="3">
        <f>VLOOKUP(S58,'Linear Weights'!$A:$C,3,FALSE)*Odds!$D$2</f>
        <v>0</v>
      </c>
      <c r="AN58" s="3">
        <f>VLOOKUP(T58,'Linear Weights'!$A:$C,3,FALSE)*Odds!$D$3</f>
        <v>0.16</v>
      </c>
      <c r="AO58" s="3">
        <f>VLOOKUP(U58,'Linear Weights'!$A:$C,3,FALSE)*Odds!$D$4</f>
        <v>0.14599999999999999</v>
      </c>
      <c r="AP58" s="3">
        <f>VLOOKUP(V58,'Linear Weights'!$A:$C,3,FALSE)*Odds!$D$5</f>
        <v>0.13</v>
      </c>
      <c r="AQ58" s="3">
        <f>VLOOKUP(W58,'Linear Weights'!$A:$C,3,FALSE)*Odds!$D$6</f>
        <v>0.112</v>
      </c>
      <c r="AR58" s="3">
        <f>VLOOKUP(X58,'Linear Weights'!$A:$C,3,FALSE)*Odds!$D$7</f>
        <v>0</v>
      </c>
      <c r="AS58" s="3">
        <f>VLOOKUP(Y58,'Linear Weights'!$A:$C,3,FALSE)*Odds!$D$8</f>
        <v>0</v>
      </c>
      <c r="AT58" s="3">
        <f>VLOOKUP(Z58,'Linear Weights'!$A:$C,3,FALSE)*Odds!$D$9</f>
        <v>4.8000000000000001E-2</v>
      </c>
      <c r="AU58" s="3">
        <f>VLOOKUP(AA58,'Linear Weights'!$A:$C,3,FALSE)*Odds!$D$10</f>
        <v>0</v>
      </c>
      <c r="AV58" s="3">
        <f>VLOOKUP(AB58,'Linear Weights'!$A:$C,3,FALSE)*Odds!$D$11</f>
        <v>1.2E-2</v>
      </c>
    </row>
    <row r="59" spans="1:48" x14ac:dyDescent="0.2">
      <c r="A59" s="1">
        <v>119</v>
      </c>
      <c r="B59" s="1" t="s">
        <v>206</v>
      </c>
      <c r="C59" s="1" t="s">
        <v>60</v>
      </c>
      <c r="D59" s="1"/>
      <c r="E59" s="2" t="s">
        <v>65</v>
      </c>
      <c r="F59" s="2">
        <v>81</v>
      </c>
      <c r="I59" s="3">
        <f>SUM(AC59:AL59)/2</f>
        <v>0.25594999999999996</v>
      </c>
      <c r="J59" s="5">
        <f>(I59*600-132)/10</f>
        <v>2.1569999999999965</v>
      </c>
      <c r="K59" s="5">
        <f>L59-J59</f>
        <v>-0.60000000000000009</v>
      </c>
      <c r="L59" s="5">
        <f>MAX((I59*600-132)/10,(O59*600-132)/10)-0.6</f>
        <v>1.5569999999999964</v>
      </c>
      <c r="M59" s="5">
        <v>1.973999999999998</v>
      </c>
      <c r="N59" s="5">
        <f>L59-M59</f>
        <v>-0.41700000000000159</v>
      </c>
      <c r="O59" s="3">
        <f>(Q59*0.55)/2</f>
        <v>0.23375000000000001</v>
      </c>
      <c r="P59" s="2" t="s">
        <v>49</v>
      </c>
      <c r="Q59" s="2">
        <v>0.85</v>
      </c>
      <c r="R59" s="3">
        <f>SUM(AM59:AV59)/2</f>
        <v>0.31800000000000006</v>
      </c>
      <c r="S59" s="2" t="s">
        <v>41</v>
      </c>
      <c r="T59" s="2" t="s">
        <v>41</v>
      </c>
      <c r="U59" s="2" t="s">
        <v>35</v>
      </c>
      <c r="V59" s="2" t="s">
        <v>40</v>
      </c>
      <c r="W59" s="2" t="s">
        <v>40</v>
      </c>
      <c r="X59" s="2" t="s">
        <v>42</v>
      </c>
      <c r="Y59" s="2" t="s">
        <v>35</v>
      </c>
      <c r="Z59" s="2" t="s">
        <v>39</v>
      </c>
      <c r="AA59" s="2" t="s">
        <v>40</v>
      </c>
      <c r="AB59" s="2" t="s">
        <v>35</v>
      </c>
      <c r="AC59" s="4">
        <f>VLOOKUP(S59,'Linear Weights'!$A:$B,2,FALSE)*Odds!$D$2</f>
        <v>0</v>
      </c>
      <c r="AD59" s="4">
        <f>VLOOKUP(T59,'Linear Weights'!$A:$B,2,FALSE)*Odds!$D$3</f>
        <v>0</v>
      </c>
      <c r="AE59" s="4">
        <f>VLOOKUP(U59,'Linear Weights'!$A:$B,2,FALSE)*Odds!$D$4</f>
        <v>0.10219999999999999</v>
      </c>
      <c r="AF59" s="4">
        <f>VLOOKUP(V59,'Linear Weights'!$A:$B,2,FALSE)*Odds!$D$5</f>
        <v>7.1500000000000008E-2</v>
      </c>
      <c r="AG59" s="4">
        <f>VLOOKUP(W59,'Linear Weights'!$A:$B,2,FALSE)*Odds!$D$6</f>
        <v>6.1600000000000009E-2</v>
      </c>
      <c r="AH59" s="4">
        <f>VLOOKUP(X59,'Linear Weights'!$A:$B,2,FALSE)*Odds!$D$7</f>
        <v>0.16170000000000001</v>
      </c>
      <c r="AI59" s="4">
        <f>VLOOKUP(Y59,'Linear Weights'!$A:$B,2,FALSE)*Odds!$D$8</f>
        <v>4.1999999999999996E-2</v>
      </c>
      <c r="AJ59" s="4">
        <f>VLOOKUP(Z59,'Linear Weights'!$A:$B,2,FALSE)*Odds!$D$9</f>
        <v>4.8000000000000001E-2</v>
      </c>
      <c r="AK59" s="4">
        <f>VLOOKUP(AA59,'Linear Weights'!$A:$B,2,FALSE)*Odds!$D$10</f>
        <v>1.6500000000000001E-2</v>
      </c>
      <c r="AL59" s="4">
        <f>VLOOKUP(AB59,'Linear Weights'!$A:$B,2,FALSE)*Odds!$D$11</f>
        <v>8.3999999999999995E-3</v>
      </c>
      <c r="AM59" s="3">
        <f>VLOOKUP(S59,'Linear Weights'!$A:$C,3,FALSE)*Odds!$D$2</f>
        <v>0</v>
      </c>
      <c r="AN59" s="3">
        <f>VLOOKUP(T59,'Linear Weights'!$A:$C,3,FALSE)*Odds!$D$3</f>
        <v>0</v>
      </c>
      <c r="AO59" s="3">
        <f>VLOOKUP(U59,'Linear Weights'!$A:$C,3,FALSE)*Odds!$D$4</f>
        <v>0.14599999999999999</v>
      </c>
      <c r="AP59" s="3">
        <f>VLOOKUP(V59,'Linear Weights'!$A:$C,3,FALSE)*Odds!$D$5</f>
        <v>0.13</v>
      </c>
      <c r="AQ59" s="3">
        <f>VLOOKUP(W59,'Linear Weights'!$A:$C,3,FALSE)*Odds!$D$6</f>
        <v>0.112</v>
      </c>
      <c r="AR59" s="3">
        <f>VLOOKUP(X59,'Linear Weights'!$A:$C,3,FALSE)*Odds!$D$7</f>
        <v>9.8000000000000004E-2</v>
      </c>
      <c r="AS59" s="3">
        <f>VLOOKUP(Y59,'Linear Weights'!$A:$C,3,FALSE)*Odds!$D$8</f>
        <v>0.06</v>
      </c>
      <c r="AT59" s="3">
        <f>VLOOKUP(Z59,'Linear Weights'!$A:$C,3,FALSE)*Odds!$D$9</f>
        <v>4.8000000000000001E-2</v>
      </c>
      <c r="AU59" s="3">
        <f>VLOOKUP(AA59,'Linear Weights'!$A:$C,3,FALSE)*Odds!$D$10</f>
        <v>0.03</v>
      </c>
      <c r="AV59" s="3">
        <f>VLOOKUP(AB59,'Linear Weights'!$A:$C,3,FALSE)*Odds!$D$11</f>
        <v>1.2E-2</v>
      </c>
    </row>
    <row r="60" spans="1:48" x14ac:dyDescent="0.2">
      <c r="A60" s="1">
        <v>35</v>
      </c>
      <c r="B60" s="1" t="s">
        <v>128</v>
      </c>
      <c r="C60" s="1" t="s">
        <v>63</v>
      </c>
      <c r="D60" s="1"/>
      <c r="E60" s="2" t="s">
        <v>35</v>
      </c>
      <c r="F60" s="2">
        <v>83</v>
      </c>
      <c r="H60" s="2" t="s">
        <v>36</v>
      </c>
      <c r="I60" s="3">
        <f>SUM(AC60:AL60)/2</f>
        <v>0.25591999999999998</v>
      </c>
      <c r="J60" s="5">
        <f>(I60*600-132)/10</f>
        <v>2.1551999999999993</v>
      </c>
      <c r="K60" s="5">
        <f>L60-J60</f>
        <v>-0.60000000000000009</v>
      </c>
      <c r="L60" s="5">
        <f>MAX((I60*600-132)/10,(O60*600-132)/10)-0.6</f>
        <v>1.5551999999999992</v>
      </c>
      <c r="M60" s="5">
        <v>2.6627999999999985</v>
      </c>
      <c r="N60" s="5">
        <f>L60-M60</f>
        <v>-1.1075999999999993</v>
      </c>
      <c r="O60" s="3">
        <f>(Q60*0.55)/2</f>
        <v>0.24750000000000003</v>
      </c>
      <c r="P60" s="2" t="s">
        <v>49</v>
      </c>
      <c r="Q60" s="2">
        <v>0.9</v>
      </c>
      <c r="R60" s="3">
        <f>SUM(AM60:AV60)/2</f>
        <v>0.32500000000000007</v>
      </c>
      <c r="S60" s="2" t="s">
        <v>41</v>
      </c>
      <c r="T60" s="2" t="s">
        <v>40</v>
      </c>
      <c r="U60" s="2" t="s">
        <v>46</v>
      </c>
      <c r="V60" s="2" t="s">
        <v>35</v>
      </c>
      <c r="W60" s="2" t="s">
        <v>40</v>
      </c>
      <c r="X60" s="2" t="s">
        <v>35</v>
      </c>
      <c r="Y60" s="2" t="s">
        <v>42</v>
      </c>
      <c r="Z60" s="2" t="s">
        <v>39</v>
      </c>
      <c r="AA60" s="2" t="s">
        <v>39</v>
      </c>
      <c r="AB60" s="2" t="s">
        <v>42</v>
      </c>
      <c r="AC60" s="4">
        <f>VLOOKUP(S60,'Linear Weights'!$A:$B,2,FALSE)*Odds!$D$2</f>
        <v>0</v>
      </c>
      <c r="AD60" s="4">
        <f>VLOOKUP(T60,'Linear Weights'!$A:$B,2,FALSE)*Odds!$D$3</f>
        <v>8.8000000000000009E-2</v>
      </c>
      <c r="AE60" s="4">
        <f>VLOOKUP(U60,'Linear Weights'!$A:$B,2,FALSE)*Odds!$D$4</f>
        <v>5.8399999999999997E-3</v>
      </c>
      <c r="AF60" s="4">
        <f>VLOOKUP(V60,'Linear Weights'!$A:$B,2,FALSE)*Odds!$D$5</f>
        <v>9.0999999999999998E-2</v>
      </c>
      <c r="AG60" s="4">
        <f>VLOOKUP(W60,'Linear Weights'!$A:$B,2,FALSE)*Odds!$D$6</f>
        <v>6.1600000000000009E-2</v>
      </c>
      <c r="AH60" s="4">
        <f>VLOOKUP(X60,'Linear Weights'!$A:$B,2,FALSE)*Odds!$D$7</f>
        <v>6.8599999999999994E-2</v>
      </c>
      <c r="AI60" s="4">
        <f>VLOOKUP(Y60,'Linear Weights'!$A:$B,2,FALSE)*Odds!$D$8</f>
        <v>9.8999999999999991E-2</v>
      </c>
      <c r="AJ60" s="4">
        <f>VLOOKUP(Z60,'Linear Weights'!$A:$B,2,FALSE)*Odds!$D$9</f>
        <v>4.8000000000000001E-2</v>
      </c>
      <c r="AK60" s="4">
        <f>VLOOKUP(AA60,'Linear Weights'!$A:$B,2,FALSE)*Odds!$D$10</f>
        <v>0.03</v>
      </c>
      <c r="AL60" s="4">
        <f>VLOOKUP(AB60,'Linear Weights'!$A:$B,2,FALSE)*Odds!$D$11</f>
        <v>1.9799999999999998E-2</v>
      </c>
      <c r="AM60" s="3">
        <f>VLOOKUP(S60,'Linear Weights'!$A:$C,3,FALSE)*Odds!$D$2</f>
        <v>0</v>
      </c>
      <c r="AN60" s="3">
        <f>VLOOKUP(T60,'Linear Weights'!$A:$C,3,FALSE)*Odds!$D$3</f>
        <v>0.16</v>
      </c>
      <c r="AO60" s="3">
        <f>VLOOKUP(U60,'Linear Weights'!$A:$C,3,FALSE)*Odds!$D$4</f>
        <v>0</v>
      </c>
      <c r="AP60" s="3">
        <f>VLOOKUP(V60,'Linear Weights'!$A:$C,3,FALSE)*Odds!$D$5</f>
        <v>0.13</v>
      </c>
      <c r="AQ60" s="3">
        <f>VLOOKUP(W60,'Linear Weights'!$A:$C,3,FALSE)*Odds!$D$6</f>
        <v>0.112</v>
      </c>
      <c r="AR60" s="3">
        <f>VLOOKUP(X60,'Linear Weights'!$A:$C,3,FALSE)*Odds!$D$7</f>
        <v>9.8000000000000004E-2</v>
      </c>
      <c r="AS60" s="3">
        <f>VLOOKUP(Y60,'Linear Weights'!$A:$C,3,FALSE)*Odds!$D$8</f>
        <v>0.06</v>
      </c>
      <c r="AT60" s="3">
        <f>VLOOKUP(Z60,'Linear Weights'!$A:$C,3,FALSE)*Odds!$D$9</f>
        <v>4.8000000000000001E-2</v>
      </c>
      <c r="AU60" s="3">
        <f>VLOOKUP(AA60,'Linear Weights'!$A:$C,3,FALSE)*Odds!$D$10</f>
        <v>0.03</v>
      </c>
      <c r="AV60" s="3">
        <f>VLOOKUP(AB60,'Linear Weights'!$A:$C,3,FALSE)*Odds!$D$11</f>
        <v>1.2E-2</v>
      </c>
    </row>
    <row r="61" spans="1:48" x14ac:dyDescent="0.2">
      <c r="A61" s="1">
        <v>91</v>
      </c>
      <c r="B61" s="1" t="s">
        <v>183</v>
      </c>
      <c r="C61" s="1" t="s">
        <v>118</v>
      </c>
      <c r="D61" s="1"/>
      <c r="E61" s="2" t="s">
        <v>35</v>
      </c>
      <c r="F61" s="2">
        <v>79</v>
      </c>
      <c r="I61" s="3">
        <f>SUM(AC61:AL61)/2</f>
        <v>0.25307000000000002</v>
      </c>
      <c r="J61" s="5">
        <f>(I61*600-132)/10</f>
        <v>1.9842000000000013</v>
      </c>
      <c r="K61" s="5">
        <f>L61-J61</f>
        <v>-0.60000000000000009</v>
      </c>
      <c r="L61" s="5">
        <f>MAX((I61*600-132)/10,(O61*600-132)/10)-0.6</f>
        <v>1.3842000000000012</v>
      </c>
      <c r="M61" s="5">
        <v>1.5569999999999964</v>
      </c>
      <c r="N61" s="5">
        <f>L61-M61</f>
        <v>-0.17279999999999518</v>
      </c>
      <c r="O61" s="3">
        <f>(Q61*0.7+(1-Q61)*0.05)/2</f>
        <v>0.25249999999999995</v>
      </c>
      <c r="P61" s="2" t="s">
        <v>45</v>
      </c>
      <c r="Q61" s="2">
        <v>0.7</v>
      </c>
      <c r="R61" s="3">
        <f>SUM(AM61:AV61)/2</f>
        <v>0.31699999999999995</v>
      </c>
      <c r="S61" s="2" t="s">
        <v>35</v>
      </c>
      <c r="T61" s="2" t="s">
        <v>46</v>
      </c>
      <c r="U61" s="2" t="s">
        <v>46</v>
      </c>
      <c r="V61" s="2" t="s">
        <v>40</v>
      </c>
      <c r="W61" s="2" t="s">
        <v>40</v>
      </c>
      <c r="X61" s="2" t="s">
        <v>39</v>
      </c>
      <c r="Y61" s="2" t="s">
        <v>42</v>
      </c>
      <c r="Z61" s="2" t="s">
        <v>41</v>
      </c>
      <c r="AA61" s="2" t="s">
        <v>35</v>
      </c>
      <c r="AB61" s="2" t="s">
        <v>41</v>
      </c>
      <c r="AC61" s="4">
        <f>VLOOKUP(S61,'Linear Weights'!$A:$B,2,FALSE)*Odds!$D$2</f>
        <v>0.14279999999999998</v>
      </c>
      <c r="AD61" s="4">
        <f>VLOOKUP(T61,'Linear Weights'!$A:$B,2,FALSE)*Odds!$D$3</f>
        <v>6.4000000000000003E-3</v>
      </c>
      <c r="AE61" s="4">
        <f>VLOOKUP(U61,'Linear Weights'!$A:$B,2,FALSE)*Odds!$D$4</f>
        <v>5.8399999999999997E-3</v>
      </c>
      <c r="AF61" s="4">
        <f>VLOOKUP(V61,'Linear Weights'!$A:$B,2,FALSE)*Odds!$D$5</f>
        <v>7.1500000000000008E-2</v>
      </c>
      <c r="AG61" s="4">
        <f>VLOOKUP(W61,'Linear Weights'!$A:$B,2,FALSE)*Odds!$D$6</f>
        <v>6.1600000000000009E-2</v>
      </c>
      <c r="AH61" s="4">
        <f>VLOOKUP(X61,'Linear Weights'!$A:$B,2,FALSE)*Odds!$D$7</f>
        <v>9.8000000000000004E-2</v>
      </c>
      <c r="AI61" s="4">
        <f>VLOOKUP(Y61,'Linear Weights'!$A:$B,2,FALSE)*Odds!$D$8</f>
        <v>9.8999999999999991E-2</v>
      </c>
      <c r="AJ61" s="4">
        <f>VLOOKUP(Z61,'Linear Weights'!$A:$B,2,FALSE)*Odds!$D$9</f>
        <v>0</v>
      </c>
      <c r="AK61" s="4">
        <f>VLOOKUP(AA61,'Linear Weights'!$A:$B,2,FALSE)*Odds!$D$10</f>
        <v>2.0999999999999998E-2</v>
      </c>
      <c r="AL61" s="4">
        <f>VLOOKUP(AB61,'Linear Weights'!$A:$B,2,FALSE)*Odds!$D$11</f>
        <v>0</v>
      </c>
      <c r="AM61" s="3">
        <f>VLOOKUP(S61,'Linear Weights'!$A:$C,3,FALSE)*Odds!$D$2</f>
        <v>0.20399999999999999</v>
      </c>
      <c r="AN61" s="3">
        <f>VLOOKUP(T61,'Linear Weights'!$A:$C,3,FALSE)*Odds!$D$3</f>
        <v>0</v>
      </c>
      <c r="AO61" s="3">
        <f>VLOOKUP(U61,'Linear Weights'!$A:$C,3,FALSE)*Odds!$D$4</f>
        <v>0</v>
      </c>
      <c r="AP61" s="3">
        <f>VLOOKUP(V61,'Linear Weights'!$A:$C,3,FALSE)*Odds!$D$5</f>
        <v>0.13</v>
      </c>
      <c r="AQ61" s="3">
        <f>VLOOKUP(W61,'Linear Weights'!$A:$C,3,FALSE)*Odds!$D$6</f>
        <v>0.112</v>
      </c>
      <c r="AR61" s="3">
        <f>VLOOKUP(X61,'Linear Weights'!$A:$C,3,FALSE)*Odds!$D$7</f>
        <v>9.8000000000000004E-2</v>
      </c>
      <c r="AS61" s="3">
        <f>VLOOKUP(Y61,'Linear Weights'!$A:$C,3,FALSE)*Odds!$D$8</f>
        <v>0.06</v>
      </c>
      <c r="AT61" s="3">
        <f>VLOOKUP(Z61,'Linear Weights'!$A:$C,3,FALSE)*Odds!$D$9</f>
        <v>0</v>
      </c>
      <c r="AU61" s="3">
        <f>VLOOKUP(AA61,'Linear Weights'!$A:$C,3,FALSE)*Odds!$D$10</f>
        <v>0.03</v>
      </c>
      <c r="AV61" s="3">
        <f>VLOOKUP(AB61,'Linear Weights'!$A:$C,3,FALSE)*Odds!$D$11</f>
        <v>0</v>
      </c>
    </row>
    <row r="62" spans="1:48" x14ac:dyDescent="0.2">
      <c r="A62" s="1">
        <v>52</v>
      </c>
      <c r="B62" s="1" t="s">
        <v>146</v>
      </c>
      <c r="C62" s="1" t="s">
        <v>71</v>
      </c>
      <c r="D62" s="1"/>
      <c r="E62" s="2" t="s">
        <v>61</v>
      </c>
      <c r="F62" s="2">
        <v>79</v>
      </c>
      <c r="I62" s="3">
        <f>SUM(AC62:AL62)/2</f>
        <v>0.25074999999999997</v>
      </c>
      <c r="J62" s="5">
        <f>(I62*600-132)/10</f>
        <v>1.8449999999999989</v>
      </c>
      <c r="K62" s="5">
        <f>L62-J62</f>
        <v>-0.60000000000000009</v>
      </c>
      <c r="L62" s="5">
        <f>MAX((I62*600-132)/10,(O62*600-132)/10)-0.6</f>
        <v>1.2449999999999988</v>
      </c>
      <c r="M62" s="5">
        <v>1.5551999999999992</v>
      </c>
      <c r="N62" s="5">
        <f>L62-M62</f>
        <v>-0.31020000000000048</v>
      </c>
      <c r="O62" s="3">
        <f>(Q62*0.55)/2</f>
        <v>0.19800000000000001</v>
      </c>
      <c r="P62" s="2" t="s">
        <v>49</v>
      </c>
      <c r="Q62" s="2">
        <v>0.72</v>
      </c>
      <c r="R62" s="3">
        <f>SUM(AM62:AV62)/2</f>
        <v>0.28200000000000003</v>
      </c>
      <c r="S62" s="2" t="s">
        <v>35</v>
      </c>
      <c r="T62" s="2" t="s">
        <v>46</v>
      </c>
      <c r="U62" s="2" t="s">
        <v>38</v>
      </c>
      <c r="V62" s="2" t="s">
        <v>41</v>
      </c>
      <c r="W62" s="2" t="s">
        <v>39</v>
      </c>
      <c r="X62" s="2" t="s">
        <v>40</v>
      </c>
      <c r="Y62" s="2" t="s">
        <v>35</v>
      </c>
      <c r="Z62" s="2" t="s">
        <v>42</v>
      </c>
      <c r="AA62" s="2" t="s">
        <v>52</v>
      </c>
      <c r="AB62" s="2" t="s">
        <v>42</v>
      </c>
      <c r="AC62" s="4">
        <f>VLOOKUP(S62,'Linear Weights'!$A:$B,2,FALSE)*Odds!$D$2</f>
        <v>0.14279999999999998</v>
      </c>
      <c r="AD62" s="4">
        <f>VLOOKUP(T62,'Linear Weights'!$A:$B,2,FALSE)*Odds!$D$3</f>
        <v>6.4000000000000003E-3</v>
      </c>
      <c r="AE62" s="4">
        <f>VLOOKUP(U62,'Linear Weights'!$A:$B,2,FALSE)*Odds!$D$4</f>
        <v>7.3000000000000001E-3</v>
      </c>
      <c r="AF62" s="4">
        <f>VLOOKUP(V62,'Linear Weights'!$A:$B,2,FALSE)*Odds!$D$5</f>
        <v>0</v>
      </c>
      <c r="AG62" s="4">
        <f>VLOOKUP(W62,'Linear Weights'!$A:$B,2,FALSE)*Odds!$D$6</f>
        <v>0.112</v>
      </c>
      <c r="AH62" s="4">
        <f>VLOOKUP(X62,'Linear Weights'!$A:$B,2,FALSE)*Odds!$D$7</f>
        <v>5.3900000000000003E-2</v>
      </c>
      <c r="AI62" s="4">
        <f>VLOOKUP(Y62,'Linear Weights'!$A:$B,2,FALSE)*Odds!$D$8</f>
        <v>4.1999999999999996E-2</v>
      </c>
      <c r="AJ62" s="4">
        <f>VLOOKUP(Z62,'Linear Weights'!$A:$B,2,FALSE)*Odds!$D$9</f>
        <v>7.9199999999999993E-2</v>
      </c>
      <c r="AK62" s="4">
        <f>VLOOKUP(AA62,'Linear Weights'!$A:$B,2,FALSE)*Odds!$D$10</f>
        <v>3.8100000000000002E-2</v>
      </c>
      <c r="AL62" s="4">
        <f>VLOOKUP(AB62,'Linear Weights'!$A:$B,2,FALSE)*Odds!$D$11</f>
        <v>1.9799999999999998E-2</v>
      </c>
      <c r="AM62" s="3">
        <f>VLOOKUP(S62,'Linear Weights'!$A:$C,3,FALSE)*Odds!$D$2</f>
        <v>0.20399999999999999</v>
      </c>
      <c r="AN62" s="3">
        <f>VLOOKUP(T62,'Linear Weights'!$A:$C,3,FALSE)*Odds!$D$3</f>
        <v>0</v>
      </c>
      <c r="AO62" s="3">
        <f>VLOOKUP(U62,'Linear Weights'!$A:$C,3,FALSE)*Odds!$D$4</f>
        <v>0</v>
      </c>
      <c r="AP62" s="3">
        <f>VLOOKUP(V62,'Linear Weights'!$A:$C,3,FALSE)*Odds!$D$5</f>
        <v>0</v>
      </c>
      <c r="AQ62" s="3">
        <f>VLOOKUP(W62,'Linear Weights'!$A:$C,3,FALSE)*Odds!$D$6</f>
        <v>0.112</v>
      </c>
      <c r="AR62" s="3">
        <f>VLOOKUP(X62,'Linear Weights'!$A:$C,3,FALSE)*Odds!$D$7</f>
        <v>9.8000000000000004E-2</v>
      </c>
      <c r="AS62" s="3">
        <f>VLOOKUP(Y62,'Linear Weights'!$A:$C,3,FALSE)*Odds!$D$8</f>
        <v>0.06</v>
      </c>
      <c r="AT62" s="3">
        <f>VLOOKUP(Z62,'Linear Weights'!$A:$C,3,FALSE)*Odds!$D$9</f>
        <v>4.8000000000000001E-2</v>
      </c>
      <c r="AU62" s="3">
        <f>VLOOKUP(AA62,'Linear Weights'!$A:$C,3,FALSE)*Odds!$D$10</f>
        <v>0.03</v>
      </c>
      <c r="AV62" s="3">
        <f>VLOOKUP(AB62,'Linear Weights'!$A:$C,3,FALSE)*Odds!$D$11</f>
        <v>1.2E-2</v>
      </c>
    </row>
    <row r="63" spans="1:48" x14ac:dyDescent="0.2">
      <c r="A63" s="1">
        <v>124</v>
      </c>
      <c r="B63" s="1" t="s">
        <v>47</v>
      </c>
      <c r="C63" s="1" t="s">
        <v>48</v>
      </c>
      <c r="D63" s="1" t="s">
        <v>34</v>
      </c>
      <c r="E63" s="2" t="s">
        <v>35</v>
      </c>
      <c r="F63" s="2">
        <v>65</v>
      </c>
      <c r="I63" s="3">
        <f>SUM(AC63:AL63)/2</f>
        <v>0.25024999999999997</v>
      </c>
      <c r="J63" s="5">
        <f>(I63*600-132)/10</f>
        <v>1.8149999999999977</v>
      </c>
      <c r="K63" s="5">
        <f>L63-J63</f>
        <v>-0.59999999999999698</v>
      </c>
      <c r="L63" s="5">
        <f>MAX((I63*600-132)/10,(O63*600-132)/10)-0.6</f>
        <v>1.2150000000000007</v>
      </c>
      <c r="M63" s="5">
        <v>-2.3313900000000003</v>
      </c>
      <c r="N63" s="5">
        <f>L63-M63</f>
        <v>3.546390000000001</v>
      </c>
      <c r="O63" s="3">
        <f>(Q63*0.55)/2</f>
        <v>0.25025000000000003</v>
      </c>
      <c r="P63" s="2" t="s">
        <v>49</v>
      </c>
      <c r="Q63" s="2">
        <v>0.91</v>
      </c>
      <c r="R63" s="3">
        <f>SUM(AM63:AV63)/2</f>
        <v>0.32599999999999996</v>
      </c>
      <c r="S63" s="2" t="s">
        <v>35</v>
      </c>
      <c r="T63" s="2" t="s">
        <v>40</v>
      </c>
      <c r="U63" s="2" t="s">
        <v>41</v>
      </c>
      <c r="V63" s="2" t="s">
        <v>40</v>
      </c>
      <c r="W63" s="2" t="s">
        <v>41</v>
      </c>
      <c r="X63" s="2" t="s">
        <v>39</v>
      </c>
      <c r="Y63" s="2" t="s">
        <v>42</v>
      </c>
      <c r="Z63" s="2" t="s">
        <v>41</v>
      </c>
      <c r="AA63" s="2" t="s">
        <v>46</v>
      </c>
      <c r="AB63" s="2" t="s">
        <v>41</v>
      </c>
      <c r="AC63" s="4">
        <f>VLOOKUP(S63,'Linear Weights'!$A:$B,2,FALSE)*Odds!$D$2</f>
        <v>0.14279999999999998</v>
      </c>
      <c r="AD63" s="4">
        <f>VLOOKUP(T63,'Linear Weights'!$A:$B,2,FALSE)*Odds!$D$3</f>
        <v>8.8000000000000009E-2</v>
      </c>
      <c r="AE63" s="4">
        <f>VLOOKUP(U63,'Linear Weights'!$A:$B,2,FALSE)*Odds!$D$4</f>
        <v>0</v>
      </c>
      <c r="AF63" s="4">
        <f>VLOOKUP(V63,'Linear Weights'!$A:$B,2,FALSE)*Odds!$D$5</f>
        <v>7.1500000000000008E-2</v>
      </c>
      <c r="AG63" s="4">
        <f>VLOOKUP(W63,'Linear Weights'!$A:$B,2,FALSE)*Odds!$D$6</f>
        <v>0</v>
      </c>
      <c r="AH63" s="4">
        <f>VLOOKUP(X63,'Linear Weights'!$A:$B,2,FALSE)*Odds!$D$7</f>
        <v>9.8000000000000004E-2</v>
      </c>
      <c r="AI63" s="4">
        <f>VLOOKUP(Y63,'Linear Weights'!$A:$B,2,FALSE)*Odds!$D$8</f>
        <v>9.8999999999999991E-2</v>
      </c>
      <c r="AJ63" s="4">
        <f>VLOOKUP(Z63,'Linear Weights'!$A:$B,2,FALSE)*Odds!$D$9</f>
        <v>0</v>
      </c>
      <c r="AK63" s="4">
        <f>VLOOKUP(AA63,'Linear Weights'!$A:$B,2,FALSE)*Odds!$D$10</f>
        <v>1.1999999999999999E-3</v>
      </c>
      <c r="AL63" s="4">
        <f>VLOOKUP(AB63,'Linear Weights'!$A:$B,2,FALSE)*Odds!$D$11</f>
        <v>0</v>
      </c>
      <c r="AM63" s="3">
        <f>VLOOKUP(S63,'Linear Weights'!$A:$C,3,FALSE)*Odds!$D$2</f>
        <v>0.20399999999999999</v>
      </c>
      <c r="AN63" s="3">
        <f>VLOOKUP(T63,'Linear Weights'!$A:$C,3,FALSE)*Odds!$D$3</f>
        <v>0.16</v>
      </c>
      <c r="AO63" s="3">
        <f>VLOOKUP(U63,'Linear Weights'!$A:$C,3,FALSE)*Odds!$D$4</f>
        <v>0</v>
      </c>
      <c r="AP63" s="3">
        <f>VLOOKUP(V63,'Linear Weights'!$A:$C,3,FALSE)*Odds!$D$5</f>
        <v>0.13</v>
      </c>
      <c r="AQ63" s="3">
        <f>VLOOKUP(W63,'Linear Weights'!$A:$C,3,FALSE)*Odds!$D$6</f>
        <v>0</v>
      </c>
      <c r="AR63" s="3">
        <f>VLOOKUP(X63,'Linear Weights'!$A:$C,3,FALSE)*Odds!$D$7</f>
        <v>9.8000000000000004E-2</v>
      </c>
      <c r="AS63" s="3">
        <f>VLOOKUP(Y63,'Linear Weights'!$A:$C,3,FALSE)*Odds!$D$8</f>
        <v>0.06</v>
      </c>
      <c r="AT63" s="3">
        <f>VLOOKUP(Z63,'Linear Weights'!$A:$C,3,FALSE)*Odds!$D$9</f>
        <v>0</v>
      </c>
      <c r="AU63" s="3">
        <f>VLOOKUP(AA63,'Linear Weights'!$A:$C,3,FALSE)*Odds!$D$10</f>
        <v>0</v>
      </c>
      <c r="AV63" s="3">
        <f>VLOOKUP(AB63,'Linear Weights'!$A:$C,3,FALSE)*Odds!$D$11</f>
        <v>0</v>
      </c>
    </row>
    <row r="64" spans="1:48" x14ac:dyDescent="0.2">
      <c r="A64" s="1">
        <v>28</v>
      </c>
      <c r="B64" s="1" t="s">
        <v>121</v>
      </c>
      <c r="C64" s="1" t="s">
        <v>108</v>
      </c>
      <c r="D64" s="1"/>
      <c r="E64" s="2" t="s">
        <v>39</v>
      </c>
      <c r="F64" s="2">
        <v>80</v>
      </c>
      <c r="G64" s="2" t="s">
        <v>36</v>
      </c>
      <c r="I64" s="3">
        <f>SUM(AC64:AL64)/2</f>
        <v>0.24007000000000001</v>
      </c>
      <c r="J64" s="5">
        <f>(I64*600-132)/10</f>
        <v>1.2042000000000002</v>
      </c>
      <c r="K64" s="5">
        <f>L64-J64</f>
        <v>8.3640000000002601E-3</v>
      </c>
      <c r="L64" s="5">
        <f>MAX((I64*600-132)/10,((O64*R64+I64)*600-132)/10)-0.6</f>
        <v>1.2125640000000004</v>
      </c>
      <c r="M64" s="5">
        <v>1.877999999999997</v>
      </c>
      <c r="N64" s="5">
        <f>L64-M64</f>
        <v>-0.66543599999999659</v>
      </c>
      <c r="O64" s="3">
        <f>Q64*0.15-(1-Q64)*0.38</f>
        <v>3.8700000000000012E-2</v>
      </c>
      <c r="P64" s="2" t="s">
        <v>37</v>
      </c>
      <c r="Q64" s="2">
        <v>0.79</v>
      </c>
      <c r="R64" s="3">
        <f>SUM(AM64:AV64)/2</f>
        <v>0.26200000000000001</v>
      </c>
      <c r="S64" s="2" t="s">
        <v>41</v>
      </c>
      <c r="T64" s="2" t="s">
        <v>46</v>
      </c>
      <c r="U64" s="2" t="s">
        <v>35</v>
      </c>
      <c r="V64" s="2" t="s">
        <v>35</v>
      </c>
      <c r="W64" s="2" t="s">
        <v>38</v>
      </c>
      <c r="X64" s="2" t="s">
        <v>39</v>
      </c>
      <c r="Y64" s="2" t="s">
        <v>40</v>
      </c>
      <c r="Z64" s="2" t="s">
        <v>42</v>
      </c>
      <c r="AA64" s="2" t="s">
        <v>42</v>
      </c>
      <c r="AB64" s="2" t="s">
        <v>52</v>
      </c>
      <c r="AC64" s="4">
        <f>VLOOKUP(S64,'Linear Weights'!$A:$B,2,FALSE)*Odds!$D$2</f>
        <v>0</v>
      </c>
      <c r="AD64" s="4">
        <f>VLOOKUP(T64,'Linear Weights'!$A:$B,2,FALSE)*Odds!$D$3</f>
        <v>6.4000000000000003E-3</v>
      </c>
      <c r="AE64" s="4">
        <f>VLOOKUP(U64,'Linear Weights'!$A:$B,2,FALSE)*Odds!$D$4</f>
        <v>0.10219999999999999</v>
      </c>
      <c r="AF64" s="4">
        <f>VLOOKUP(V64,'Linear Weights'!$A:$B,2,FALSE)*Odds!$D$5</f>
        <v>9.0999999999999998E-2</v>
      </c>
      <c r="AG64" s="4">
        <f>VLOOKUP(W64,'Linear Weights'!$A:$B,2,FALSE)*Odds!$D$6</f>
        <v>5.6000000000000008E-3</v>
      </c>
      <c r="AH64" s="4">
        <f>VLOOKUP(X64,'Linear Weights'!$A:$B,2,FALSE)*Odds!$D$7</f>
        <v>9.8000000000000004E-2</v>
      </c>
      <c r="AI64" s="4">
        <f>VLOOKUP(Y64,'Linear Weights'!$A:$B,2,FALSE)*Odds!$D$8</f>
        <v>3.3000000000000002E-2</v>
      </c>
      <c r="AJ64" s="4">
        <f>VLOOKUP(Z64,'Linear Weights'!$A:$B,2,FALSE)*Odds!$D$9</f>
        <v>7.9199999999999993E-2</v>
      </c>
      <c r="AK64" s="4">
        <f>VLOOKUP(AA64,'Linear Weights'!$A:$B,2,FALSE)*Odds!$D$10</f>
        <v>4.9499999999999995E-2</v>
      </c>
      <c r="AL64" s="4">
        <f>VLOOKUP(AB64,'Linear Weights'!$A:$B,2,FALSE)*Odds!$D$11</f>
        <v>1.524E-2</v>
      </c>
      <c r="AM64" s="3">
        <f>VLOOKUP(S64,'Linear Weights'!$A:$C,3,FALSE)*Odds!$D$2</f>
        <v>0</v>
      </c>
      <c r="AN64" s="3">
        <f>VLOOKUP(T64,'Linear Weights'!$A:$C,3,FALSE)*Odds!$D$3</f>
        <v>0</v>
      </c>
      <c r="AO64" s="3">
        <f>VLOOKUP(U64,'Linear Weights'!$A:$C,3,FALSE)*Odds!$D$4</f>
        <v>0.14599999999999999</v>
      </c>
      <c r="AP64" s="3">
        <f>VLOOKUP(V64,'Linear Weights'!$A:$C,3,FALSE)*Odds!$D$5</f>
        <v>0.13</v>
      </c>
      <c r="AQ64" s="3">
        <f>VLOOKUP(W64,'Linear Weights'!$A:$C,3,FALSE)*Odds!$D$6</f>
        <v>0</v>
      </c>
      <c r="AR64" s="3">
        <f>VLOOKUP(X64,'Linear Weights'!$A:$C,3,FALSE)*Odds!$D$7</f>
        <v>9.8000000000000004E-2</v>
      </c>
      <c r="AS64" s="3">
        <f>VLOOKUP(Y64,'Linear Weights'!$A:$C,3,FALSE)*Odds!$D$8</f>
        <v>0.06</v>
      </c>
      <c r="AT64" s="3">
        <f>VLOOKUP(Z64,'Linear Weights'!$A:$C,3,FALSE)*Odds!$D$9</f>
        <v>4.8000000000000001E-2</v>
      </c>
      <c r="AU64" s="3">
        <f>VLOOKUP(AA64,'Linear Weights'!$A:$C,3,FALSE)*Odds!$D$10</f>
        <v>0.03</v>
      </c>
      <c r="AV64" s="3">
        <f>VLOOKUP(AB64,'Linear Weights'!$A:$C,3,FALSE)*Odds!$D$11</f>
        <v>1.2E-2</v>
      </c>
    </row>
    <row r="65" spans="1:48" x14ac:dyDescent="0.2">
      <c r="A65" s="1">
        <v>22</v>
      </c>
      <c r="B65" s="1" t="s">
        <v>84</v>
      </c>
      <c r="C65" s="1" t="s">
        <v>54</v>
      </c>
      <c r="D65" s="1" t="s">
        <v>34</v>
      </c>
      <c r="E65" s="2" t="s">
        <v>85</v>
      </c>
      <c r="F65" s="2">
        <v>67</v>
      </c>
      <c r="G65" s="2" t="s">
        <v>36</v>
      </c>
      <c r="I65" s="3">
        <f>SUM(AC65:AL65)/2</f>
        <v>0.23119999999999999</v>
      </c>
      <c r="J65" s="5">
        <f>(I65*600-132)/10</f>
        <v>0.67199999999999993</v>
      </c>
      <c r="K65" s="5">
        <f>L65-J65</f>
        <v>0.52665599999999979</v>
      </c>
      <c r="L65" s="5">
        <f>MAX((I65*600-132)/10,((O65*R65+I65)*600-132)/10)-0.6</f>
        <v>1.1986559999999997</v>
      </c>
      <c r="M65" s="5">
        <v>-2.1719999999999997</v>
      </c>
      <c r="N65" s="5">
        <f>L65-M65</f>
        <v>3.3706559999999994</v>
      </c>
      <c r="O65" s="3">
        <f>Q65*0.15-(1-Q65)*0.38</f>
        <v>6.519999999999998E-2</v>
      </c>
      <c r="P65" s="2" t="s">
        <v>37</v>
      </c>
      <c r="Q65" s="2">
        <v>0.84</v>
      </c>
      <c r="R65" s="3">
        <f>SUM(AM65:AV65)/2</f>
        <v>0.28800000000000003</v>
      </c>
      <c r="S65" s="2" t="s">
        <v>38</v>
      </c>
      <c r="T65" s="2" t="s">
        <v>46</v>
      </c>
      <c r="U65" s="2" t="s">
        <v>35</v>
      </c>
      <c r="V65" s="2" t="s">
        <v>35</v>
      </c>
      <c r="W65" s="2" t="s">
        <v>39</v>
      </c>
      <c r="X65" s="2" t="s">
        <v>40</v>
      </c>
      <c r="Y65" s="2" t="s">
        <v>46</v>
      </c>
      <c r="Z65" s="2" t="s">
        <v>39</v>
      </c>
      <c r="AA65" s="2" t="s">
        <v>40</v>
      </c>
      <c r="AB65" s="2" t="s">
        <v>42</v>
      </c>
      <c r="AC65" s="4">
        <f>VLOOKUP(S65,'Linear Weights'!$A:$B,2,FALSE)*Odds!$D$2</f>
        <v>1.0200000000000001E-2</v>
      </c>
      <c r="AD65" s="4">
        <f>VLOOKUP(T65,'Linear Weights'!$A:$B,2,FALSE)*Odds!$D$3</f>
        <v>6.4000000000000003E-3</v>
      </c>
      <c r="AE65" s="4">
        <f>VLOOKUP(U65,'Linear Weights'!$A:$B,2,FALSE)*Odds!$D$4</f>
        <v>0.10219999999999999</v>
      </c>
      <c r="AF65" s="4">
        <f>VLOOKUP(V65,'Linear Weights'!$A:$B,2,FALSE)*Odds!$D$5</f>
        <v>9.0999999999999998E-2</v>
      </c>
      <c r="AG65" s="4">
        <f>VLOOKUP(W65,'Linear Weights'!$A:$B,2,FALSE)*Odds!$D$6</f>
        <v>0.112</v>
      </c>
      <c r="AH65" s="4">
        <f>VLOOKUP(X65,'Linear Weights'!$A:$B,2,FALSE)*Odds!$D$7</f>
        <v>5.3900000000000003E-2</v>
      </c>
      <c r="AI65" s="4">
        <f>VLOOKUP(Y65,'Linear Weights'!$A:$B,2,FALSE)*Odds!$D$8</f>
        <v>2.3999999999999998E-3</v>
      </c>
      <c r="AJ65" s="4">
        <f>VLOOKUP(Z65,'Linear Weights'!$A:$B,2,FALSE)*Odds!$D$9</f>
        <v>4.8000000000000001E-2</v>
      </c>
      <c r="AK65" s="4">
        <f>VLOOKUP(AA65,'Linear Weights'!$A:$B,2,FALSE)*Odds!$D$10</f>
        <v>1.6500000000000001E-2</v>
      </c>
      <c r="AL65" s="4">
        <f>VLOOKUP(AB65,'Linear Weights'!$A:$B,2,FALSE)*Odds!$D$11</f>
        <v>1.9799999999999998E-2</v>
      </c>
      <c r="AM65" s="3">
        <f>VLOOKUP(S65,'Linear Weights'!$A:$C,3,FALSE)*Odds!$D$2</f>
        <v>0</v>
      </c>
      <c r="AN65" s="3">
        <f>VLOOKUP(T65,'Linear Weights'!$A:$C,3,FALSE)*Odds!$D$3</f>
        <v>0</v>
      </c>
      <c r="AO65" s="3">
        <f>VLOOKUP(U65,'Linear Weights'!$A:$C,3,FALSE)*Odds!$D$4</f>
        <v>0.14599999999999999</v>
      </c>
      <c r="AP65" s="3">
        <f>VLOOKUP(V65,'Linear Weights'!$A:$C,3,FALSE)*Odds!$D$5</f>
        <v>0.13</v>
      </c>
      <c r="AQ65" s="3">
        <f>VLOOKUP(W65,'Linear Weights'!$A:$C,3,FALSE)*Odds!$D$6</f>
        <v>0.112</v>
      </c>
      <c r="AR65" s="3">
        <f>VLOOKUP(X65,'Linear Weights'!$A:$C,3,FALSE)*Odds!$D$7</f>
        <v>9.8000000000000004E-2</v>
      </c>
      <c r="AS65" s="3">
        <f>VLOOKUP(Y65,'Linear Weights'!$A:$C,3,FALSE)*Odds!$D$8</f>
        <v>0</v>
      </c>
      <c r="AT65" s="3">
        <f>VLOOKUP(Z65,'Linear Weights'!$A:$C,3,FALSE)*Odds!$D$9</f>
        <v>4.8000000000000001E-2</v>
      </c>
      <c r="AU65" s="3">
        <f>VLOOKUP(AA65,'Linear Weights'!$A:$C,3,FALSE)*Odds!$D$10</f>
        <v>0.03</v>
      </c>
      <c r="AV65" s="3">
        <f>VLOOKUP(AB65,'Linear Weights'!$A:$C,3,FALSE)*Odds!$D$11</f>
        <v>1.2E-2</v>
      </c>
    </row>
    <row r="66" spans="1:48" x14ac:dyDescent="0.2">
      <c r="A66" s="1">
        <v>78</v>
      </c>
      <c r="B66" s="1" t="s">
        <v>169</v>
      </c>
      <c r="C66" s="1" t="s">
        <v>33</v>
      </c>
      <c r="D66" s="1"/>
      <c r="E66" s="2" t="s">
        <v>65</v>
      </c>
      <c r="F66" s="2">
        <v>81</v>
      </c>
      <c r="I66" s="3">
        <f>SUM(AC66:AL66)/2</f>
        <v>0.24974999999999997</v>
      </c>
      <c r="J66" s="5">
        <f>(I66*600-132)/10</f>
        <v>1.7849999999999995</v>
      </c>
      <c r="K66" s="5">
        <f>L66-J66</f>
        <v>-0.59999999999999987</v>
      </c>
      <c r="L66" s="5">
        <f>MAX((I66*600-132)/10,(O66*600-132)/10)-0.6</f>
        <v>1.1849999999999996</v>
      </c>
      <c r="M66" s="5">
        <v>1.9349999999999992</v>
      </c>
      <c r="N66" s="5">
        <f>L66-M66</f>
        <v>-0.74999999999999956</v>
      </c>
      <c r="O66" s="3">
        <f>(Q66*0.55)/2</f>
        <v>0.22550000000000001</v>
      </c>
      <c r="P66" s="2" t="s">
        <v>49</v>
      </c>
      <c r="Q66" s="2">
        <v>0.82</v>
      </c>
      <c r="R66" s="3">
        <f>SUM(AM66:AV66)/2</f>
        <v>0.30600000000000005</v>
      </c>
      <c r="S66" s="2" t="s">
        <v>35</v>
      </c>
      <c r="T66" s="2" t="s">
        <v>35</v>
      </c>
      <c r="U66" s="2" t="s">
        <v>41</v>
      </c>
      <c r="V66" s="2" t="s">
        <v>46</v>
      </c>
      <c r="W66" s="2" t="s">
        <v>38</v>
      </c>
      <c r="X66" s="2" t="s">
        <v>40</v>
      </c>
      <c r="Y66" s="2" t="s">
        <v>39</v>
      </c>
      <c r="Z66" s="2" t="s">
        <v>42</v>
      </c>
      <c r="AA66" s="2" t="s">
        <v>35</v>
      </c>
      <c r="AB66" s="2" t="s">
        <v>42</v>
      </c>
      <c r="AC66" s="4">
        <f>VLOOKUP(S66,'Linear Weights'!$A:$B,2,FALSE)*Odds!$D$2</f>
        <v>0.14279999999999998</v>
      </c>
      <c r="AD66" s="4">
        <f>VLOOKUP(T66,'Linear Weights'!$A:$B,2,FALSE)*Odds!$D$3</f>
        <v>0.11199999999999999</v>
      </c>
      <c r="AE66" s="4">
        <f>VLOOKUP(U66,'Linear Weights'!$A:$B,2,FALSE)*Odds!$D$4</f>
        <v>0</v>
      </c>
      <c r="AF66" s="4">
        <f>VLOOKUP(V66,'Linear Weights'!$A:$B,2,FALSE)*Odds!$D$5</f>
        <v>5.2000000000000006E-3</v>
      </c>
      <c r="AG66" s="4">
        <f>VLOOKUP(W66,'Linear Weights'!$A:$B,2,FALSE)*Odds!$D$6</f>
        <v>5.6000000000000008E-3</v>
      </c>
      <c r="AH66" s="4">
        <f>VLOOKUP(X66,'Linear Weights'!$A:$B,2,FALSE)*Odds!$D$7</f>
        <v>5.3900000000000003E-2</v>
      </c>
      <c r="AI66" s="4">
        <f>VLOOKUP(Y66,'Linear Weights'!$A:$B,2,FALSE)*Odds!$D$8</f>
        <v>0.06</v>
      </c>
      <c r="AJ66" s="4">
        <f>VLOOKUP(Z66,'Linear Weights'!$A:$B,2,FALSE)*Odds!$D$9</f>
        <v>7.9199999999999993E-2</v>
      </c>
      <c r="AK66" s="4">
        <f>VLOOKUP(AA66,'Linear Weights'!$A:$B,2,FALSE)*Odds!$D$10</f>
        <v>2.0999999999999998E-2</v>
      </c>
      <c r="AL66" s="4">
        <f>VLOOKUP(AB66,'Linear Weights'!$A:$B,2,FALSE)*Odds!$D$11</f>
        <v>1.9799999999999998E-2</v>
      </c>
      <c r="AM66" s="3">
        <f>VLOOKUP(S66,'Linear Weights'!$A:$C,3,FALSE)*Odds!$D$2</f>
        <v>0.20399999999999999</v>
      </c>
      <c r="AN66" s="3">
        <f>VLOOKUP(T66,'Linear Weights'!$A:$C,3,FALSE)*Odds!$D$3</f>
        <v>0.16</v>
      </c>
      <c r="AO66" s="3">
        <f>VLOOKUP(U66,'Linear Weights'!$A:$C,3,FALSE)*Odds!$D$4</f>
        <v>0</v>
      </c>
      <c r="AP66" s="3">
        <f>VLOOKUP(V66,'Linear Weights'!$A:$C,3,FALSE)*Odds!$D$5</f>
        <v>0</v>
      </c>
      <c r="AQ66" s="3">
        <f>VLOOKUP(W66,'Linear Weights'!$A:$C,3,FALSE)*Odds!$D$6</f>
        <v>0</v>
      </c>
      <c r="AR66" s="3">
        <f>VLOOKUP(X66,'Linear Weights'!$A:$C,3,FALSE)*Odds!$D$7</f>
        <v>9.8000000000000004E-2</v>
      </c>
      <c r="AS66" s="3">
        <f>VLOOKUP(Y66,'Linear Weights'!$A:$C,3,FALSE)*Odds!$D$8</f>
        <v>0.06</v>
      </c>
      <c r="AT66" s="3">
        <f>VLOOKUP(Z66,'Linear Weights'!$A:$C,3,FALSE)*Odds!$D$9</f>
        <v>4.8000000000000001E-2</v>
      </c>
      <c r="AU66" s="3">
        <f>VLOOKUP(AA66,'Linear Weights'!$A:$C,3,FALSE)*Odds!$D$10</f>
        <v>0.03</v>
      </c>
      <c r="AV66" s="3">
        <f>VLOOKUP(AB66,'Linear Weights'!$A:$C,3,FALSE)*Odds!$D$11</f>
        <v>1.2E-2</v>
      </c>
    </row>
    <row r="67" spans="1:48" x14ac:dyDescent="0.2">
      <c r="A67" s="1">
        <v>95</v>
      </c>
      <c r="B67" s="1" t="s">
        <v>186</v>
      </c>
      <c r="C67" s="1" t="s">
        <v>123</v>
      </c>
      <c r="D67" s="1"/>
      <c r="E67" s="2" t="s">
        <v>65</v>
      </c>
      <c r="F67" s="2">
        <v>78</v>
      </c>
      <c r="H67" s="2" t="s">
        <v>36</v>
      </c>
      <c r="I67" s="3">
        <f>SUM(AC67:AL67)/2</f>
        <v>0.24861999999999998</v>
      </c>
      <c r="J67" s="5">
        <f>(I67*600-132)/10</f>
        <v>1.7171999999999996</v>
      </c>
      <c r="K67" s="5">
        <f>L67-J67</f>
        <v>-0.60000000000000009</v>
      </c>
      <c r="L67" s="5">
        <f>MAX((I67*600-132)/10,(O67*600-132)/10*0.75+(I67*600-132)/10*0.25)-0.6</f>
        <v>1.1171999999999995</v>
      </c>
      <c r="M67" s="5">
        <v>1.1849999999999996</v>
      </c>
      <c r="N67" s="5">
        <f>L67-M67</f>
        <v>-6.7800000000000082E-2</v>
      </c>
      <c r="O67" s="3">
        <f>(Q67*1.65)/2</f>
        <v>0.23100000000000001</v>
      </c>
      <c r="P67" s="2" t="s">
        <v>72</v>
      </c>
      <c r="Q67" s="2">
        <v>0.28000000000000003</v>
      </c>
      <c r="R67" s="3">
        <f>SUM(AM67:AV67)/2</f>
        <v>0.27700000000000002</v>
      </c>
      <c r="S67" s="2" t="s">
        <v>41</v>
      </c>
      <c r="T67" s="2" t="s">
        <v>40</v>
      </c>
      <c r="U67" s="2" t="s">
        <v>35</v>
      </c>
      <c r="V67" s="2" t="s">
        <v>38</v>
      </c>
      <c r="W67" s="2" t="s">
        <v>41</v>
      </c>
      <c r="X67" s="2" t="s">
        <v>42</v>
      </c>
      <c r="Y67" s="2" t="s">
        <v>39</v>
      </c>
      <c r="Z67" s="2" t="s">
        <v>35</v>
      </c>
      <c r="AA67" s="2" t="s">
        <v>39</v>
      </c>
      <c r="AB67" s="2" t="s">
        <v>52</v>
      </c>
      <c r="AC67" s="4">
        <f>VLOOKUP(S67,'Linear Weights'!$A:$B,2,FALSE)*Odds!$D$2</f>
        <v>0</v>
      </c>
      <c r="AD67" s="4">
        <f>VLOOKUP(T67,'Linear Weights'!$A:$B,2,FALSE)*Odds!$D$3</f>
        <v>8.8000000000000009E-2</v>
      </c>
      <c r="AE67" s="4">
        <f>VLOOKUP(U67,'Linear Weights'!$A:$B,2,FALSE)*Odds!$D$4</f>
        <v>0.10219999999999999</v>
      </c>
      <c r="AF67" s="4">
        <f>VLOOKUP(V67,'Linear Weights'!$A:$B,2,FALSE)*Odds!$D$5</f>
        <v>6.5000000000000006E-3</v>
      </c>
      <c r="AG67" s="4">
        <f>VLOOKUP(W67,'Linear Weights'!$A:$B,2,FALSE)*Odds!$D$6</f>
        <v>0</v>
      </c>
      <c r="AH67" s="4">
        <f>VLOOKUP(X67,'Linear Weights'!$A:$B,2,FALSE)*Odds!$D$7</f>
        <v>0.16170000000000001</v>
      </c>
      <c r="AI67" s="4">
        <f>VLOOKUP(Y67,'Linear Weights'!$A:$B,2,FALSE)*Odds!$D$8</f>
        <v>0.06</v>
      </c>
      <c r="AJ67" s="4">
        <f>VLOOKUP(Z67,'Linear Weights'!$A:$B,2,FALSE)*Odds!$D$9</f>
        <v>3.3599999999999998E-2</v>
      </c>
      <c r="AK67" s="4">
        <f>VLOOKUP(AA67,'Linear Weights'!$A:$B,2,FALSE)*Odds!$D$10</f>
        <v>0.03</v>
      </c>
      <c r="AL67" s="4">
        <f>VLOOKUP(AB67,'Linear Weights'!$A:$B,2,FALSE)*Odds!$D$11</f>
        <v>1.524E-2</v>
      </c>
      <c r="AM67" s="3">
        <f>VLOOKUP(S67,'Linear Weights'!$A:$C,3,FALSE)*Odds!$D$2</f>
        <v>0</v>
      </c>
      <c r="AN67" s="3">
        <f>VLOOKUP(T67,'Linear Weights'!$A:$C,3,FALSE)*Odds!$D$3</f>
        <v>0.16</v>
      </c>
      <c r="AO67" s="3">
        <f>VLOOKUP(U67,'Linear Weights'!$A:$C,3,FALSE)*Odds!$D$4</f>
        <v>0.14599999999999999</v>
      </c>
      <c r="AP67" s="3">
        <f>VLOOKUP(V67,'Linear Weights'!$A:$C,3,FALSE)*Odds!$D$5</f>
        <v>0</v>
      </c>
      <c r="AQ67" s="3">
        <f>VLOOKUP(W67,'Linear Weights'!$A:$C,3,FALSE)*Odds!$D$6</f>
        <v>0</v>
      </c>
      <c r="AR67" s="3">
        <f>VLOOKUP(X67,'Linear Weights'!$A:$C,3,FALSE)*Odds!$D$7</f>
        <v>9.8000000000000004E-2</v>
      </c>
      <c r="AS67" s="3">
        <f>VLOOKUP(Y67,'Linear Weights'!$A:$C,3,FALSE)*Odds!$D$8</f>
        <v>0.06</v>
      </c>
      <c r="AT67" s="3">
        <f>VLOOKUP(Z67,'Linear Weights'!$A:$C,3,FALSE)*Odds!$D$9</f>
        <v>4.8000000000000001E-2</v>
      </c>
      <c r="AU67" s="3">
        <f>VLOOKUP(AA67,'Linear Weights'!$A:$C,3,FALSE)*Odds!$D$10</f>
        <v>0.03</v>
      </c>
      <c r="AV67" s="3">
        <f>VLOOKUP(AB67,'Linear Weights'!$A:$C,3,FALSE)*Odds!$D$11</f>
        <v>1.2E-2</v>
      </c>
    </row>
    <row r="68" spans="1:48" x14ac:dyDescent="0.2">
      <c r="A68" s="1">
        <v>36</v>
      </c>
      <c r="B68" s="1" t="s">
        <v>129</v>
      </c>
      <c r="C68" s="1" t="s">
        <v>69</v>
      </c>
      <c r="D68" s="1"/>
      <c r="E68" s="2" t="s">
        <v>39</v>
      </c>
      <c r="F68" s="2">
        <v>79</v>
      </c>
      <c r="I68" s="3">
        <f>SUM(AC68:AL68)/2</f>
        <v>0.24845999999999999</v>
      </c>
      <c r="J68" s="5">
        <f>(I68*600-132)/10</f>
        <v>1.7075999999999993</v>
      </c>
      <c r="K68" s="5">
        <f>L68-J68</f>
        <v>-0.60000000000000009</v>
      </c>
      <c r="L68" s="5">
        <f>MAX((I68*600-132)/10,(O68*600-132)/10)-0.6</f>
        <v>1.1075999999999993</v>
      </c>
      <c r="M68" s="5">
        <v>1.3842000000000012</v>
      </c>
      <c r="N68" s="5">
        <f>L68-M68</f>
        <v>-0.27660000000000196</v>
      </c>
      <c r="O68" s="3">
        <f>(Q68*0.55)/2</f>
        <v>0.18975</v>
      </c>
      <c r="P68" s="2" t="s">
        <v>49</v>
      </c>
      <c r="Q68" s="2">
        <v>0.69</v>
      </c>
      <c r="R68" s="3">
        <f>SUM(AM68:AV68)/2</f>
        <v>0.27500000000000002</v>
      </c>
      <c r="S68" s="2" t="s">
        <v>35</v>
      </c>
      <c r="T68" s="2" t="s">
        <v>41</v>
      </c>
      <c r="U68" s="2" t="s">
        <v>40</v>
      </c>
      <c r="V68" s="2" t="s">
        <v>41</v>
      </c>
      <c r="W68" s="2" t="s">
        <v>46</v>
      </c>
      <c r="X68" s="2" t="s">
        <v>42</v>
      </c>
      <c r="Y68" s="2" t="s">
        <v>39</v>
      </c>
      <c r="Z68" s="2" t="s">
        <v>38</v>
      </c>
      <c r="AA68" s="2" t="s">
        <v>39</v>
      </c>
      <c r="AB68" s="2" t="s">
        <v>52</v>
      </c>
      <c r="AC68" s="4">
        <f>VLOOKUP(S68,'Linear Weights'!$A:$B,2,FALSE)*Odds!$D$2</f>
        <v>0.14279999999999998</v>
      </c>
      <c r="AD68" s="4">
        <f>VLOOKUP(T68,'Linear Weights'!$A:$B,2,FALSE)*Odds!$D$3</f>
        <v>0</v>
      </c>
      <c r="AE68" s="4">
        <f>VLOOKUP(U68,'Linear Weights'!$A:$B,2,FALSE)*Odds!$D$4</f>
        <v>8.0299999999999996E-2</v>
      </c>
      <c r="AF68" s="4">
        <f>VLOOKUP(V68,'Linear Weights'!$A:$B,2,FALSE)*Odds!$D$5</f>
        <v>0</v>
      </c>
      <c r="AG68" s="4">
        <f>VLOOKUP(W68,'Linear Weights'!$A:$B,2,FALSE)*Odds!$D$6</f>
        <v>4.4800000000000005E-3</v>
      </c>
      <c r="AH68" s="4">
        <f>VLOOKUP(X68,'Linear Weights'!$A:$B,2,FALSE)*Odds!$D$7</f>
        <v>0.16170000000000001</v>
      </c>
      <c r="AI68" s="4">
        <f>VLOOKUP(Y68,'Linear Weights'!$A:$B,2,FALSE)*Odds!$D$8</f>
        <v>0.06</v>
      </c>
      <c r="AJ68" s="4">
        <f>VLOOKUP(Z68,'Linear Weights'!$A:$B,2,FALSE)*Odds!$D$9</f>
        <v>2.4000000000000002E-3</v>
      </c>
      <c r="AK68" s="4">
        <f>VLOOKUP(AA68,'Linear Weights'!$A:$B,2,FALSE)*Odds!$D$10</f>
        <v>0.03</v>
      </c>
      <c r="AL68" s="4">
        <f>VLOOKUP(AB68,'Linear Weights'!$A:$B,2,FALSE)*Odds!$D$11</f>
        <v>1.524E-2</v>
      </c>
      <c r="AM68" s="3">
        <f>VLOOKUP(S68,'Linear Weights'!$A:$C,3,FALSE)*Odds!$D$2</f>
        <v>0.20399999999999999</v>
      </c>
      <c r="AN68" s="3">
        <f>VLOOKUP(T68,'Linear Weights'!$A:$C,3,FALSE)*Odds!$D$3</f>
        <v>0</v>
      </c>
      <c r="AO68" s="3">
        <f>VLOOKUP(U68,'Linear Weights'!$A:$C,3,FALSE)*Odds!$D$4</f>
        <v>0.14599999999999999</v>
      </c>
      <c r="AP68" s="3">
        <f>VLOOKUP(V68,'Linear Weights'!$A:$C,3,FALSE)*Odds!$D$5</f>
        <v>0</v>
      </c>
      <c r="AQ68" s="3">
        <f>VLOOKUP(W68,'Linear Weights'!$A:$C,3,FALSE)*Odds!$D$6</f>
        <v>0</v>
      </c>
      <c r="AR68" s="3">
        <f>VLOOKUP(X68,'Linear Weights'!$A:$C,3,FALSE)*Odds!$D$7</f>
        <v>9.8000000000000004E-2</v>
      </c>
      <c r="AS68" s="3">
        <f>VLOOKUP(Y68,'Linear Weights'!$A:$C,3,FALSE)*Odds!$D$8</f>
        <v>0.06</v>
      </c>
      <c r="AT68" s="3">
        <f>VLOOKUP(Z68,'Linear Weights'!$A:$C,3,FALSE)*Odds!$D$9</f>
        <v>0</v>
      </c>
      <c r="AU68" s="3">
        <f>VLOOKUP(AA68,'Linear Weights'!$A:$C,3,FALSE)*Odds!$D$10</f>
        <v>0.03</v>
      </c>
      <c r="AV68" s="3">
        <f>VLOOKUP(AB68,'Linear Weights'!$A:$C,3,FALSE)*Odds!$D$11</f>
        <v>1.2E-2</v>
      </c>
    </row>
    <row r="69" spans="1:48" x14ac:dyDescent="0.2">
      <c r="A69" s="1">
        <v>7</v>
      </c>
      <c r="B69" s="1" t="s">
        <v>95</v>
      </c>
      <c r="C69" s="1" t="s">
        <v>96</v>
      </c>
      <c r="D69" s="1"/>
      <c r="E69" s="2" t="s">
        <v>52</v>
      </c>
      <c r="F69" s="2">
        <v>75</v>
      </c>
      <c r="I69" s="3">
        <f>SUM(AC69:AL69)/2</f>
        <v>0.21468999999999999</v>
      </c>
      <c r="J69" s="5">
        <f>(I69*600-132)/10</f>
        <v>-0.31860000000000072</v>
      </c>
      <c r="K69" s="5">
        <f>L69-J69</f>
        <v>1.2476999999999996</v>
      </c>
      <c r="L69" s="5">
        <f>MAX((I69*600-132)/10,(O69*600-132)/10*0.75+(I69*600-132)/10*0.25)-0.6</f>
        <v>0.92909999999999882</v>
      </c>
      <c r="M69" s="5">
        <v>-0.26399999999999862</v>
      </c>
      <c r="N69" s="5">
        <f>L69-M69</f>
        <v>1.1930999999999974</v>
      </c>
      <c r="O69" s="3">
        <f>(Q69*1.65)/2</f>
        <v>0.25574999999999998</v>
      </c>
      <c r="P69" s="2" t="s">
        <v>72</v>
      </c>
      <c r="Q69" s="2">
        <v>0.31</v>
      </c>
      <c r="R69" s="3">
        <f>SUM(AM69:AV69)/2</f>
        <v>0.22099999999999997</v>
      </c>
      <c r="S69" s="2" t="s">
        <v>41</v>
      </c>
      <c r="T69" s="2" t="s">
        <v>41</v>
      </c>
      <c r="U69" s="2" t="s">
        <v>46</v>
      </c>
      <c r="V69" s="2" t="s">
        <v>40</v>
      </c>
      <c r="W69" s="2" t="s">
        <v>42</v>
      </c>
      <c r="X69" s="2" t="s">
        <v>35</v>
      </c>
      <c r="Y69" s="2" t="s">
        <v>39</v>
      </c>
      <c r="Z69" s="2" t="s">
        <v>38</v>
      </c>
      <c r="AA69" s="2" t="s">
        <v>35</v>
      </c>
      <c r="AB69" s="2" t="s">
        <v>52</v>
      </c>
      <c r="AC69" s="4">
        <f>VLOOKUP(S69,'Linear Weights'!$A:$B,2,FALSE)*Odds!$D$2</f>
        <v>0</v>
      </c>
      <c r="AD69" s="4">
        <f>VLOOKUP(T69,'Linear Weights'!$A:$B,2,FALSE)*Odds!$D$3</f>
        <v>0</v>
      </c>
      <c r="AE69" s="4">
        <f>VLOOKUP(U69,'Linear Weights'!$A:$B,2,FALSE)*Odds!$D$4</f>
        <v>5.8399999999999997E-3</v>
      </c>
      <c r="AF69" s="4">
        <f>VLOOKUP(V69,'Linear Weights'!$A:$B,2,FALSE)*Odds!$D$5</f>
        <v>7.1500000000000008E-2</v>
      </c>
      <c r="AG69" s="4">
        <f>VLOOKUP(W69,'Linear Weights'!$A:$B,2,FALSE)*Odds!$D$6</f>
        <v>0.18479999999999999</v>
      </c>
      <c r="AH69" s="4">
        <f>VLOOKUP(X69,'Linear Weights'!$A:$B,2,FALSE)*Odds!$D$7</f>
        <v>6.8599999999999994E-2</v>
      </c>
      <c r="AI69" s="4">
        <f>VLOOKUP(Y69,'Linear Weights'!$A:$B,2,FALSE)*Odds!$D$8</f>
        <v>0.06</v>
      </c>
      <c r="AJ69" s="4">
        <f>VLOOKUP(Z69,'Linear Weights'!$A:$B,2,FALSE)*Odds!$D$9</f>
        <v>2.4000000000000002E-3</v>
      </c>
      <c r="AK69" s="4">
        <f>VLOOKUP(AA69,'Linear Weights'!$A:$B,2,FALSE)*Odds!$D$10</f>
        <v>2.0999999999999998E-2</v>
      </c>
      <c r="AL69" s="4">
        <f>VLOOKUP(AB69,'Linear Weights'!$A:$B,2,FALSE)*Odds!$D$11</f>
        <v>1.524E-2</v>
      </c>
      <c r="AM69" s="3">
        <f>VLOOKUP(S69,'Linear Weights'!$A:$C,3,FALSE)*Odds!$D$2</f>
        <v>0</v>
      </c>
      <c r="AN69" s="3">
        <f>VLOOKUP(T69,'Linear Weights'!$A:$C,3,FALSE)*Odds!$D$3</f>
        <v>0</v>
      </c>
      <c r="AO69" s="3">
        <f>VLOOKUP(U69,'Linear Weights'!$A:$C,3,FALSE)*Odds!$D$4</f>
        <v>0</v>
      </c>
      <c r="AP69" s="3">
        <f>VLOOKUP(V69,'Linear Weights'!$A:$C,3,FALSE)*Odds!$D$5</f>
        <v>0.13</v>
      </c>
      <c r="AQ69" s="3">
        <f>VLOOKUP(W69,'Linear Weights'!$A:$C,3,FALSE)*Odds!$D$6</f>
        <v>0.112</v>
      </c>
      <c r="AR69" s="3">
        <f>VLOOKUP(X69,'Linear Weights'!$A:$C,3,FALSE)*Odds!$D$7</f>
        <v>9.8000000000000004E-2</v>
      </c>
      <c r="AS69" s="3">
        <f>VLOOKUP(Y69,'Linear Weights'!$A:$C,3,FALSE)*Odds!$D$8</f>
        <v>0.06</v>
      </c>
      <c r="AT69" s="3">
        <f>VLOOKUP(Z69,'Linear Weights'!$A:$C,3,FALSE)*Odds!$D$9</f>
        <v>0</v>
      </c>
      <c r="AU69" s="3">
        <f>VLOOKUP(AA69,'Linear Weights'!$A:$C,3,FALSE)*Odds!$D$10</f>
        <v>0.03</v>
      </c>
      <c r="AV69" s="3">
        <f>VLOOKUP(AB69,'Linear Weights'!$A:$C,3,FALSE)*Odds!$D$11</f>
        <v>1.2E-2</v>
      </c>
    </row>
    <row r="70" spans="1:48" x14ac:dyDescent="0.2">
      <c r="A70" s="1">
        <v>111</v>
      </c>
      <c r="B70" s="1" t="s">
        <v>198</v>
      </c>
      <c r="C70" s="1" t="s">
        <v>180</v>
      </c>
      <c r="D70" s="1"/>
      <c r="E70" s="2" t="s">
        <v>65</v>
      </c>
      <c r="F70" s="2">
        <v>78</v>
      </c>
      <c r="I70" s="3">
        <f>SUM(AC70:AL70)/2</f>
        <v>0.24462999999999996</v>
      </c>
      <c r="J70" s="5">
        <f>(I70*600-132)/10</f>
        <v>1.4777999999999962</v>
      </c>
      <c r="K70" s="5">
        <f>L70-J70</f>
        <v>-0.6</v>
      </c>
      <c r="L70" s="5">
        <f>MAX((I70*600-132)/10,(O70*600-132)/10)-0.6</f>
        <v>0.87779999999999625</v>
      </c>
      <c r="M70" s="5">
        <v>1.1171999999999995</v>
      </c>
      <c r="N70" s="5">
        <f>L70-M70</f>
        <v>-0.23940000000000328</v>
      </c>
      <c r="O70" s="3">
        <f>(Q70*0.55)/2</f>
        <v>0.21450000000000002</v>
      </c>
      <c r="P70" s="2" t="s">
        <v>49</v>
      </c>
      <c r="Q70" s="2">
        <v>0.78</v>
      </c>
      <c r="R70" s="3">
        <f>SUM(AM70:AV70)/2</f>
        <v>0.29400000000000004</v>
      </c>
      <c r="S70" s="2" t="s">
        <v>41</v>
      </c>
      <c r="T70" s="2" t="s">
        <v>40</v>
      </c>
      <c r="U70" s="2" t="s">
        <v>35</v>
      </c>
      <c r="V70" s="2" t="s">
        <v>38</v>
      </c>
      <c r="W70" s="2" t="s">
        <v>35</v>
      </c>
      <c r="X70" s="2" t="s">
        <v>39</v>
      </c>
      <c r="Y70" s="2" t="s">
        <v>42</v>
      </c>
      <c r="Z70" s="2" t="s">
        <v>46</v>
      </c>
      <c r="AA70" s="2" t="s">
        <v>41</v>
      </c>
      <c r="AB70" s="2" t="s">
        <v>52</v>
      </c>
      <c r="AC70" s="4">
        <f>VLOOKUP(S70,'Linear Weights'!$A:$B,2,FALSE)*Odds!$D$2</f>
        <v>0</v>
      </c>
      <c r="AD70" s="4">
        <f>VLOOKUP(T70,'Linear Weights'!$A:$B,2,FALSE)*Odds!$D$3</f>
        <v>8.8000000000000009E-2</v>
      </c>
      <c r="AE70" s="4">
        <f>VLOOKUP(U70,'Linear Weights'!$A:$B,2,FALSE)*Odds!$D$4</f>
        <v>0.10219999999999999</v>
      </c>
      <c r="AF70" s="4">
        <f>VLOOKUP(V70,'Linear Weights'!$A:$B,2,FALSE)*Odds!$D$5</f>
        <v>6.5000000000000006E-3</v>
      </c>
      <c r="AG70" s="4">
        <f>VLOOKUP(W70,'Linear Weights'!$A:$B,2,FALSE)*Odds!$D$6</f>
        <v>7.8399999999999997E-2</v>
      </c>
      <c r="AH70" s="4">
        <f>VLOOKUP(X70,'Linear Weights'!$A:$B,2,FALSE)*Odds!$D$7</f>
        <v>9.8000000000000004E-2</v>
      </c>
      <c r="AI70" s="4">
        <f>VLOOKUP(Y70,'Linear Weights'!$A:$B,2,FALSE)*Odds!$D$8</f>
        <v>9.8999999999999991E-2</v>
      </c>
      <c r="AJ70" s="4">
        <f>VLOOKUP(Z70,'Linear Weights'!$A:$B,2,FALSE)*Odds!$D$9</f>
        <v>1.92E-3</v>
      </c>
      <c r="AK70" s="4">
        <f>VLOOKUP(AA70,'Linear Weights'!$A:$B,2,FALSE)*Odds!$D$10</f>
        <v>0</v>
      </c>
      <c r="AL70" s="4">
        <f>VLOOKUP(AB70,'Linear Weights'!$A:$B,2,FALSE)*Odds!$D$11</f>
        <v>1.524E-2</v>
      </c>
      <c r="AM70" s="3">
        <f>VLOOKUP(S70,'Linear Weights'!$A:$C,3,FALSE)*Odds!$D$2</f>
        <v>0</v>
      </c>
      <c r="AN70" s="3">
        <f>VLOOKUP(T70,'Linear Weights'!$A:$C,3,FALSE)*Odds!$D$3</f>
        <v>0.16</v>
      </c>
      <c r="AO70" s="3">
        <f>VLOOKUP(U70,'Linear Weights'!$A:$C,3,FALSE)*Odds!$D$4</f>
        <v>0.14599999999999999</v>
      </c>
      <c r="AP70" s="3">
        <f>VLOOKUP(V70,'Linear Weights'!$A:$C,3,FALSE)*Odds!$D$5</f>
        <v>0</v>
      </c>
      <c r="AQ70" s="3">
        <f>VLOOKUP(W70,'Linear Weights'!$A:$C,3,FALSE)*Odds!$D$6</f>
        <v>0.112</v>
      </c>
      <c r="AR70" s="3">
        <f>VLOOKUP(X70,'Linear Weights'!$A:$C,3,FALSE)*Odds!$D$7</f>
        <v>9.8000000000000004E-2</v>
      </c>
      <c r="AS70" s="3">
        <f>VLOOKUP(Y70,'Linear Weights'!$A:$C,3,FALSE)*Odds!$D$8</f>
        <v>0.06</v>
      </c>
      <c r="AT70" s="3">
        <f>VLOOKUP(Z70,'Linear Weights'!$A:$C,3,FALSE)*Odds!$D$9</f>
        <v>0</v>
      </c>
      <c r="AU70" s="3">
        <f>VLOOKUP(AA70,'Linear Weights'!$A:$C,3,FALSE)*Odds!$D$10</f>
        <v>0</v>
      </c>
      <c r="AV70" s="3">
        <f>VLOOKUP(AB70,'Linear Weights'!$A:$C,3,FALSE)*Odds!$D$11</f>
        <v>1.2E-2</v>
      </c>
    </row>
    <row r="71" spans="1:48" x14ac:dyDescent="0.2">
      <c r="A71" s="1">
        <v>73</v>
      </c>
      <c r="B71" s="1" t="s">
        <v>164</v>
      </c>
      <c r="C71" s="1" t="s">
        <v>105</v>
      </c>
      <c r="D71" s="1"/>
      <c r="E71" s="2" t="s">
        <v>35</v>
      </c>
      <c r="F71" s="2">
        <v>80</v>
      </c>
      <c r="I71" s="3">
        <f>SUM(AC71:AL71)/2</f>
        <v>0.24451999999999993</v>
      </c>
      <c r="J71" s="5">
        <f>(I71*600-132)/10</f>
        <v>1.4711999999999961</v>
      </c>
      <c r="K71" s="5">
        <f>L71-J71</f>
        <v>-0.6</v>
      </c>
      <c r="L71" s="5">
        <f>MAX((I71*600-132)/10,(O71*600-132)/10)-0.6</f>
        <v>0.87119999999999609</v>
      </c>
      <c r="M71" s="5">
        <v>1.7621999999999987</v>
      </c>
      <c r="N71" s="5">
        <f>L71-M71</f>
        <v>-0.89100000000000257</v>
      </c>
      <c r="O71" s="3">
        <f>(Q71*0.7+(1-Q71)*0.05)/2</f>
        <v>0.22325</v>
      </c>
      <c r="P71" s="2" t="s">
        <v>45</v>
      </c>
      <c r="Q71" s="2">
        <v>0.61</v>
      </c>
      <c r="R71" s="3">
        <f>SUM(AM71:AV71)/2</f>
        <v>0.29100000000000004</v>
      </c>
      <c r="S71" s="2" t="s">
        <v>35</v>
      </c>
      <c r="T71" s="2" t="s">
        <v>35</v>
      </c>
      <c r="U71" s="2" t="s">
        <v>38</v>
      </c>
      <c r="V71" s="2" t="s">
        <v>46</v>
      </c>
      <c r="W71" s="2" t="s">
        <v>38</v>
      </c>
      <c r="X71" s="2" t="s">
        <v>40</v>
      </c>
      <c r="Y71" s="2" t="s">
        <v>42</v>
      </c>
      <c r="Z71" s="2" t="s">
        <v>39</v>
      </c>
      <c r="AA71" s="2" t="s">
        <v>41</v>
      </c>
      <c r="AB71" s="2" t="s">
        <v>52</v>
      </c>
      <c r="AC71" s="4">
        <f>VLOOKUP(S71,'Linear Weights'!$A:$B,2,FALSE)*Odds!$D$2</f>
        <v>0.14279999999999998</v>
      </c>
      <c r="AD71" s="4">
        <f>VLOOKUP(T71,'Linear Weights'!$A:$B,2,FALSE)*Odds!$D$3</f>
        <v>0.11199999999999999</v>
      </c>
      <c r="AE71" s="4">
        <f>VLOOKUP(U71,'Linear Weights'!$A:$B,2,FALSE)*Odds!$D$4</f>
        <v>7.3000000000000001E-3</v>
      </c>
      <c r="AF71" s="4">
        <f>VLOOKUP(V71,'Linear Weights'!$A:$B,2,FALSE)*Odds!$D$5</f>
        <v>5.2000000000000006E-3</v>
      </c>
      <c r="AG71" s="4">
        <f>VLOOKUP(W71,'Linear Weights'!$A:$B,2,FALSE)*Odds!$D$6</f>
        <v>5.6000000000000008E-3</v>
      </c>
      <c r="AH71" s="4">
        <f>VLOOKUP(X71,'Linear Weights'!$A:$B,2,FALSE)*Odds!$D$7</f>
        <v>5.3900000000000003E-2</v>
      </c>
      <c r="AI71" s="4">
        <f>VLOOKUP(Y71,'Linear Weights'!$A:$B,2,FALSE)*Odds!$D$8</f>
        <v>9.8999999999999991E-2</v>
      </c>
      <c r="AJ71" s="4">
        <f>VLOOKUP(Z71,'Linear Weights'!$A:$B,2,FALSE)*Odds!$D$9</f>
        <v>4.8000000000000001E-2</v>
      </c>
      <c r="AK71" s="4">
        <f>VLOOKUP(AA71,'Linear Weights'!$A:$B,2,FALSE)*Odds!$D$10</f>
        <v>0</v>
      </c>
      <c r="AL71" s="4">
        <f>VLOOKUP(AB71,'Linear Weights'!$A:$B,2,FALSE)*Odds!$D$11</f>
        <v>1.524E-2</v>
      </c>
      <c r="AM71" s="3">
        <f>VLOOKUP(S71,'Linear Weights'!$A:$C,3,FALSE)*Odds!$D$2</f>
        <v>0.20399999999999999</v>
      </c>
      <c r="AN71" s="3">
        <f>VLOOKUP(T71,'Linear Weights'!$A:$C,3,FALSE)*Odds!$D$3</f>
        <v>0.16</v>
      </c>
      <c r="AO71" s="3">
        <f>VLOOKUP(U71,'Linear Weights'!$A:$C,3,FALSE)*Odds!$D$4</f>
        <v>0</v>
      </c>
      <c r="AP71" s="3">
        <f>VLOOKUP(V71,'Linear Weights'!$A:$C,3,FALSE)*Odds!$D$5</f>
        <v>0</v>
      </c>
      <c r="AQ71" s="3">
        <f>VLOOKUP(W71,'Linear Weights'!$A:$C,3,FALSE)*Odds!$D$6</f>
        <v>0</v>
      </c>
      <c r="AR71" s="3">
        <f>VLOOKUP(X71,'Linear Weights'!$A:$C,3,FALSE)*Odds!$D$7</f>
        <v>9.8000000000000004E-2</v>
      </c>
      <c r="AS71" s="3">
        <f>VLOOKUP(Y71,'Linear Weights'!$A:$C,3,FALSE)*Odds!$D$8</f>
        <v>0.06</v>
      </c>
      <c r="AT71" s="3">
        <f>VLOOKUP(Z71,'Linear Weights'!$A:$C,3,FALSE)*Odds!$D$9</f>
        <v>4.8000000000000001E-2</v>
      </c>
      <c r="AU71" s="3">
        <f>VLOOKUP(AA71,'Linear Weights'!$A:$C,3,FALSE)*Odds!$D$10</f>
        <v>0</v>
      </c>
      <c r="AV71" s="3">
        <f>VLOOKUP(AB71,'Linear Weights'!$A:$C,3,FALSE)*Odds!$D$11</f>
        <v>1.2E-2</v>
      </c>
    </row>
    <row r="72" spans="1:48" x14ac:dyDescent="0.2">
      <c r="A72" s="1">
        <v>139</v>
      </c>
      <c r="B72" s="1" t="s">
        <v>76</v>
      </c>
      <c r="C72" s="1" t="s">
        <v>77</v>
      </c>
      <c r="D72" s="1" t="s">
        <v>34</v>
      </c>
      <c r="E72" s="2" t="s">
        <v>65</v>
      </c>
      <c r="F72" s="2">
        <v>78</v>
      </c>
      <c r="G72" s="2" t="s">
        <v>36</v>
      </c>
      <c r="I72" s="3">
        <f>SUM(AC72:AL72)/2</f>
        <v>0.24405999999999994</v>
      </c>
      <c r="J72" s="5">
        <f>(I72*600-132)/10</f>
        <v>1.4435999999999978</v>
      </c>
      <c r="K72" s="5">
        <f>L72-J72</f>
        <v>-0.6</v>
      </c>
      <c r="L72" s="5">
        <f>MAX((I72*600-132)/10,((O72*R72+I72)*600-132)/10)-0.6</f>
        <v>0.8435999999999978</v>
      </c>
      <c r="M72" s="5">
        <v>1.1075999999999993</v>
      </c>
      <c r="N72" s="5">
        <f>L72-M72</f>
        <v>-0.26400000000000146</v>
      </c>
      <c r="O72" s="3">
        <f>Q72*0.15-(1-Q72)*0.38</f>
        <v>-5.67E-2</v>
      </c>
      <c r="P72" s="2" t="s">
        <v>37</v>
      </c>
      <c r="Q72" s="2">
        <v>0.61</v>
      </c>
      <c r="R72" s="3">
        <f>SUM(AM72:AV72)/2</f>
        <v>0.29800000000000004</v>
      </c>
      <c r="S72" s="2" t="s">
        <v>35</v>
      </c>
      <c r="T72" s="2" t="s">
        <v>35</v>
      </c>
      <c r="U72" s="2" t="s">
        <v>38</v>
      </c>
      <c r="V72" s="2" t="s">
        <v>41</v>
      </c>
      <c r="W72" s="2" t="s">
        <v>40</v>
      </c>
      <c r="X72" s="2" t="s">
        <v>46</v>
      </c>
      <c r="Y72" s="2" t="s">
        <v>39</v>
      </c>
      <c r="Z72" s="2" t="s">
        <v>42</v>
      </c>
      <c r="AA72" s="2" t="s">
        <v>38</v>
      </c>
      <c r="AB72" s="2" t="s">
        <v>42</v>
      </c>
      <c r="AC72" s="4">
        <f>VLOOKUP(S72,'Linear Weights'!$A:$B,2,FALSE)*Odds!$D$2</f>
        <v>0.14279999999999998</v>
      </c>
      <c r="AD72" s="4">
        <f>VLOOKUP(T72,'Linear Weights'!$A:$B,2,FALSE)*Odds!$D$3</f>
        <v>0.11199999999999999</v>
      </c>
      <c r="AE72" s="4">
        <f>VLOOKUP(U72,'Linear Weights'!$A:$B,2,FALSE)*Odds!$D$4</f>
        <v>7.3000000000000001E-3</v>
      </c>
      <c r="AF72" s="4">
        <f>VLOOKUP(V72,'Linear Weights'!$A:$B,2,FALSE)*Odds!$D$5</f>
        <v>0</v>
      </c>
      <c r="AG72" s="4">
        <f>VLOOKUP(W72,'Linear Weights'!$A:$B,2,FALSE)*Odds!$D$6</f>
        <v>6.1600000000000009E-2</v>
      </c>
      <c r="AH72" s="4">
        <f>VLOOKUP(X72,'Linear Weights'!$A:$B,2,FALSE)*Odds!$D$7</f>
        <v>3.9199999999999999E-3</v>
      </c>
      <c r="AI72" s="4">
        <f>VLOOKUP(Y72,'Linear Weights'!$A:$B,2,FALSE)*Odds!$D$8</f>
        <v>0.06</v>
      </c>
      <c r="AJ72" s="4">
        <f>VLOOKUP(Z72,'Linear Weights'!$A:$B,2,FALSE)*Odds!$D$9</f>
        <v>7.9199999999999993E-2</v>
      </c>
      <c r="AK72" s="4">
        <f>VLOOKUP(AA72,'Linear Weights'!$A:$B,2,FALSE)*Odds!$D$10</f>
        <v>1.5E-3</v>
      </c>
      <c r="AL72" s="4">
        <f>VLOOKUP(AB72,'Linear Weights'!$A:$B,2,FALSE)*Odds!$D$11</f>
        <v>1.9799999999999998E-2</v>
      </c>
      <c r="AM72" s="3">
        <f>VLOOKUP(S72,'Linear Weights'!$A:$C,3,FALSE)*Odds!$D$2</f>
        <v>0.20399999999999999</v>
      </c>
      <c r="AN72" s="3">
        <f>VLOOKUP(T72,'Linear Weights'!$A:$C,3,FALSE)*Odds!$D$3</f>
        <v>0.16</v>
      </c>
      <c r="AO72" s="3">
        <f>VLOOKUP(U72,'Linear Weights'!$A:$C,3,FALSE)*Odds!$D$4</f>
        <v>0</v>
      </c>
      <c r="AP72" s="3">
        <f>VLOOKUP(V72,'Linear Weights'!$A:$C,3,FALSE)*Odds!$D$5</f>
        <v>0</v>
      </c>
      <c r="AQ72" s="3">
        <f>VLOOKUP(W72,'Linear Weights'!$A:$C,3,FALSE)*Odds!$D$6</f>
        <v>0.112</v>
      </c>
      <c r="AR72" s="3">
        <f>VLOOKUP(X72,'Linear Weights'!$A:$C,3,FALSE)*Odds!$D$7</f>
        <v>0</v>
      </c>
      <c r="AS72" s="3">
        <f>VLOOKUP(Y72,'Linear Weights'!$A:$C,3,FALSE)*Odds!$D$8</f>
        <v>0.06</v>
      </c>
      <c r="AT72" s="3">
        <f>VLOOKUP(Z72,'Linear Weights'!$A:$C,3,FALSE)*Odds!$D$9</f>
        <v>4.8000000000000001E-2</v>
      </c>
      <c r="AU72" s="3">
        <f>VLOOKUP(AA72,'Linear Weights'!$A:$C,3,FALSE)*Odds!$D$10</f>
        <v>0</v>
      </c>
      <c r="AV72" s="3">
        <f>VLOOKUP(AB72,'Linear Weights'!$A:$C,3,FALSE)*Odds!$D$11</f>
        <v>1.2E-2</v>
      </c>
    </row>
    <row r="73" spans="1:48" x14ac:dyDescent="0.2">
      <c r="A73" s="1">
        <v>33</v>
      </c>
      <c r="B73" s="1" t="s">
        <v>68</v>
      </c>
      <c r="C73" s="1" t="s">
        <v>69</v>
      </c>
      <c r="D73" s="1" t="s">
        <v>34</v>
      </c>
      <c r="E73" s="2" t="s">
        <v>65</v>
      </c>
      <c r="F73" s="2">
        <v>77</v>
      </c>
      <c r="H73" s="2" t="s">
        <v>36</v>
      </c>
      <c r="I73" s="3">
        <f>SUM(AC73:AL73)/2</f>
        <v>0.24281</v>
      </c>
      <c r="J73" s="5">
        <f>(I73*600-132)/10</f>
        <v>1.3686000000000007</v>
      </c>
      <c r="K73" s="5">
        <f>L73-J73</f>
        <v>-0.6</v>
      </c>
      <c r="L73" s="5">
        <f>MAX((I73*600-132)/10,(O73*600-132)/10)-0.6</f>
        <v>0.76860000000000073</v>
      </c>
      <c r="M73" s="5">
        <v>0.76860000000000073</v>
      </c>
      <c r="N73" s="5">
        <f>L73-M73</f>
        <v>0</v>
      </c>
      <c r="O73" s="3">
        <f>(Q73*0.55)/2</f>
        <v>0.19525000000000001</v>
      </c>
      <c r="P73" s="2" t="s">
        <v>49</v>
      </c>
      <c r="Q73" s="2">
        <v>0.71</v>
      </c>
      <c r="R73" s="3">
        <f>SUM(AM73:AV73)/2</f>
        <v>0.29099999999999998</v>
      </c>
      <c r="S73" s="2" t="s">
        <v>35</v>
      </c>
      <c r="T73" s="2" t="s">
        <v>41</v>
      </c>
      <c r="U73" s="2" t="s">
        <v>41</v>
      </c>
      <c r="V73" s="2" t="s">
        <v>40</v>
      </c>
      <c r="W73" s="2" t="s">
        <v>46</v>
      </c>
      <c r="X73" s="2" t="s">
        <v>39</v>
      </c>
      <c r="Y73" s="2" t="s">
        <v>42</v>
      </c>
      <c r="Z73" s="2" t="s">
        <v>35</v>
      </c>
      <c r="AA73" s="2" t="s">
        <v>35</v>
      </c>
      <c r="AB73" s="2" t="s">
        <v>52</v>
      </c>
      <c r="AC73" s="4">
        <f>VLOOKUP(S73,'Linear Weights'!$A:$B,2,FALSE)*Odds!$D$2</f>
        <v>0.14279999999999998</v>
      </c>
      <c r="AD73" s="4">
        <f>VLOOKUP(T73,'Linear Weights'!$A:$B,2,FALSE)*Odds!$D$3</f>
        <v>0</v>
      </c>
      <c r="AE73" s="4">
        <f>VLOOKUP(U73,'Linear Weights'!$A:$B,2,FALSE)*Odds!$D$4</f>
        <v>0</v>
      </c>
      <c r="AF73" s="4">
        <f>VLOOKUP(V73,'Linear Weights'!$A:$B,2,FALSE)*Odds!$D$5</f>
        <v>7.1500000000000008E-2</v>
      </c>
      <c r="AG73" s="4">
        <f>VLOOKUP(W73,'Linear Weights'!$A:$B,2,FALSE)*Odds!$D$6</f>
        <v>4.4800000000000005E-3</v>
      </c>
      <c r="AH73" s="4">
        <f>VLOOKUP(X73,'Linear Weights'!$A:$B,2,FALSE)*Odds!$D$7</f>
        <v>9.8000000000000004E-2</v>
      </c>
      <c r="AI73" s="4">
        <f>VLOOKUP(Y73,'Linear Weights'!$A:$B,2,FALSE)*Odds!$D$8</f>
        <v>9.8999999999999991E-2</v>
      </c>
      <c r="AJ73" s="4">
        <f>VLOOKUP(Z73,'Linear Weights'!$A:$B,2,FALSE)*Odds!$D$9</f>
        <v>3.3599999999999998E-2</v>
      </c>
      <c r="AK73" s="4">
        <f>VLOOKUP(AA73,'Linear Weights'!$A:$B,2,FALSE)*Odds!$D$10</f>
        <v>2.0999999999999998E-2</v>
      </c>
      <c r="AL73" s="4">
        <f>VLOOKUP(AB73,'Linear Weights'!$A:$B,2,FALSE)*Odds!$D$11</f>
        <v>1.524E-2</v>
      </c>
      <c r="AM73" s="3">
        <f>VLOOKUP(S73,'Linear Weights'!$A:$C,3,FALSE)*Odds!$D$2</f>
        <v>0.20399999999999999</v>
      </c>
      <c r="AN73" s="3">
        <f>VLOOKUP(T73,'Linear Weights'!$A:$C,3,FALSE)*Odds!$D$3</f>
        <v>0</v>
      </c>
      <c r="AO73" s="3">
        <f>VLOOKUP(U73,'Linear Weights'!$A:$C,3,FALSE)*Odds!$D$4</f>
        <v>0</v>
      </c>
      <c r="AP73" s="3">
        <f>VLOOKUP(V73,'Linear Weights'!$A:$C,3,FALSE)*Odds!$D$5</f>
        <v>0.13</v>
      </c>
      <c r="AQ73" s="3">
        <f>VLOOKUP(W73,'Linear Weights'!$A:$C,3,FALSE)*Odds!$D$6</f>
        <v>0</v>
      </c>
      <c r="AR73" s="3">
        <f>VLOOKUP(X73,'Linear Weights'!$A:$C,3,FALSE)*Odds!$D$7</f>
        <v>9.8000000000000004E-2</v>
      </c>
      <c r="AS73" s="3">
        <f>VLOOKUP(Y73,'Linear Weights'!$A:$C,3,FALSE)*Odds!$D$8</f>
        <v>0.06</v>
      </c>
      <c r="AT73" s="3">
        <f>VLOOKUP(Z73,'Linear Weights'!$A:$C,3,FALSE)*Odds!$D$9</f>
        <v>4.8000000000000001E-2</v>
      </c>
      <c r="AU73" s="3">
        <f>VLOOKUP(AA73,'Linear Weights'!$A:$C,3,FALSE)*Odds!$D$10</f>
        <v>0.03</v>
      </c>
      <c r="AV73" s="3">
        <f>VLOOKUP(AB73,'Linear Weights'!$A:$C,3,FALSE)*Odds!$D$11</f>
        <v>1.2E-2</v>
      </c>
    </row>
    <row r="74" spans="1:48" x14ac:dyDescent="0.2">
      <c r="A74" s="1">
        <v>85</v>
      </c>
      <c r="B74" s="1" t="s">
        <v>176</v>
      </c>
      <c r="C74" s="1" t="s">
        <v>92</v>
      </c>
      <c r="D74" s="1"/>
      <c r="E74" s="2" t="s">
        <v>61</v>
      </c>
      <c r="F74" s="2">
        <v>80</v>
      </c>
      <c r="I74" s="3">
        <f>SUM(AC74:AL74)/2</f>
        <v>0.24117999999999998</v>
      </c>
      <c r="J74" s="5">
        <f>(I74*600-132)/10</f>
        <v>1.2707999999999999</v>
      </c>
      <c r="K74" s="5">
        <f>L74-J74</f>
        <v>-0.6</v>
      </c>
      <c r="L74" s="5">
        <f>MAX((I74*600-132)/10,(O74*600-132)/10)-0.6</f>
        <v>0.67079999999999995</v>
      </c>
      <c r="M74" s="5">
        <v>1.7400000000000007</v>
      </c>
      <c r="N74" s="5">
        <f>L74-M74</f>
        <v>-1.0692000000000008</v>
      </c>
      <c r="O74" s="3">
        <f>(Q74*0.55)/2</f>
        <v>0.23375000000000001</v>
      </c>
      <c r="P74" s="2" t="s">
        <v>49</v>
      </c>
      <c r="Q74" s="2">
        <v>0.85</v>
      </c>
      <c r="R74" s="3">
        <f>SUM(AM74:AV74)/2</f>
        <v>0.31000000000000005</v>
      </c>
      <c r="S74" s="2" t="s">
        <v>46</v>
      </c>
      <c r="T74" s="2" t="s">
        <v>35</v>
      </c>
      <c r="U74" s="2" t="s">
        <v>41</v>
      </c>
      <c r="V74" s="2" t="s">
        <v>40</v>
      </c>
      <c r="W74" s="2" t="s">
        <v>40</v>
      </c>
      <c r="X74" s="2" t="s">
        <v>35</v>
      </c>
      <c r="Y74" s="2" t="s">
        <v>42</v>
      </c>
      <c r="Z74" s="2" t="s">
        <v>39</v>
      </c>
      <c r="AA74" s="2" t="s">
        <v>38</v>
      </c>
      <c r="AB74" s="2" t="s">
        <v>39</v>
      </c>
      <c r="AC74" s="4">
        <f>VLOOKUP(S74,'Linear Weights'!$A:$B,2,FALSE)*Odds!$D$2</f>
        <v>8.1599999999999989E-3</v>
      </c>
      <c r="AD74" s="4">
        <f>VLOOKUP(T74,'Linear Weights'!$A:$B,2,FALSE)*Odds!$D$3</f>
        <v>0.11199999999999999</v>
      </c>
      <c r="AE74" s="4">
        <f>VLOOKUP(U74,'Linear Weights'!$A:$B,2,FALSE)*Odds!$D$4</f>
        <v>0</v>
      </c>
      <c r="AF74" s="4">
        <f>VLOOKUP(V74,'Linear Weights'!$A:$B,2,FALSE)*Odds!$D$5</f>
        <v>7.1500000000000008E-2</v>
      </c>
      <c r="AG74" s="4">
        <f>VLOOKUP(W74,'Linear Weights'!$A:$B,2,FALSE)*Odds!$D$6</f>
        <v>6.1600000000000009E-2</v>
      </c>
      <c r="AH74" s="4">
        <f>VLOOKUP(X74,'Linear Weights'!$A:$B,2,FALSE)*Odds!$D$7</f>
        <v>6.8599999999999994E-2</v>
      </c>
      <c r="AI74" s="4">
        <f>VLOOKUP(Y74,'Linear Weights'!$A:$B,2,FALSE)*Odds!$D$8</f>
        <v>9.8999999999999991E-2</v>
      </c>
      <c r="AJ74" s="4">
        <f>VLOOKUP(Z74,'Linear Weights'!$A:$B,2,FALSE)*Odds!$D$9</f>
        <v>4.8000000000000001E-2</v>
      </c>
      <c r="AK74" s="4">
        <f>VLOOKUP(AA74,'Linear Weights'!$A:$B,2,FALSE)*Odds!$D$10</f>
        <v>1.5E-3</v>
      </c>
      <c r="AL74" s="4">
        <f>VLOOKUP(AB74,'Linear Weights'!$A:$B,2,FALSE)*Odds!$D$11</f>
        <v>1.2E-2</v>
      </c>
      <c r="AM74" s="3">
        <f>VLOOKUP(S74,'Linear Weights'!$A:$C,3,FALSE)*Odds!$D$2</f>
        <v>0</v>
      </c>
      <c r="AN74" s="3">
        <f>VLOOKUP(T74,'Linear Weights'!$A:$C,3,FALSE)*Odds!$D$3</f>
        <v>0.16</v>
      </c>
      <c r="AO74" s="3">
        <f>VLOOKUP(U74,'Linear Weights'!$A:$C,3,FALSE)*Odds!$D$4</f>
        <v>0</v>
      </c>
      <c r="AP74" s="3">
        <f>VLOOKUP(V74,'Linear Weights'!$A:$C,3,FALSE)*Odds!$D$5</f>
        <v>0.13</v>
      </c>
      <c r="AQ74" s="3">
        <f>VLOOKUP(W74,'Linear Weights'!$A:$C,3,FALSE)*Odds!$D$6</f>
        <v>0.112</v>
      </c>
      <c r="AR74" s="3">
        <f>VLOOKUP(X74,'Linear Weights'!$A:$C,3,FALSE)*Odds!$D$7</f>
        <v>9.8000000000000004E-2</v>
      </c>
      <c r="AS74" s="3">
        <f>VLOOKUP(Y74,'Linear Weights'!$A:$C,3,FALSE)*Odds!$D$8</f>
        <v>0.06</v>
      </c>
      <c r="AT74" s="3">
        <f>VLOOKUP(Z74,'Linear Weights'!$A:$C,3,FALSE)*Odds!$D$9</f>
        <v>4.8000000000000001E-2</v>
      </c>
      <c r="AU74" s="3">
        <f>VLOOKUP(AA74,'Linear Weights'!$A:$C,3,FALSE)*Odds!$D$10</f>
        <v>0</v>
      </c>
      <c r="AV74" s="3">
        <f>VLOOKUP(AB74,'Linear Weights'!$A:$C,3,FALSE)*Odds!$D$11</f>
        <v>1.2E-2</v>
      </c>
    </row>
    <row r="75" spans="1:48" x14ac:dyDescent="0.2">
      <c r="A75" s="1">
        <v>89</v>
      </c>
      <c r="B75" s="1" t="s">
        <v>181</v>
      </c>
      <c r="C75" s="1" t="s">
        <v>113</v>
      </c>
      <c r="D75" s="1"/>
      <c r="E75" s="2" t="s">
        <v>85</v>
      </c>
      <c r="F75" s="2">
        <v>78</v>
      </c>
      <c r="I75" s="3">
        <f>SUM(AC75:AL75)/2</f>
        <v>0.24015999999999998</v>
      </c>
      <c r="J75" s="5">
        <f>(I75*600-132)/10</f>
        <v>1.2096000000000005</v>
      </c>
      <c r="K75" s="5">
        <f>L75-J75</f>
        <v>-0.6</v>
      </c>
      <c r="L75" s="5">
        <f>MAX((I75*600-132)/10,(O75*600-132)/10)-0.6</f>
        <v>0.60960000000000047</v>
      </c>
      <c r="M75" s="5">
        <v>0.92909999999999882</v>
      </c>
      <c r="N75" s="5">
        <f>L75-M75</f>
        <v>-0.31949999999999834</v>
      </c>
      <c r="O75" s="3">
        <f>(Q75*0.7+(1-Q75)*0.05)/2</f>
        <v>0.22974999999999998</v>
      </c>
      <c r="P75" s="2" t="s">
        <v>45</v>
      </c>
      <c r="Q75" s="2">
        <v>0.63</v>
      </c>
      <c r="R75" s="3">
        <f>SUM(AM75:AV75)/2</f>
        <v>0.28300000000000003</v>
      </c>
      <c r="S75" s="2" t="s">
        <v>35</v>
      </c>
      <c r="T75" s="2" t="s">
        <v>35</v>
      </c>
      <c r="U75" s="2" t="s">
        <v>46</v>
      </c>
      <c r="V75" s="2" t="s">
        <v>38</v>
      </c>
      <c r="W75" s="2" t="s">
        <v>39</v>
      </c>
      <c r="X75" s="2" t="s">
        <v>46</v>
      </c>
      <c r="Y75" s="2" t="s">
        <v>41</v>
      </c>
      <c r="Z75" s="2" t="s">
        <v>52</v>
      </c>
      <c r="AA75" s="2" t="s">
        <v>40</v>
      </c>
      <c r="AB75" s="2" t="s">
        <v>42</v>
      </c>
      <c r="AC75" s="4">
        <f>VLOOKUP(S75,'Linear Weights'!$A:$B,2,FALSE)*Odds!$D$2</f>
        <v>0.14279999999999998</v>
      </c>
      <c r="AD75" s="4">
        <f>VLOOKUP(T75,'Linear Weights'!$A:$B,2,FALSE)*Odds!$D$3</f>
        <v>0.11199999999999999</v>
      </c>
      <c r="AE75" s="4">
        <f>VLOOKUP(U75,'Linear Weights'!$A:$B,2,FALSE)*Odds!$D$4</f>
        <v>5.8399999999999997E-3</v>
      </c>
      <c r="AF75" s="4">
        <f>VLOOKUP(V75,'Linear Weights'!$A:$B,2,FALSE)*Odds!$D$5</f>
        <v>6.5000000000000006E-3</v>
      </c>
      <c r="AG75" s="4">
        <f>VLOOKUP(W75,'Linear Weights'!$A:$B,2,FALSE)*Odds!$D$6</f>
        <v>0.112</v>
      </c>
      <c r="AH75" s="4">
        <f>VLOOKUP(X75,'Linear Weights'!$A:$B,2,FALSE)*Odds!$D$7</f>
        <v>3.9199999999999999E-3</v>
      </c>
      <c r="AI75" s="4">
        <f>VLOOKUP(Y75,'Linear Weights'!$A:$B,2,FALSE)*Odds!$D$8</f>
        <v>0</v>
      </c>
      <c r="AJ75" s="4">
        <f>VLOOKUP(Z75,'Linear Weights'!$A:$B,2,FALSE)*Odds!$D$9</f>
        <v>6.096E-2</v>
      </c>
      <c r="AK75" s="4">
        <f>VLOOKUP(AA75,'Linear Weights'!$A:$B,2,FALSE)*Odds!$D$10</f>
        <v>1.6500000000000001E-2</v>
      </c>
      <c r="AL75" s="4">
        <f>VLOOKUP(AB75,'Linear Weights'!$A:$B,2,FALSE)*Odds!$D$11</f>
        <v>1.9799999999999998E-2</v>
      </c>
      <c r="AM75" s="3">
        <f>VLOOKUP(S75,'Linear Weights'!$A:$C,3,FALSE)*Odds!$D$2</f>
        <v>0.20399999999999999</v>
      </c>
      <c r="AN75" s="3">
        <f>VLOOKUP(T75,'Linear Weights'!$A:$C,3,FALSE)*Odds!$D$3</f>
        <v>0.16</v>
      </c>
      <c r="AO75" s="3">
        <f>VLOOKUP(U75,'Linear Weights'!$A:$C,3,FALSE)*Odds!$D$4</f>
        <v>0</v>
      </c>
      <c r="AP75" s="3">
        <f>VLOOKUP(V75,'Linear Weights'!$A:$C,3,FALSE)*Odds!$D$5</f>
        <v>0</v>
      </c>
      <c r="AQ75" s="3">
        <f>VLOOKUP(W75,'Linear Weights'!$A:$C,3,FALSE)*Odds!$D$6</f>
        <v>0.112</v>
      </c>
      <c r="AR75" s="3">
        <f>VLOOKUP(X75,'Linear Weights'!$A:$C,3,FALSE)*Odds!$D$7</f>
        <v>0</v>
      </c>
      <c r="AS75" s="3">
        <f>VLOOKUP(Y75,'Linear Weights'!$A:$C,3,FALSE)*Odds!$D$8</f>
        <v>0</v>
      </c>
      <c r="AT75" s="3">
        <f>VLOOKUP(Z75,'Linear Weights'!$A:$C,3,FALSE)*Odds!$D$9</f>
        <v>4.8000000000000001E-2</v>
      </c>
      <c r="AU75" s="3">
        <f>VLOOKUP(AA75,'Linear Weights'!$A:$C,3,FALSE)*Odds!$D$10</f>
        <v>0.03</v>
      </c>
      <c r="AV75" s="3">
        <f>VLOOKUP(AB75,'Linear Weights'!$A:$C,3,FALSE)*Odds!$D$11</f>
        <v>1.2E-2</v>
      </c>
    </row>
    <row r="76" spans="1:48" x14ac:dyDescent="0.2">
      <c r="A76" s="1">
        <v>79</v>
      </c>
      <c r="B76" s="1" t="s">
        <v>170</v>
      </c>
      <c r="C76" s="1" t="s">
        <v>108</v>
      </c>
      <c r="D76" s="1"/>
      <c r="E76" s="2" t="s">
        <v>65</v>
      </c>
      <c r="F76" s="2">
        <v>78</v>
      </c>
      <c r="I76" s="3">
        <f>SUM(AC76:AL76)/2</f>
        <v>0.24009</v>
      </c>
      <c r="J76" s="5">
        <f>(I76*600-132)/10</f>
        <v>1.2054000000000002</v>
      </c>
      <c r="K76" s="5">
        <f>L76-J76</f>
        <v>-0.6</v>
      </c>
      <c r="L76" s="5">
        <f>MAX((I76*600-132)/10,(O76*600-132)/10)-0.6</f>
        <v>0.60540000000000027</v>
      </c>
      <c r="M76" s="5">
        <v>0.87779999999999625</v>
      </c>
      <c r="N76" s="5">
        <f>L76-M76</f>
        <v>-0.27239999999999598</v>
      </c>
      <c r="O76" s="3">
        <f>(Q76*0.55)/2</f>
        <v>0.19800000000000001</v>
      </c>
      <c r="P76" s="2" t="s">
        <v>49</v>
      </c>
      <c r="Q76" s="2">
        <v>0.72</v>
      </c>
      <c r="R76" s="3">
        <f>SUM(AM76:AV76)/2</f>
        <v>0.28400000000000003</v>
      </c>
      <c r="S76" s="2" t="s">
        <v>35</v>
      </c>
      <c r="T76" s="2" t="s">
        <v>41</v>
      </c>
      <c r="U76" s="2" t="s">
        <v>40</v>
      </c>
      <c r="V76" s="2" t="s">
        <v>41</v>
      </c>
      <c r="W76" s="2" t="s">
        <v>46</v>
      </c>
      <c r="X76" s="2" t="s">
        <v>42</v>
      </c>
      <c r="Y76" s="2" t="s">
        <v>40</v>
      </c>
      <c r="Z76" s="2" t="s">
        <v>39</v>
      </c>
      <c r="AA76" s="2" t="s">
        <v>38</v>
      </c>
      <c r="AB76" s="2" t="s">
        <v>35</v>
      </c>
      <c r="AC76" s="4">
        <f>VLOOKUP(S76,'Linear Weights'!$A:$B,2,FALSE)*Odds!$D$2</f>
        <v>0.14279999999999998</v>
      </c>
      <c r="AD76" s="4">
        <f>VLOOKUP(T76,'Linear Weights'!$A:$B,2,FALSE)*Odds!$D$3</f>
        <v>0</v>
      </c>
      <c r="AE76" s="4">
        <f>VLOOKUP(U76,'Linear Weights'!$A:$B,2,FALSE)*Odds!$D$4</f>
        <v>8.0299999999999996E-2</v>
      </c>
      <c r="AF76" s="4">
        <f>VLOOKUP(V76,'Linear Weights'!$A:$B,2,FALSE)*Odds!$D$5</f>
        <v>0</v>
      </c>
      <c r="AG76" s="4">
        <f>VLOOKUP(W76,'Linear Weights'!$A:$B,2,FALSE)*Odds!$D$6</f>
        <v>4.4800000000000005E-3</v>
      </c>
      <c r="AH76" s="4">
        <f>VLOOKUP(X76,'Linear Weights'!$A:$B,2,FALSE)*Odds!$D$7</f>
        <v>0.16170000000000001</v>
      </c>
      <c r="AI76" s="4">
        <f>VLOOKUP(Y76,'Linear Weights'!$A:$B,2,FALSE)*Odds!$D$8</f>
        <v>3.3000000000000002E-2</v>
      </c>
      <c r="AJ76" s="4">
        <f>VLOOKUP(Z76,'Linear Weights'!$A:$B,2,FALSE)*Odds!$D$9</f>
        <v>4.8000000000000001E-2</v>
      </c>
      <c r="AK76" s="4">
        <f>VLOOKUP(AA76,'Linear Weights'!$A:$B,2,FALSE)*Odds!$D$10</f>
        <v>1.5E-3</v>
      </c>
      <c r="AL76" s="4">
        <f>VLOOKUP(AB76,'Linear Weights'!$A:$B,2,FALSE)*Odds!$D$11</f>
        <v>8.3999999999999995E-3</v>
      </c>
      <c r="AM76" s="3">
        <f>VLOOKUP(S76,'Linear Weights'!$A:$C,3,FALSE)*Odds!$D$2</f>
        <v>0.20399999999999999</v>
      </c>
      <c r="AN76" s="3">
        <f>VLOOKUP(T76,'Linear Weights'!$A:$C,3,FALSE)*Odds!$D$3</f>
        <v>0</v>
      </c>
      <c r="AO76" s="3">
        <f>VLOOKUP(U76,'Linear Weights'!$A:$C,3,FALSE)*Odds!$D$4</f>
        <v>0.14599999999999999</v>
      </c>
      <c r="AP76" s="3">
        <f>VLOOKUP(V76,'Linear Weights'!$A:$C,3,FALSE)*Odds!$D$5</f>
        <v>0</v>
      </c>
      <c r="AQ76" s="3">
        <f>VLOOKUP(W76,'Linear Weights'!$A:$C,3,FALSE)*Odds!$D$6</f>
        <v>0</v>
      </c>
      <c r="AR76" s="3">
        <f>VLOOKUP(X76,'Linear Weights'!$A:$C,3,FALSE)*Odds!$D$7</f>
        <v>9.8000000000000004E-2</v>
      </c>
      <c r="AS76" s="3">
        <f>VLOOKUP(Y76,'Linear Weights'!$A:$C,3,FALSE)*Odds!$D$8</f>
        <v>0.06</v>
      </c>
      <c r="AT76" s="3">
        <f>VLOOKUP(Z76,'Linear Weights'!$A:$C,3,FALSE)*Odds!$D$9</f>
        <v>4.8000000000000001E-2</v>
      </c>
      <c r="AU76" s="3">
        <f>VLOOKUP(AA76,'Linear Weights'!$A:$C,3,FALSE)*Odds!$D$10</f>
        <v>0</v>
      </c>
      <c r="AV76" s="3">
        <f>VLOOKUP(AB76,'Linear Weights'!$A:$C,3,FALSE)*Odds!$D$11</f>
        <v>1.2E-2</v>
      </c>
    </row>
    <row r="77" spans="1:48" x14ac:dyDescent="0.2">
      <c r="A77" s="1">
        <v>101</v>
      </c>
      <c r="B77" s="1" t="s">
        <v>191</v>
      </c>
      <c r="C77" s="1" t="s">
        <v>67</v>
      </c>
      <c r="D77" s="1"/>
      <c r="E77" s="2" t="s">
        <v>65</v>
      </c>
      <c r="F77" s="2">
        <v>77</v>
      </c>
      <c r="G77" s="2" t="s">
        <v>36</v>
      </c>
      <c r="I77" s="3">
        <f>SUM(AC77:AL77)/2</f>
        <v>0.23360999999999998</v>
      </c>
      <c r="J77" s="5">
        <f>(I77*600-132)/10</f>
        <v>0.81659999999999966</v>
      </c>
      <c r="K77" s="5">
        <f>L77-J77</f>
        <v>-0.24295199999999961</v>
      </c>
      <c r="L77" s="5">
        <f>MAX((I77*600-132)/10,((O77*R77+I77)*600-132)/10)-0.6</f>
        <v>0.57364800000000005</v>
      </c>
      <c r="M77" s="5">
        <v>0.67079999999999995</v>
      </c>
      <c r="N77" s="5">
        <f>L77-M77</f>
        <v>-9.7151999999999905E-2</v>
      </c>
      <c r="O77" s="3">
        <f>Q77*0.15-(1-Q77)*0.38</f>
        <v>2.2799999999999987E-2</v>
      </c>
      <c r="P77" s="2" t="s">
        <v>37</v>
      </c>
      <c r="Q77" s="2">
        <v>0.76</v>
      </c>
      <c r="R77" s="3">
        <f>SUM(AM77:AV77)/2</f>
        <v>0.26100000000000001</v>
      </c>
      <c r="S77" s="2" t="s">
        <v>41</v>
      </c>
      <c r="T77" s="2" t="s">
        <v>35</v>
      </c>
      <c r="U77" s="2" t="s">
        <v>38</v>
      </c>
      <c r="V77" s="2" t="s">
        <v>39</v>
      </c>
      <c r="W77" s="2" t="s">
        <v>40</v>
      </c>
      <c r="X77" s="2" t="s">
        <v>46</v>
      </c>
      <c r="Y77" s="2" t="s">
        <v>42</v>
      </c>
      <c r="Z77" s="2" t="s">
        <v>35</v>
      </c>
      <c r="AA77" s="2" t="s">
        <v>41</v>
      </c>
      <c r="AB77" s="2" t="s">
        <v>42</v>
      </c>
      <c r="AC77" s="4">
        <f>VLOOKUP(S77,'Linear Weights'!$A:$B,2,FALSE)*Odds!$D$2</f>
        <v>0</v>
      </c>
      <c r="AD77" s="4">
        <f>VLOOKUP(T77,'Linear Weights'!$A:$B,2,FALSE)*Odds!$D$3</f>
        <v>0.11199999999999999</v>
      </c>
      <c r="AE77" s="4">
        <f>VLOOKUP(U77,'Linear Weights'!$A:$B,2,FALSE)*Odds!$D$4</f>
        <v>7.3000000000000001E-3</v>
      </c>
      <c r="AF77" s="4">
        <f>VLOOKUP(V77,'Linear Weights'!$A:$B,2,FALSE)*Odds!$D$5</f>
        <v>0.13</v>
      </c>
      <c r="AG77" s="4">
        <f>VLOOKUP(W77,'Linear Weights'!$A:$B,2,FALSE)*Odds!$D$6</f>
        <v>6.1600000000000009E-2</v>
      </c>
      <c r="AH77" s="4">
        <f>VLOOKUP(X77,'Linear Weights'!$A:$B,2,FALSE)*Odds!$D$7</f>
        <v>3.9199999999999999E-3</v>
      </c>
      <c r="AI77" s="4">
        <f>VLOOKUP(Y77,'Linear Weights'!$A:$B,2,FALSE)*Odds!$D$8</f>
        <v>9.8999999999999991E-2</v>
      </c>
      <c r="AJ77" s="4">
        <f>VLOOKUP(Z77,'Linear Weights'!$A:$B,2,FALSE)*Odds!$D$9</f>
        <v>3.3599999999999998E-2</v>
      </c>
      <c r="AK77" s="4">
        <f>VLOOKUP(AA77,'Linear Weights'!$A:$B,2,FALSE)*Odds!$D$10</f>
        <v>0</v>
      </c>
      <c r="AL77" s="4">
        <f>VLOOKUP(AB77,'Linear Weights'!$A:$B,2,FALSE)*Odds!$D$11</f>
        <v>1.9799999999999998E-2</v>
      </c>
      <c r="AM77" s="3">
        <f>VLOOKUP(S77,'Linear Weights'!$A:$C,3,FALSE)*Odds!$D$2</f>
        <v>0</v>
      </c>
      <c r="AN77" s="3">
        <f>VLOOKUP(T77,'Linear Weights'!$A:$C,3,FALSE)*Odds!$D$3</f>
        <v>0.16</v>
      </c>
      <c r="AO77" s="3">
        <f>VLOOKUP(U77,'Linear Weights'!$A:$C,3,FALSE)*Odds!$D$4</f>
        <v>0</v>
      </c>
      <c r="AP77" s="3">
        <f>VLOOKUP(V77,'Linear Weights'!$A:$C,3,FALSE)*Odds!$D$5</f>
        <v>0.13</v>
      </c>
      <c r="AQ77" s="3">
        <f>VLOOKUP(W77,'Linear Weights'!$A:$C,3,FALSE)*Odds!$D$6</f>
        <v>0.112</v>
      </c>
      <c r="AR77" s="3">
        <f>VLOOKUP(X77,'Linear Weights'!$A:$C,3,FALSE)*Odds!$D$7</f>
        <v>0</v>
      </c>
      <c r="AS77" s="3">
        <f>VLOOKUP(Y77,'Linear Weights'!$A:$C,3,FALSE)*Odds!$D$8</f>
        <v>0.06</v>
      </c>
      <c r="AT77" s="3">
        <f>VLOOKUP(Z77,'Linear Weights'!$A:$C,3,FALSE)*Odds!$D$9</f>
        <v>4.8000000000000001E-2</v>
      </c>
      <c r="AU77" s="3">
        <f>VLOOKUP(AA77,'Linear Weights'!$A:$C,3,FALSE)*Odds!$D$10</f>
        <v>0</v>
      </c>
      <c r="AV77" s="3">
        <f>VLOOKUP(AB77,'Linear Weights'!$A:$C,3,FALSE)*Odds!$D$11</f>
        <v>1.2E-2</v>
      </c>
    </row>
    <row r="78" spans="1:48" x14ac:dyDescent="0.2">
      <c r="A78" s="1">
        <v>63</v>
      </c>
      <c r="B78" s="1" t="s">
        <v>155</v>
      </c>
      <c r="C78" s="1" t="s">
        <v>60</v>
      </c>
      <c r="D78" s="1"/>
      <c r="E78" s="2" t="s">
        <v>52</v>
      </c>
      <c r="F78" s="2">
        <v>81</v>
      </c>
      <c r="I78" s="3">
        <f>SUM(AC78:AL78)/2</f>
        <v>0.23776999999999998</v>
      </c>
      <c r="J78" s="5">
        <f>(I78*600-132)/10</f>
        <v>1.0661999999999978</v>
      </c>
      <c r="K78" s="5">
        <f>L78-J78</f>
        <v>-0.6</v>
      </c>
      <c r="L78" s="5">
        <f>MAX((I78*600-132)/10,(O78*600-132)/10)-0.6</f>
        <v>0.46619999999999784</v>
      </c>
      <c r="M78" s="5">
        <v>1.9349999999999992</v>
      </c>
      <c r="N78" s="5">
        <f>L78-M78</f>
        <v>-1.4688000000000012</v>
      </c>
      <c r="O78" s="3">
        <f>(Q78*0.7+(1-Q78)*0.05)/2</f>
        <v>0.22</v>
      </c>
      <c r="P78" s="2" t="s">
        <v>45</v>
      </c>
      <c r="Q78" s="2">
        <v>0.6</v>
      </c>
      <c r="R78" s="3">
        <f>SUM(AM78:AV78)/2</f>
        <v>0.29100000000000004</v>
      </c>
      <c r="S78" s="2" t="s">
        <v>35</v>
      </c>
      <c r="T78" s="2" t="s">
        <v>40</v>
      </c>
      <c r="U78" s="2" t="s">
        <v>46</v>
      </c>
      <c r="V78" s="2" t="s">
        <v>38</v>
      </c>
      <c r="W78" s="2" t="s">
        <v>41</v>
      </c>
      <c r="X78" s="2" t="s">
        <v>39</v>
      </c>
      <c r="Y78" s="2" t="s">
        <v>35</v>
      </c>
      <c r="Z78" s="2" t="s">
        <v>42</v>
      </c>
      <c r="AA78" s="2" t="s">
        <v>46</v>
      </c>
      <c r="AB78" s="2" t="s">
        <v>39</v>
      </c>
      <c r="AC78" s="4">
        <f>VLOOKUP(S78,'Linear Weights'!$A:$B,2,FALSE)*Odds!$D$2</f>
        <v>0.14279999999999998</v>
      </c>
      <c r="AD78" s="4">
        <f>VLOOKUP(T78,'Linear Weights'!$A:$B,2,FALSE)*Odds!$D$3</f>
        <v>8.8000000000000009E-2</v>
      </c>
      <c r="AE78" s="4">
        <f>VLOOKUP(U78,'Linear Weights'!$A:$B,2,FALSE)*Odds!$D$4</f>
        <v>5.8399999999999997E-3</v>
      </c>
      <c r="AF78" s="4">
        <f>VLOOKUP(V78,'Linear Weights'!$A:$B,2,FALSE)*Odds!$D$5</f>
        <v>6.5000000000000006E-3</v>
      </c>
      <c r="AG78" s="4">
        <f>VLOOKUP(W78,'Linear Weights'!$A:$B,2,FALSE)*Odds!$D$6</f>
        <v>0</v>
      </c>
      <c r="AH78" s="4">
        <f>VLOOKUP(X78,'Linear Weights'!$A:$B,2,FALSE)*Odds!$D$7</f>
        <v>9.8000000000000004E-2</v>
      </c>
      <c r="AI78" s="4">
        <f>VLOOKUP(Y78,'Linear Weights'!$A:$B,2,FALSE)*Odds!$D$8</f>
        <v>4.1999999999999996E-2</v>
      </c>
      <c r="AJ78" s="4">
        <f>VLOOKUP(Z78,'Linear Weights'!$A:$B,2,FALSE)*Odds!$D$9</f>
        <v>7.9199999999999993E-2</v>
      </c>
      <c r="AK78" s="4">
        <f>VLOOKUP(AA78,'Linear Weights'!$A:$B,2,FALSE)*Odds!$D$10</f>
        <v>1.1999999999999999E-3</v>
      </c>
      <c r="AL78" s="4">
        <f>VLOOKUP(AB78,'Linear Weights'!$A:$B,2,FALSE)*Odds!$D$11</f>
        <v>1.2E-2</v>
      </c>
      <c r="AM78" s="3">
        <f>VLOOKUP(S78,'Linear Weights'!$A:$C,3,FALSE)*Odds!$D$2</f>
        <v>0.20399999999999999</v>
      </c>
      <c r="AN78" s="3">
        <f>VLOOKUP(T78,'Linear Weights'!$A:$C,3,FALSE)*Odds!$D$3</f>
        <v>0.16</v>
      </c>
      <c r="AO78" s="3">
        <f>VLOOKUP(U78,'Linear Weights'!$A:$C,3,FALSE)*Odds!$D$4</f>
        <v>0</v>
      </c>
      <c r="AP78" s="3">
        <f>VLOOKUP(V78,'Linear Weights'!$A:$C,3,FALSE)*Odds!$D$5</f>
        <v>0</v>
      </c>
      <c r="AQ78" s="3">
        <f>VLOOKUP(W78,'Linear Weights'!$A:$C,3,FALSE)*Odds!$D$6</f>
        <v>0</v>
      </c>
      <c r="AR78" s="3">
        <f>VLOOKUP(X78,'Linear Weights'!$A:$C,3,FALSE)*Odds!$D$7</f>
        <v>9.8000000000000004E-2</v>
      </c>
      <c r="AS78" s="3">
        <f>VLOOKUP(Y78,'Linear Weights'!$A:$C,3,FALSE)*Odds!$D$8</f>
        <v>0.06</v>
      </c>
      <c r="AT78" s="3">
        <f>VLOOKUP(Z78,'Linear Weights'!$A:$C,3,FALSE)*Odds!$D$9</f>
        <v>4.8000000000000001E-2</v>
      </c>
      <c r="AU78" s="3">
        <f>VLOOKUP(AA78,'Linear Weights'!$A:$C,3,FALSE)*Odds!$D$10</f>
        <v>0</v>
      </c>
      <c r="AV78" s="3">
        <f>VLOOKUP(AB78,'Linear Weights'!$A:$C,3,FALSE)*Odds!$D$11</f>
        <v>1.2E-2</v>
      </c>
    </row>
    <row r="79" spans="1:48" x14ac:dyDescent="0.2">
      <c r="A79" s="1">
        <v>114</v>
      </c>
      <c r="B79" s="1" t="s">
        <v>201</v>
      </c>
      <c r="C79" s="1" t="s">
        <v>56</v>
      </c>
      <c r="D79" s="1"/>
      <c r="E79" s="2" t="s">
        <v>85</v>
      </c>
      <c r="F79" s="2">
        <v>79</v>
      </c>
      <c r="I79" s="3">
        <f>SUM(AC79:AL79)/2</f>
        <v>0.23744999999999997</v>
      </c>
      <c r="J79" s="5">
        <f>(I79*600-132)/10</f>
        <v>1.046999999999997</v>
      </c>
      <c r="K79" s="5">
        <f>L79-J79</f>
        <v>-0.6</v>
      </c>
      <c r="L79" s="5">
        <f>MAX((I79*600-132)/10,(O79*600-132)/10)-0.6</f>
        <v>0.44699999999999707</v>
      </c>
      <c r="M79" s="5">
        <v>1.2449999999999988</v>
      </c>
      <c r="N79" s="5">
        <f>L79-M79</f>
        <v>-0.79800000000000171</v>
      </c>
      <c r="O79" s="3">
        <f>(Q79*0.55)/2</f>
        <v>0.20625000000000002</v>
      </c>
      <c r="P79" s="2" t="s">
        <v>49</v>
      </c>
      <c r="Q79" s="2">
        <v>0.75</v>
      </c>
      <c r="R79" s="3">
        <f>SUM(AM79:AV79)/2</f>
        <v>0.28800000000000003</v>
      </c>
      <c r="S79" s="2" t="s">
        <v>46</v>
      </c>
      <c r="T79" s="2" t="s">
        <v>40</v>
      </c>
      <c r="U79" s="2" t="s">
        <v>35</v>
      </c>
      <c r="V79" s="2" t="s">
        <v>41</v>
      </c>
      <c r="W79" s="2" t="s">
        <v>39</v>
      </c>
      <c r="X79" s="2" t="s">
        <v>35</v>
      </c>
      <c r="Y79" s="2" t="s">
        <v>41</v>
      </c>
      <c r="Z79" s="2" t="s">
        <v>42</v>
      </c>
      <c r="AA79" s="2" t="s">
        <v>38</v>
      </c>
      <c r="AB79" s="2" t="s">
        <v>52</v>
      </c>
      <c r="AC79" s="4">
        <f>VLOOKUP(S79,'Linear Weights'!$A:$B,2,FALSE)*Odds!$D$2</f>
        <v>8.1599999999999989E-3</v>
      </c>
      <c r="AD79" s="4">
        <f>VLOOKUP(T79,'Linear Weights'!$A:$B,2,FALSE)*Odds!$D$3</f>
        <v>8.8000000000000009E-2</v>
      </c>
      <c r="AE79" s="4">
        <f>VLOOKUP(U79,'Linear Weights'!$A:$B,2,FALSE)*Odds!$D$4</f>
        <v>0.10219999999999999</v>
      </c>
      <c r="AF79" s="4">
        <f>VLOOKUP(V79,'Linear Weights'!$A:$B,2,FALSE)*Odds!$D$5</f>
        <v>0</v>
      </c>
      <c r="AG79" s="4">
        <f>VLOOKUP(W79,'Linear Weights'!$A:$B,2,FALSE)*Odds!$D$6</f>
        <v>0.112</v>
      </c>
      <c r="AH79" s="4">
        <f>VLOOKUP(X79,'Linear Weights'!$A:$B,2,FALSE)*Odds!$D$7</f>
        <v>6.8599999999999994E-2</v>
      </c>
      <c r="AI79" s="4">
        <f>VLOOKUP(Y79,'Linear Weights'!$A:$B,2,FALSE)*Odds!$D$8</f>
        <v>0</v>
      </c>
      <c r="AJ79" s="4">
        <f>VLOOKUP(Z79,'Linear Weights'!$A:$B,2,FALSE)*Odds!$D$9</f>
        <v>7.9199999999999993E-2</v>
      </c>
      <c r="AK79" s="4">
        <f>VLOOKUP(AA79,'Linear Weights'!$A:$B,2,FALSE)*Odds!$D$10</f>
        <v>1.5E-3</v>
      </c>
      <c r="AL79" s="4">
        <f>VLOOKUP(AB79,'Linear Weights'!$A:$B,2,FALSE)*Odds!$D$11</f>
        <v>1.524E-2</v>
      </c>
      <c r="AM79" s="3">
        <f>VLOOKUP(S79,'Linear Weights'!$A:$C,3,FALSE)*Odds!$D$2</f>
        <v>0</v>
      </c>
      <c r="AN79" s="3">
        <f>VLOOKUP(T79,'Linear Weights'!$A:$C,3,FALSE)*Odds!$D$3</f>
        <v>0.16</v>
      </c>
      <c r="AO79" s="3">
        <f>VLOOKUP(U79,'Linear Weights'!$A:$C,3,FALSE)*Odds!$D$4</f>
        <v>0.14599999999999999</v>
      </c>
      <c r="AP79" s="3">
        <f>VLOOKUP(V79,'Linear Weights'!$A:$C,3,FALSE)*Odds!$D$5</f>
        <v>0</v>
      </c>
      <c r="AQ79" s="3">
        <f>VLOOKUP(W79,'Linear Weights'!$A:$C,3,FALSE)*Odds!$D$6</f>
        <v>0.112</v>
      </c>
      <c r="AR79" s="3">
        <f>VLOOKUP(X79,'Linear Weights'!$A:$C,3,FALSE)*Odds!$D$7</f>
        <v>9.8000000000000004E-2</v>
      </c>
      <c r="AS79" s="3">
        <f>VLOOKUP(Y79,'Linear Weights'!$A:$C,3,FALSE)*Odds!$D$8</f>
        <v>0</v>
      </c>
      <c r="AT79" s="3">
        <f>VLOOKUP(Z79,'Linear Weights'!$A:$C,3,FALSE)*Odds!$D$9</f>
        <v>4.8000000000000001E-2</v>
      </c>
      <c r="AU79" s="3">
        <f>VLOOKUP(AA79,'Linear Weights'!$A:$C,3,FALSE)*Odds!$D$10</f>
        <v>0</v>
      </c>
      <c r="AV79" s="3">
        <f>VLOOKUP(AB79,'Linear Weights'!$A:$C,3,FALSE)*Odds!$D$11</f>
        <v>1.2E-2</v>
      </c>
    </row>
    <row r="80" spans="1:48" x14ac:dyDescent="0.2">
      <c r="A80" s="1">
        <v>97</v>
      </c>
      <c r="B80" s="1" t="s">
        <v>188</v>
      </c>
      <c r="C80" s="1" t="s">
        <v>98</v>
      </c>
      <c r="D80" s="1"/>
      <c r="E80" s="2" t="s">
        <v>61</v>
      </c>
      <c r="F80" s="2">
        <v>78</v>
      </c>
      <c r="I80" s="3">
        <f>SUM(AC80:AL80)/2</f>
        <v>0.23594999999999997</v>
      </c>
      <c r="J80" s="5">
        <f>(I80*600-132)/10</f>
        <v>0.9569999999999993</v>
      </c>
      <c r="K80" s="5">
        <f>L80-J80</f>
        <v>-0.6</v>
      </c>
      <c r="L80" s="5">
        <f>MAX((I80*600-132)/10,(O80*600-132)/10)-0.6</f>
        <v>0.35699999999999932</v>
      </c>
      <c r="M80" s="5">
        <v>0.87119999999999609</v>
      </c>
      <c r="N80" s="5">
        <f>L80-M80</f>
        <v>-0.51419999999999677</v>
      </c>
      <c r="O80" s="3">
        <f>(Q80*0.55)/2</f>
        <v>0.18425000000000002</v>
      </c>
      <c r="P80" s="2" t="s">
        <v>49</v>
      </c>
      <c r="Q80" s="2">
        <v>0.67</v>
      </c>
      <c r="R80" s="3">
        <f>SUM(AM80:AV80)/2</f>
        <v>0.29900000000000004</v>
      </c>
      <c r="S80" s="2" t="s">
        <v>40</v>
      </c>
      <c r="T80" s="2" t="s">
        <v>41</v>
      </c>
      <c r="U80" s="2" t="s">
        <v>35</v>
      </c>
      <c r="V80" s="2" t="s">
        <v>41</v>
      </c>
      <c r="W80" s="2" t="s">
        <v>38</v>
      </c>
      <c r="X80" s="2" t="s">
        <v>39</v>
      </c>
      <c r="Y80" s="2" t="s">
        <v>42</v>
      </c>
      <c r="Z80" s="2" t="s">
        <v>40</v>
      </c>
      <c r="AA80" s="2" t="s">
        <v>40</v>
      </c>
      <c r="AB80" s="2" t="s">
        <v>39</v>
      </c>
      <c r="AC80" s="4">
        <f>VLOOKUP(S80,'Linear Weights'!$A:$B,2,FALSE)*Odds!$D$2</f>
        <v>0.11220000000000001</v>
      </c>
      <c r="AD80" s="4">
        <f>VLOOKUP(T80,'Linear Weights'!$A:$B,2,FALSE)*Odds!$D$3</f>
        <v>0</v>
      </c>
      <c r="AE80" s="4">
        <f>VLOOKUP(U80,'Linear Weights'!$A:$B,2,FALSE)*Odds!$D$4</f>
        <v>0.10219999999999999</v>
      </c>
      <c r="AF80" s="4">
        <f>VLOOKUP(V80,'Linear Weights'!$A:$B,2,FALSE)*Odds!$D$5</f>
        <v>0</v>
      </c>
      <c r="AG80" s="4">
        <f>VLOOKUP(W80,'Linear Weights'!$A:$B,2,FALSE)*Odds!$D$6</f>
        <v>5.6000000000000008E-3</v>
      </c>
      <c r="AH80" s="4">
        <f>VLOOKUP(X80,'Linear Weights'!$A:$B,2,FALSE)*Odds!$D$7</f>
        <v>9.8000000000000004E-2</v>
      </c>
      <c r="AI80" s="4">
        <f>VLOOKUP(Y80,'Linear Weights'!$A:$B,2,FALSE)*Odds!$D$8</f>
        <v>9.8999999999999991E-2</v>
      </c>
      <c r="AJ80" s="4">
        <f>VLOOKUP(Z80,'Linear Weights'!$A:$B,2,FALSE)*Odds!$D$9</f>
        <v>2.6400000000000003E-2</v>
      </c>
      <c r="AK80" s="4">
        <f>VLOOKUP(AA80,'Linear Weights'!$A:$B,2,FALSE)*Odds!$D$10</f>
        <v>1.6500000000000001E-2</v>
      </c>
      <c r="AL80" s="4">
        <f>VLOOKUP(AB80,'Linear Weights'!$A:$B,2,FALSE)*Odds!$D$11</f>
        <v>1.2E-2</v>
      </c>
      <c r="AM80" s="3">
        <f>VLOOKUP(S80,'Linear Weights'!$A:$C,3,FALSE)*Odds!$D$2</f>
        <v>0.20399999999999999</v>
      </c>
      <c r="AN80" s="3">
        <f>VLOOKUP(T80,'Linear Weights'!$A:$C,3,FALSE)*Odds!$D$3</f>
        <v>0</v>
      </c>
      <c r="AO80" s="3">
        <f>VLOOKUP(U80,'Linear Weights'!$A:$C,3,FALSE)*Odds!$D$4</f>
        <v>0.14599999999999999</v>
      </c>
      <c r="AP80" s="3">
        <f>VLOOKUP(V80,'Linear Weights'!$A:$C,3,FALSE)*Odds!$D$5</f>
        <v>0</v>
      </c>
      <c r="AQ80" s="3">
        <f>VLOOKUP(W80,'Linear Weights'!$A:$C,3,FALSE)*Odds!$D$6</f>
        <v>0</v>
      </c>
      <c r="AR80" s="3">
        <f>VLOOKUP(X80,'Linear Weights'!$A:$C,3,FALSE)*Odds!$D$7</f>
        <v>9.8000000000000004E-2</v>
      </c>
      <c r="AS80" s="3">
        <f>VLOOKUP(Y80,'Linear Weights'!$A:$C,3,FALSE)*Odds!$D$8</f>
        <v>0.06</v>
      </c>
      <c r="AT80" s="3">
        <f>VLOOKUP(Z80,'Linear Weights'!$A:$C,3,FALSE)*Odds!$D$9</f>
        <v>4.8000000000000001E-2</v>
      </c>
      <c r="AU80" s="3">
        <f>VLOOKUP(AA80,'Linear Weights'!$A:$C,3,FALSE)*Odds!$D$10</f>
        <v>0.03</v>
      </c>
      <c r="AV80" s="3">
        <f>VLOOKUP(AB80,'Linear Weights'!$A:$C,3,FALSE)*Odds!$D$11</f>
        <v>1.2E-2</v>
      </c>
    </row>
    <row r="81" spans="1:48" x14ac:dyDescent="0.2">
      <c r="A81" s="1">
        <v>96</v>
      </c>
      <c r="B81" s="1" t="s">
        <v>187</v>
      </c>
      <c r="C81" s="1" t="s">
        <v>105</v>
      </c>
      <c r="D81" s="1"/>
      <c r="E81" s="2" t="s">
        <v>85</v>
      </c>
      <c r="F81" s="2">
        <v>75</v>
      </c>
      <c r="H81" s="2" t="s">
        <v>36</v>
      </c>
      <c r="I81" s="3">
        <f>SUM(AC81:AL81)/2</f>
        <v>0.23367999999999994</v>
      </c>
      <c r="J81" s="5">
        <f>(I81*600-132)/10</f>
        <v>0.82079999999999698</v>
      </c>
      <c r="K81" s="5">
        <f>L81-J81</f>
        <v>-0.6</v>
      </c>
      <c r="L81" s="5">
        <f>MAX((I81*600-132)/10,(O81*600-132)/10)-0.6</f>
        <v>0.220799999999997</v>
      </c>
      <c r="M81" s="5">
        <v>-0.31079999999999752</v>
      </c>
      <c r="N81" s="5">
        <f>L81-M81</f>
        <v>0.53159999999999452</v>
      </c>
      <c r="O81" s="3">
        <f>(Q81*0.55)/2</f>
        <v>0.19800000000000001</v>
      </c>
      <c r="P81" s="2" t="s">
        <v>49</v>
      </c>
      <c r="Q81" s="2">
        <v>0.72</v>
      </c>
      <c r="R81" s="3">
        <f>SUM(AM81:AV81)/2</f>
        <v>0.29299999999999998</v>
      </c>
      <c r="S81" s="2" t="s">
        <v>35</v>
      </c>
      <c r="T81" s="2" t="s">
        <v>41</v>
      </c>
      <c r="U81" s="2" t="s">
        <v>38</v>
      </c>
      <c r="V81" s="2" t="s">
        <v>35</v>
      </c>
      <c r="W81" s="2" t="s">
        <v>40</v>
      </c>
      <c r="X81" s="2" t="s">
        <v>39</v>
      </c>
      <c r="Y81" s="2" t="s">
        <v>41</v>
      </c>
      <c r="Z81" s="2" t="s">
        <v>46</v>
      </c>
      <c r="AA81" s="2" t="s">
        <v>42</v>
      </c>
      <c r="AB81" s="2" t="s">
        <v>52</v>
      </c>
      <c r="AC81" s="4">
        <f>VLOOKUP(S81,'Linear Weights'!$A:$B,2,FALSE)*Odds!$D$2</f>
        <v>0.14279999999999998</v>
      </c>
      <c r="AD81" s="4">
        <f>VLOOKUP(T81,'Linear Weights'!$A:$B,2,FALSE)*Odds!$D$3</f>
        <v>0</v>
      </c>
      <c r="AE81" s="4">
        <f>VLOOKUP(U81,'Linear Weights'!$A:$B,2,FALSE)*Odds!$D$4</f>
        <v>7.3000000000000001E-3</v>
      </c>
      <c r="AF81" s="4">
        <f>VLOOKUP(V81,'Linear Weights'!$A:$B,2,FALSE)*Odds!$D$5</f>
        <v>9.0999999999999998E-2</v>
      </c>
      <c r="AG81" s="4">
        <f>VLOOKUP(W81,'Linear Weights'!$A:$B,2,FALSE)*Odds!$D$6</f>
        <v>6.1600000000000009E-2</v>
      </c>
      <c r="AH81" s="4">
        <f>VLOOKUP(X81,'Linear Weights'!$A:$B,2,FALSE)*Odds!$D$7</f>
        <v>9.8000000000000004E-2</v>
      </c>
      <c r="AI81" s="4">
        <f>VLOOKUP(Y81,'Linear Weights'!$A:$B,2,FALSE)*Odds!$D$8</f>
        <v>0</v>
      </c>
      <c r="AJ81" s="4">
        <f>VLOOKUP(Z81,'Linear Weights'!$A:$B,2,FALSE)*Odds!$D$9</f>
        <v>1.92E-3</v>
      </c>
      <c r="AK81" s="4">
        <f>VLOOKUP(AA81,'Linear Weights'!$A:$B,2,FALSE)*Odds!$D$10</f>
        <v>4.9499999999999995E-2</v>
      </c>
      <c r="AL81" s="4">
        <f>VLOOKUP(AB81,'Linear Weights'!$A:$B,2,FALSE)*Odds!$D$11</f>
        <v>1.524E-2</v>
      </c>
      <c r="AM81" s="3">
        <f>VLOOKUP(S81,'Linear Weights'!$A:$C,3,FALSE)*Odds!$D$2</f>
        <v>0.20399999999999999</v>
      </c>
      <c r="AN81" s="3">
        <f>VLOOKUP(T81,'Linear Weights'!$A:$C,3,FALSE)*Odds!$D$3</f>
        <v>0</v>
      </c>
      <c r="AO81" s="3">
        <f>VLOOKUP(U81,'Linear Weights'!$A:$C,3,FALSE)*Odds!$D$4</f>
        <v>0</v>
      </c>
      <c r="AP81" s="3">
        <f>VLOOKUP(V81,'Linear Weights'!$A:$C,3,FALSE)*Odds!$D$5</f>
        <v>0.13</v>
      </c>
      <c r="AQ81" s="3">
        <f>VLOOKUP(W81,'Linear Weights'!$A:$C,3,FALSE)*Odds!$D$6</f>
        <v>0.112</v>
      </c>
      <c r="AR81" s="3">
        <f>VLOOKUP(X81,'Linear Weights'!$A:$C,3,FALSE)*Odds!$D$7</f>
        <v>9.8000000000000004E-2</v>
      </c>
      <c r="AS81" s="3">
        <f>VLOOKUP(Y81,'Linear Weights'!$A:$C,3,FALSE)*Odds!$D$8</f>
        <v>0</v>
      </c>
      <c r="AT81" s="3">
        <f>VLOOKUP(Z81,'Linear Weights'!$A:$C,3,FALSE)*Odds!$D$9</f>
        <v>0</v>
      </c>
      <c r="AU81" s="3">
        <f>VLOOKUP(AA81,'Linear Weights'!$A:$C,3,FALSE)*Odds!$D$10</f>
        <v>0.03</v>
      </c>
      <c r="AV81" s="3">
        <f>VLOOKUP(AB81,'Linear Weights'!$A:$C,3,FALSE)*Odds!$D$11</f>
        <v>1.2E-2</v>
      </c>
    </row>
    <row r="82" spans="1:48" x14ac:dyDescent="0.2">
      <c r="A82" s="1">
        <v>19</v>
      </c>
      <c r="B82" s="1" t="s">
        <v>112</v>
      </c>
      <c r="C82" s="1" t="s">
        <v>113</v>
      </c>
      <c r="D82" s="1"/>
      <c r="E82" s="2" t="s">
        <v>61</v>
      </c>
      <c r="F82" s="2">
        <v>72</v>
      </c>
      <c r="I82" s="3">
        <f>SUM(AC82:AL82)/2</f>
        <v>0.23170000000000002</v>
      </c>
      <c r="J82" s="5">
        <f>(I82*600-132)/10</f>
        <v>0.70200000000000107</v>
      </c>
      <c r="K82" s="5">
        <f>L82-J82</f>
        <v>-0.6</v>
      </c>
      <c r="L82" s="5">
        <f>MAX((I82*600-132)/10,(O82*600-132)/10)-0.6</f>
        <v>0.10200000000000109</v>
      </c>
      <c r="M82" s="5">
        <v>-0.95640000000000214</v>
      </c>
      <c r="N82" s="5">
        <f>L82-M82</f>
        <v>1.0584000000000033</v>
      </c>
      <c r="O82" s="3">
        <f>(Q82*0.55)/2</f>
        <v>0.17875000000000002</v>
      </c>
      <c r="P82" s="2" t="s">
        <v>49</v>
      </c>
      <c r="Q82" s="2">
        <v>0.65</v>
      </c>
      <c r="R82" s="3">
        <f>SUM(AM82:AV82)/2</f>
        <v>0.22599999999999998</v>
      </c>
      <c r="S82" s="2" t="s">
        <v>41</v>
      </c>
      <c r="T82" s="2" t="s">
        <v>38</v>
      </c>
      <c r="U82" s="2" t="s">
        <v>40</v>
      </c>
      <c r="V82" s="2" t="s">
        <v>42</v>
      </c>
      <c r="W82" s="2" t="s">
        <v>38</v>
      </c>
      <c r="X82" s="2" t="s">
        <v>39</v>
      </c>
      <c r="Y82" s="2" t="s">
        <v>46</v>
      </c>
      <c r="Z82" s="2" t="s">
        <v>35</v>
      </c>
      <c r="AA82" s="2" t="s">
        <v>35</v>
      </c>
      <c r="AB82" s="2" t="s">
        <v>41</v>
      </c>
      <c r="AC82" s="4">
        <f>VLOOKUP(S82,'Linear Weights'!$A:$B,2,FALSE)*Odds!$D$2</f>
        <v>0</v>
      </c>
      <c r="AD82" s="4">
        <f>VLOOKUP(T82,'Linear Weights'!$A:$B,2,FALSE)*Odds!$D$3</f>
        <v>8.0000000000000002E-3</v>
      </c>
      <c r="AE82" s="4">
        <f>VLOOKUP(U82,'Linear Weights'!$A:$B,2,FALSE)*Odds!$D$4</f>
        <v>8.0299999999999996E-2</v>
      </c>
      <c r="AF82" s="4">
        <f>VLOOKUP(V82,'Linear Weights'!$A:$B,2,FALSE)*Odds!$D$5</f>
        <v>0.2145</v>
      </c>
      <c r="AG82" s="4">
        <f>VLOOKUP(W82,'Linear Weights'!$A:$B,2,FALSE)*Odds!$D$6</f>
        <v>5.6000000000000008E-3</v>
      </c>
      <c r="AH82" s="4">
        <f>VLOOKUP(X82,'Linear Weights'!$A:$B,2,FALSE)*Odds!$D$7</f>
        <v>9.8000000000000004E-2</v>
      </c>
      <c r="AI82" s="4">
        <f>VLOOKUP(Y82,'Linear Weights'!$A:$B,2,FALSE)*Odds!$D$8</f>
        <v>2.3999999999999998E-3</v>
      </c>
      <c r="AJ82" s="4">
        <f>VLOOKUP(Z82,'Linear Weights'!$A:$B,2,FALSE)*Odds!$D$9</f>
        <v>3.3599999999999998E-2</v>
      </c>
      <c r="AK82" s="4">
        <f>VLOOKUP(AA82,'Linear Weights'!$A:$B,2,FALSE)*Odds!$D$10</f>
        <v>2.0999999999999998E-2</v>
      </c>
      <c r="AL82" s="4">
        <f>VLOOKUP(AB82,'Linear Weights'!$A:$B,2,FALSE)*Odds!$D$11</f>
        <v>0</v>
      </c>
      <c r="AM82" s="3">
        <f>VLOOKUP(S82,'Linear Weights'!$A:$C,3,FALSE)*Odds!$D$2</f>
        <v>0</v>
      </c>
      <c r="AN82" s="3">
        <f>VLOOKUP(T82,'Linear Weights'!$A:$C,3,FALSE)*Odds!$D$3</f>
        <v>0</v>
      </c>
      <c r="AO82" s="3">
        <f>VLOOKUP(U82,'Linear Weights'!$A:$C,3,FALSE)*Odds!$D$4</f>
        <v>0.14599999999999999</v>
      </c>
      <c r="AP82" s="3">
        <f>VLOOKUP(V82,'Linear Weights'!$A:$C,3,FALSE)*Odds!$D$5</f>
        <v>0.13</v>
      </c>
      <c r="AQ82" s="3">
        <f>VLOOKUP(W82,'Linear Weights'!$A:$C,3,FALSE)*Odds!$D$6</f>
        <v>0</v>
      </c>
      <c r="AR82" s="3">
        <f>VLOOKUP(X82,'Linear Weights'!$A:$C,3,FALSE)*Odds!$D$7</f>
        <v>9.8000000000000004E-2</v>
      </c>
      <c r="AS82" s="3">
        <f>VLOOKUP(Y82,'Linear Weights'!$A:$C,3,FALSE)*Odds!$D$8</f>
        <v>0</v>
      </c>
      <c r="AT82" s="3">
        <f>VLOOKUP(Z82,'Linear Weights'!$A:$C,3,FALSE)*Odds!$D$9</f>
        <v>4.8000000000000001E-2</v>
      </c>
      <c r="AU82" s="3">
        <f>VLOOKUP(AA82,'Linear Weights'!$A:$C,3,FALSE)*Odds!$D$10</f>
        <v>0.03</v>
      </c>
      <c r="AV82" s="3">
        <f>VLOOKUP(AB82,'Linear Weights'!$A:$C,3,FALSE)*Odds!$D$11</f>
        <v>0</v>
      </c>
    </row>
    <row r="83" spans="1:48" x14ac:dyDescent="0.2">
      <c r="A83" s="1">
        <v>2</v>
      </c>
      <c r="B83" s="1" t="s">
        <v>88</v>
      </c>
      <c r="C83" s="1" t="s">
        <v>77</v>
      </c>
      <c r="D83" s="1"/>
      <c r="E83" s="2" t="s">
        <v>39</v>
      </c>
      <c r="F83" s="2">
        <v>77</v>
      </c>
      <c r="I83" s="3">
        <f>SUM(AC83:AL83)/2</f>
        <v>0.23134999999999997</v>
      </c>
      <c r="J83" s="5">
        <f>(I83*600-132)/10</f>
        <v>0.68099999999999739</v>
      </c>
      <c r="K83" s="5">
        <f>L83-J83</f>
        <v>-0.6</v>
      </c>
      <c r="L83" s="5">
        <f>MAX((I83*600-132)/10,(O83*600-132)/10)-0.6</f>
        <v>8.0999999999997407E-2</v>
      </c>
      <c r="M83" s="5">
        <v>0.60960000000000047</v>
      </c>
      <c r="N83" s="5">
        <f>L83-M83</f>
        <v>-0.52860000000000307</v>
      </c>
      <c r="O83" s="3">
        <f>(Q83*0.55)/2</f>
        <v>0.22550000000000001</v>
      </c>
      <c r="P83" s="2" t="s">
        <v>49</v>
      </c>
      <c r="Q83" s="2">
        <v>0.82</v>
      </c>
      <c r="R83" s="3">
        <f>SUM(AM83:AV83)/2</f>
        <v>0.29900000000000004</v>
      </c>
      <c r="S83" s="2" t="s">
        <v>35</v>
      </c>
      <c r="T83" s="2" t="s">
        <v>41</v>
      </c>
      <c r="U83" s="2" t="s">
        <v>40</v>
      </c>
      <c r="V83" s="2" t="s">
        <v>46</v>
      </c>
      <c r="W83" s="2" t="s">
        <v>38</v>
      </c>
      <c r="X83" s="2" t="s">
        <v>39</v>
      </c>
      <c r="Y83" s="2" t="s">
        <v>35</v>
      </c>
      <c r="Z83" s="2" t="s">
        <v>39</v>
      </c>
      <c r="AA83" s="2" t="s">
        <v>35</v>
      </c>
      <c r="AB83" s="2" t="s">
        <v>42</v>
      </c>
      <c r="AC83" s="4">
        <f>VLOOKUP(S83,'Linear Weights'!$A:$B,2,FALSE)*Odds!$D$2</f>
        <v>0.14279999999999998</v>
      </c>
      <c r="AD83" s="4">
        <f>VLOOKUP(T83,'Linear Weights'!$A:$B,2,FALSE)*Odds!$D$3</f>
        <v>0</v>
      </c>
      <c r="AE83" s="4">
        <f>VLOOKUP(U83,'Linear Weights'!$A:$B,2,FALSE)*Odds!$D$4</f>
        <v>8.0299999999999996E-2</v>
      </c>
      <c r="AF83" s="4">
        <f>VLOOKUP(V83,'Linear Weights'!$A:$B,2,FALSE)*Odds!$D$5</f>
        <v>5.2000000000000006E-3</v>
      </c>
      <c r="AG83" s="4">
        <f>VLOOKUP(W83,'Linear Weights'!$A:$B,2,FALSE)*Odds!$D$6</f>
        <v>5.6000000000000008E-3</v>
      </c>
      <c r="AH83" s="4">
        <f>VLOOKUP(X83,'Linear Weights'!$A:$B,2,FALSE)*Odds!$D$7</f>
        <v>9.8000000000000004E-2</v>
      </c>
      <c r="AI83" s="4">
        <f>VLOOKUP(Y83,'Linear Weights'!$A:$B,2,FALSE)*Odds!$D$8</f>
        <v>4.1999999999999996E-2</v>
      </c>
      <c r="AJ83" s="4">
        <f>VLOOKUP(Z83,'Linear Weights'!$A:$B,2,FALSE)*Odds!$D$9</f>
        <v>4.8000000000000001E-2</v>
      </c>
      <c r="AK83" s="4">
        <f>VLOOKUP(AA83,'Linear Weights'!$A:$B,2,FALSE)*Odds!$D$10</f>
        <v>2.0999999999999998E-2</v>
      </c>
      <c r="AL83" s="4">
        <f>VLOOKUP(AB83,'Linear Weights'!$A:$B,2,FALSE)*Odds!$D$11</f>
        <v>1.9799999999999998E-2</v>
      </c>
      <c r="AM83" s="3">
        <f>VLOOKUP(S83,'Linear Weights'!$A:$C,3,FALSE)*Odds!$D$2</f>
        <v>0.20399999999999999</v>
      </c>
      <c r="AN83" s="3">
        <f>VLOOKUP(T83,'Linear Weights'!$A:$C,3,FALSE)*Odds!$D$3</f>
        <v>0</v>
      </c>
      <c r="AO83" s="3">
        <f>VLOOKUP(U83,'Linear Weights'!$A:$C,3,FALSE)*Odds!$D$4</f>
        <v>0.14599999999999999</v>
      </c>
      <c r="AP83" s="3">
        <f>VLOOKUP(V83,'Linear Weights'!$A:$C,3,FALSE)*Odds!$D$5</f>
        <v>0</v>
      </c>
      <c r="AQ83" s="3">
        <f>VLOOKUP(W83,'Linear Weights'!$A:$C,3,FALSE)*Odds!$D$6</f>
        <v>0</v>
      </c>
      <c r="AR83" s="3">
        <f>VLOOKUP(X83,'Linear Weights'!$A:$C,3,FALSE)*Odds!$D$7</f>
        <v>9.8000000000000004E-2</v>
      </c>
      <c r="AS83" s="3">
        <f>VLOOKUP(Y83,'Linear Weights'!$A:$C,3,FALSE)*Odds!$D$8</f>
        <v>0.06</v>
      </c>
      <c r="AT83" s="3">
        <f>VLOOKUP(Z83,'Linear Weights'!$A:$C,3,FALSE)*Odds!$D$9</f>
        <v>4.8000000000000001E-2</v>
      </c>
      <c r="AU83" s="3">
        <f>VLOOKUP(AA83,'Linear Weights'!$A:$C,3,FALSE)*Odds!$D$10</f>
        <v>0.03</v>
      </c>
      <c r="AV83" s="3">
        <f>VLOOKUP(AB83,'Linear Weights'!$A:$C,3,FALSE)*Odds!$D$11</f>
        <v>1.2E-2</v>
      </c>
    </row>
    <row r="84" spans="1:48" x14ac:dyDescent="0.2">
      <c r="A84" s="1">
        <v>74</v>
      </c>
      <c r="B84" s="1" t="s">
        <v>165</v>
      </c>
      <c r="C84" s="1" t="s">
        <v>111</v>
      </c>
      <c r="D84" s="1"/>
      <c r="E84" s="2" t="s">
        <v>61</v>
      </c>
      <c r="F84" s="2">
        <v>78</v>
      </c>
      <c r="I84" s="3">
        <f>SUM(AC84:AL84)/2</f>
        <v>0.23126999999999998</v>
      </c>
      <c r="J84" s="5">
        <f>(I84*600-132)/10</f>
        <v>0.67619999999999725</v>
      </c>
      <c r="K84" s="5">
        <f>L84-J84</f>
        <v>-0.6</v>
      </c>
      <c r="L84" s="5">
        <f>MAX((I84*600-132)/10,(O84*600-132)/10)-0.6</f>
        <v>7.619999999999727E-2</v>
      </c>
      <c r="M84" s="5">
        <v>0.8435999999999978</v>
      </c>
      <c r="N84" s="5">
        <f>L84-M84</f>
        <v>-0.76740000000000053</v>
      </c>
      <c r="O84" s="3">
        <f>(Q84*0.55)/2</f>
        <v>0.22550000000000001</v>
      </c>
      <c r="P84" s="2" t="s">
        <v>49</v>
      </c>
      <c r="Q84" s="2">
        <v>0.82</v>
      </c>
      <c r="R84" s="3">
        <f>SUM(AM84:AV84)/2</f>
        <v>0.317</v>
      </c>
      <c r="S84" s="2" t="s">
        <v>40</v>
      </c>
      <c r="T84" s="2" t="s">
        <v>41</v>
      </c>
      <c r="U84" s="2" t="s">
        <v>35</v>
      </c>
      <c r="V84" s="2" t="s">
        <v>35</v>
      </c>
      <c r="W84" s="2" t="s">
        <v>39</v>
      </c>
      <c r="X84" s="2" t="s">
        <v>46</v>
      </c>
      <c r="Y84" s="2" t="s">
        <v>38</v>
      </c>
      <c r="Z84" s="2" t="s">
        <v>46</v>
      </c>
      <c r="AA84" s="2" t="s">
        <v>40</v>
      </c>
      <c r="AB84" s="2" t="s">
        <v>42</v>
      </c>
      <c r="AC84" s="4">
        <f>VLOOKUP(S84,'Linear Weights'!$A:$B,2,FALSE)*Odds!$D$2</f>
        <v>0.11220000000000001</v>
      </c>
      <c r="AD84" s="4">
        <f>VLOOKUP(T84,'Linear Weights'!$A:$B,2,FALSE)*Odds!$D$3</f>
        <v>0</v>
      </c>
      <c r="AE84" s="4">
        <f>VLOOKUP(U84,'Linear Weights'!$A:$B,2,FALSE)*Odds!$D$4</f>
        <v>0.10219999999999999</v>
      </c>
      <c r="AF84" s="4">
        <f>VLOOKUP(V84,'Linear Weights'!$A:$B,2,FALSE)*Odds!$D$5</f>
        <v>9.0999999999999998E-2</v>
      </c>
      <c r="AG84" s="4">
        <f>VLOOKUP(W84,'Linear Weights'!$A:$B,2,FALSE)*Odds!$D$6</f>
        <v>0.112</v>
      </c>
      <c r="AH84" s="4">
        <f>VLOOKUP(X84,'Linear Weights'!$A:$B,2,FALSE)*Odds!$D$7</f>
        <v>3.9199999999999999E-3</v>
      </c>
      <c r="AI84" s="4">
        <f>VLOOKUP(Y84,'Linear Weights'!$A:$B,2,FALSE)*Odds!$D$8</f>
        <v>3.0000000000000001E-3</v>
      </c>
      <c r="AJ84" s="4">
        <f>VLOOKUP(Z84,'Linear Weights'!$A:$B,2,FALSE)*Odds!$D$9</f>
        <v>1.92E-3</v>
      </c>
      <c r="AK84" s="4">
        <f>VLOOKUP(AA84,'Linear Weights'!$A:$B,2,FALSE)*Odds!$D$10</f>
        <v>1.6500000000000001E-2</v>
      </c>
      <c r="AL84" s="4">
        <f>VLOOKUP(AB84,'Linear Weights'!$A:$B,2,FALSE)*Odds!$D$11</f>
        <v>1.9799999999999998E-2</v>
      </c>
      <c r="AM84" s="3">
        <f>VLOOKUP(S84,'Linear Weights'!$A:$C,3,FALSE)*Odds!$D$2</f>
        <v>0.20399999999999999</v>
      </c>
      <c r="AN84" s="3">
        <f>VLOOKUP(T84,'Linear Weights'!$A:$C,3,FALSE)*Odds!$D$3</f>
        <v>0</v>
      </c>
      <c r="AO84" s="3">
        <f>VLOOKUP(U84,'Linear Weights'!$A:$C,3,FALSE)*Odds!$D$4</f>
        <v>0.14599999999999999</v>
      </c>
      <c r="AP84" s="3">
        <f>VLOOKUP(V84,'Linear Weights'!$A:$C,3,FALSE)*Odds!$D$5</f>
        <v>0.13</v>
      </c>
      <c r="AQ84" s="3">
        <f>VLOOKUP(W84,'Linear Weights'!$A:$C,3,FALSE)*Odds!$D$6</f>
        <v>0.112</v>
      </c>
      <c r="AR84" s="3">
        <f>VLOOKUP(X84,'Linear Weights'!$A:$C,3,FALSE)*Odds!$D$7</f>
        <v>0</v>
      </c>
      <c r="AS84" s="3">
        <f>VLOOKUP(Y84,'Linear Weights'!$A:$C,3,FALSE)*Odds!$D$8</f>
        <v>0</v>
      </c>
      <c r="AT84" s="3">
        <f>VLOOKUP(Z84,'Linear Weights'!$A:$C,3,FALSE)*Odds!$D$9</f>
        <v>0</v>
      </c>
      <c r="AU84" s="3">
        <f>VLOOKUP(AA84,'Linear Weights'!$A:$C,3,FALSE)*Odds!$D$10</f>
        <v>0.03</v>
      </c>
      <c r="AV84" s="3">
        <f>VLOOKUP(AB84,'Linear Weights'!$A:$C,3,FALSE)*Odds!$D$11</f>
        <v>1.2E-2</v>
      </c>
    </row>
    <row r="85" spans="1:48" x14ac:dyDescent="0.2">
      <c r="A85" s="1">
        <v>46</v>
      </c>
      <c r="B85" s="1" t="s">
        <v>142</v>
      </c>
      <c r="C85" s="1" t="s">
        <v>132</v>
      </c>
      <c r="D85" s="1"/>
      <c r="E85" s="2" t="s">
        <v>65</v>
      </c>
      <c r="F85" s="2">
        <v>77</v>
      </c>
      <c r="G85" s="2" t="s">
        <v>36</v>
      </c>
      <c r="I85" s="3">
        <f>SUM(AC85:AL85)/2</f>
        <v>0.22186</v>
      </c>
      <c r="J85" s="5">
        <f>(I85*600-132)/10</f>
        <v>0.11160000000000139</v>
      </c>
      <c r="K85" s="5">
        <f>L85-J85</f>
        <v>-6.4932000000001683E-2</v>
      </c>
      <c r="L85" s="5">
        <f>MAX((I85*600-132)/10,((O85*R85+I85)*600-132)/10)-0.6</f>
        <v>4.666799999999971E-2</v>
      </c>
      <c r="M85" s="5">
        <v>0.60540000000000027</v>
      </c>
      <c r="N85" s="5">
        <f>L85-M85</f>
        <v>-0.55873200000000056</v>
      </c>
      <c r="O85" s="3">
        <f>Q85*0.15-(1-Q85)*0.38</f>
        <v>3.3399999999999999E-2</v>
      </c>
      <c r="P85" s="2" t="s">
        <v>37</v>
      </c>
      <c r="Q85" s="2">
        <v>0.78</v>
      </c>
      <c r="R85" s="3">
        <f>SUM(AM85:AV85)/2</f>
        <v>0.26699999999999996</v>
      </c>
      <c r="S85" s="2" t="s">
        <v>35</v>
      </c>
      <c r="T85" s="2" t="s">
        <v>41</v>
      </c>
      <c r="U85" s="2" t="s">
        <v>38</v>
      </c>
      <c r="V85" s="2" t="s">
        <v>35</v>
      </c>
      <c r="W85" s="2" t="s">
        <v>46</v>
      </c>
      <c r="X85" s="2" t="s">
        <v>39</v>
      </c>
      <c r="Y85" s="2" t="s">
        <v>40</v>
      </c>
      <c r="Z85" s="2" t="s">
        <v>38</v>
      </c>
      <c r="AA85" s="2" t="s">
        <v>42</v>
      </c>
      <c r="AB85" s="2" t="s">
        <v>52</v>
      </c>
      <c r="AC85" s="4">
        <f>VLOOKUP(S85,'Linear Weights'!$A:$B,2,FALSE)*Odds!$D$2</f>
        <v>0.14279999999999998</v>
      </c>
      <c r="AD85" s="4">
        <f>VLOOKUP(T85,'Linear Weights'!$A:$B,2,FALSE)*Odds!$D$3</f>
        <v>0</v>
      </c>
      <c r="AE85" s="4">
        <f>VLOOKUP(U85,'Linear Weights'!$A:$B,2,FALSE)*Odds!$D$4</f>
        <v>7.3000000000000001E-3</v>
      </c>
      <c r="AF85" s="4">
        <f>VLOOKUP(V85,'Linear Weights'!$A:$B,2,FALSE)*Odds!$D$5</f>
        <v>9.0999999999999998E-2</v>
      </c>
      <c r="AG85" s="4">
        <f>VLOOKUP(W85,'Linear Weights'!$A:$B,2,FALSE)*Odds!$D$6</f>
        <v>4.4800000000000005E-3</v>
      </c>
      <c r="AH85" s="4">
        <f>VLOOKUP(X85,'Linear Weights'!$A:$B,2,FALSE)*Odds!$D$7</f>
        <v>9.8000000000000004E-2</v>
      </c>
      <c r="AI85" s="4">
        <f>VLOOKUP(Y85,'Linear Weights'!$A:$B,2,FALSE)*Odds!$D$8</f>
        <v>3.3000000000000002E-2</v>
      </c>
      <c r="AJ85" s="4">
        <f>VLOOKUP(Z85,'Linear Weights'!$A:$B,2,FALSE)*Odds!$D$9</f>
        <v>2.4000000000000002E-3</v>
      </c>
      <c r="AK85" s="4">
        <f>VLOOKUP(AA85,'Linear Weights'!$A:$B,2,FALSE)*Odds!$D$10</f>
        <v>4.9499999999999995E-2</v>
      </c>
      <c r="AL85" s="4">
        <f>VLOOKUP(AB85,'Linear Weights'!$A:$B,2,FALSE)*Odds!$D$11</f>
        <v>1.524E-2</v>
      </c>
      <c r="AM85" s="3">
        <f>VLOOKUP(S85,'Linear Weights'!$A:$C,3,FALSE)*Odds!$D$2</f>
        <v>0.20399999999999999</v>
      </c>
      <c r="AN85" s="3">
        <f>VLOOKUP(T85,'Linear Weights'!$A:$C,3,FALSE)*Odds!$D$3</f>
        <v>0</v>
      </c>
      <c r="AO85" s="3">
        <f>VLOOKUP(U85,'Linear Weights'!$A:$C,3,FALSE)*Odds!$D$4</f>
        <v>0</v>
      </c>
      <c r="AP85" s="3">
        <f>VLOOKUP(V85,'Linear Weights'!$A:$C,3,FALSE)*Odds!$D$5</f>
        <v>0.13</v>
      </c>
      <c r="AQ85" s="3">
        <f>VLOOKUP(W85,'Linear Weights'!$A:$C,3,FALSE)*Odds!$D$6</f>
        <v>0</v>
      </c>
      <c r="AR85" s="3">
        <f>VLOOKUP(X85,'Linear Weights'!$A:$C,3,FALSE)*Odds!$D$7</f>
        <v>9.8000000000000004E-2</v>
      </c>
      <c r="AS85" s="3">
        <f>VLOOKUP(Y85,'Linear Weights'!$A:$C,3,FALSE)*Odds!$D$8</f>
        <v>0.06</v>
      </c>
      <c r="AT85" s="3">
        <f>VLOOKUP(Z85,'Linear Weights'!$A:$C,3,FALSE)*Odds!$D$9</f>
        <v>0</v>
      </c>
      <c r="AU85" s="3">
        <f>VLOOKUP(AA85,'Linear Weights'!$A:$C,3,FALSE)*Odds!$D$10</f>
        <v>0.03</v>
      </c>
      <c r="AV85" s="3">
        <f>VLOOKUP(AB85,'Linear Weights'!$A:$C,3,FALSE)*Odds!$D$11</f>
        <v>1.2E-2</v>
      </c>
    </row>
    <row r="86" spans="1:48" x14ac:dyDescent="0.2">
      <c r="A86" s="1">
        <v>117</v>
      </c>
      <c r="B86" s="1" t="s">
        <v>204</v>
      </c>
      <c r="C86" s="1" t="s">
        <v>48</v>
      </c>
      <c r="D86" s="1"/>
      <c r="E86" s="2" t="s">
        <v>39</v>
      </c>
      <c r="F86" s="2">
        <v>76</v>
      </c>
      <c r="I86" s="3">
        <f>SUM(AC86:AL86)/2</f>
        <v>0.21765999999999999</v>
      </c>
      <c r="J86" s="5">
        <f>(I86*600-132)/10</f>
        <v>-0.14039999999999964</v>
      </c>
      <c r="K86" s="5">
        <f>L86-J86</f>
        <v>0.12539999999999907</v>
      </c>
      <c r="L86" s="5">
        <f>MAX((I86*600-132)/10,(O86*600-132)/10)-0.6</f>
        <v>-1.5000000000000568E-2</v>
      </c>
      <c r="M86" s="5">
        <v>0.10200000000000109</v>
      </c>
      <c r="N86" s="5">
        <f>L86-M86</f>
        <v>-0.11700000000000166</v>
      </c>
      <c r="O86" s="3">
        <f>(Q86*0.7+(1-Q86)*0.05)/2</f>
        <v>0.22974999999999998</v>
      </c>
      <c r="P86" s="2" t="s">
        <v>45</v>
      </c>
      <c r="Q86" s="2">
        <v>0.63</v>
      </c>
      <c r="R86" s="3">
        <f>SUM(AM86:AV86)/2</f>
        <v>0.27700000000000002</v>
      </c>
      <c r="S86" s="2" t="s">
        <v>35</v>
      </c>
      <c r="T86" s="2" t="s">
        <v>40</v>
      </c>
      <c r="U86" s="2" t="s">
        <v>38</v>
      </c>
      <c r="V86" s="2" t="s">
        <v>35</v>
      </c>
      <c r="W86" s="2" t="s">
        <v>46</v>
      </c>
      <c r="X86" s="2" t="s">
        <v>38</v>
      </c>
      <c r="Y86" s="2" t="s">
        <v>46</v>
      </c>
      <c r="Z86" s="2" t="s">
        <v>42</v>
      </c>
      <c r="AA86" s="2" t="s">
        <v>41</v>
      </c>
      <c r="AB86" s="2" t="s">
        <v>52</v>
      </c>
      <c r="AC86" s="4">
        <f>VLOOKUP(S86,'Linear Weights'!$A:$B,2,FALSE)*Odds!$D$2</f>
        <v>0.14279999999999998</v>
      </c>
      <c r="AD86" s="4">
        <f>VLOOKUP(T86,'Linear Weights'!$A:$B,2,FALSE)*Odds!$D$3</f>
        <v>8.8000000000000009E-2</v>
      </c>
      <c r="AE86" s="4">
        <f>VLOOKUP(U86,'Linear Weights'!$A:$B,2,FALSE)*Odds!$D$4</f>
        <v>7.3000000000000001E-3</v>
      </c>
      <c r="AF86" s="4">
        <f>VLOOKUP(V86,'Linear Weights'!$A:$B,2,FALSE)*Odds!$D$5</f>
        <v>9.0999999999999998E-2</v>
      </c>
      <c r="AG86" s="4">
        <f>VLOOKUP(W86,'Linear Weights'!$A:$B,2,FALSE)*Odds!$D$6</f>
        <v>4.4800000000000005E-3</v>
      </c>
      <c r="AH86" s="4">
        <f>VLOOKUP(X86,'Linear Weights'!$A:$B,2,FALSE)*Odds!$D$7</f>
        <v>4.9000000000000007E-3</v>
      </c>
      <c r="AI86" s="4">
        <f>VLOOKUP(Y86,'Linear Weights'!$A:$B,2,FALSE)*Odds!$D$8</f>
        <v>2.3999999999999998E-3</v>
      </c>
      <c r="AJ86" s="4">
        <f>VLOOKUP(Z86,'Linear Weights'!$A:$B,2,FALSE)*Odds!$D$9</f>
        <v>7.9199999999999993E-2</v>
      </c>
      <c r="AK86" s="4">
        <f>VLOOKUP(AA86,'Linear Weights'!$A:$B,2,FALSE)*Odds!$D$10</f>
        <v>0</v>
      </c>
      <c r="AL86" s="4">
        <f>VLOOKUP(AB86,'Linear Weights'!$A:$B,2,FALSE)*Odds!$D$11</f>
        <v>1.524E-2</v>
      </c>
      <c r="AM86" s="3">
        <f>VLOOKUP(S86,'Linear Weights'!$A:$C,3,FALSE)*Odds!$D$2</f>
        <v>0.20399999999999999</v>
      </c>
      <c r="AN86" s="3">
        <f>VLOOKUP(T86,'Linear Weights'!$A:$C,3,FALSE)*Odds!$D$3</f>
        <v>0.16</v>
      </c>
      <c r="AO86" s="3">
        <f>VLOOKUP(U86,'Linear Weights'!$A:$C,3,FALSE)*Odds!$D$4</f>
        <v>0</v>
      </c>
      <c r="AP86" s="3">
        <f>VLOOKUP(V86,'Linear Weights'!$A:$C,3,FALSE)*Odds!$D$5</f>
        <v>0.13</v>
      </c>
      <c r="AQ86" s="3">
        <f>VLOOKUP(W86,'Linear Weights'!$A:$C,3,FALSE)*Odds!$D$6</f>
        <v>0</v>
      </c>
      <c r="AR86" s="3">
        <f>VLOOKUP(X86,'Linear Weights'!$A:$C,3,FALSE)*Odds!$D$7</f>
        <v>0</v>
      </c>
      <c r="AS86" s="3">
        <f>VLOOKUP(Y86,'Linear Weights'!$A:$C,3,FALSE)*Odds!$D$8</f>
        <v>0</v>
      </c>
      <c r="AT86" s="3">
        <f>VLOOKUP(Z86,'Linear Weights'!$A:$C,3,FALSE)*Odds!$D$9</f>
        <v>4.8000000000000001E-2</v>
      </c>
      <c r="AU86" s="3">
        <f>VLOOKUP(AA86,'Linear Weights'!$A:$C,3,FALSE)*Odds!$D$10</f>
        <v>0</v>
      </c>
      <c r="AV86" s="3">
        <f>VLOOKUP(AB86,'Linear Weights'!$A:$C,3,FALSE)*Odds!$D$11</f>
        <v>1.2E-2</v>
      </c>
    </row>
    <row r="87" spans="1:48" x14ac:dyDescent="0.2">
      <c r="A87" s="1">
        <v>126</v>
      </c>
      <c r="B87" s="1" t="s">
        <v>212</v>
      </c>
      <c r="C87" s="1" t="s">
        <v>44</v>
      </c>
      <c r="D87" s="1"/>
      <c r="E87" s="2" t="s">
        <v>52</v>
      </c>
      <c r="F87" s="2">
        <v>77</v>
      </c>
      <c r="I87" s="3">
        <f>SUM(AC87:AL87)/2</f>
        <v>0.22701999999999997</v>
      </c>
      <c r="J87" s="5">
        <f>(I87*600-132)/10</f>
        <v>0.42119999999999891</v>
      </c>
      <c r="K87" s="5">
        <f>L87-J87</f>
        <v>-0.43619999999999948</v>
      </c>
      <c r="L87" s="5">
        <f>MAX((I87*600-132)/10,(O87*600-132)/10)-0.6</f>
        <v>-1.5000000000000568E-2</v>
      </c>
      <c r="M87" s="5">
        <v>0.57364800000000005</v>
      </c>
      <c r="N87" s="5">
        <f>L87-M87</f>
        <v>-0.58864800000000062</v>
      </c>
      <c r="O87" s="3">
        <f>(Q87*0.7+(1-Q87)*0.05)/2</f>
        <v>0.22974999999999998</v>
      </c>
      <c r="P87" s="2" t="s">
        <v>45</v>
      </c>
      <c r="Q87" s="2">
        <v>0.63</v>
      </c>
      <c r="R87" s="3">
        <f>SUM(AM87:AV87)/2</f>
        <v>0.29200000000000004</v>
      </c>
      <c r="S87" s="2" t="s">
        <v>35</v>
      </c>
      <c r="T87" s="2" t="s">
        <v>35</v>
      </c>
      <c r="U87" s="2" t="s">
        <v>46</v>
      </c>
      <c r="V87" s="2" t="s">
        <v>40</v>
      </c>
      <c r="W87" s="2" t="s">
        <v>38</v>
      </c>
      <c r="X87" s="2" t="s">
        <v>46</v>
      </c>
      <c r="Y87" s="2" t="s">
        <v>39</v>
      </c>
      <c r="Z87" s="2" t="s">
        <v>38</v>
      </c>
      <c r="AA87" s="2" t="s">
        <v>42</v>
      </c>
      <c r="AB87" s="2" t="s">
        <v>46</v>
      </c>
      <c r="AC87" s="4">
        <f>VLOOKUP(S87,'Linear Weights'!$A:$B,2,FALSE)*Odds!$D$2</f>
        <v>0.14279999999999998</v>
      </c>
      <c r="AD87" s="4">
        <f>VLOOKUP(T87,'Linear Weights'!$A:$B,2,FALSE)*Odds!$D$3</f>
        <v>0.11199999999999999</v>
      </c>
      <c r="AE87" s="4">
        <f>VLOOKUP(U87,'Linear Weights'!$A:$B,2,FALSE)*Odds!$D$4</f>
        <v>5.8399999999999997E-3</v>
      </c>
      <c r="AF87" s="4">
        <f>VLOOKUP(V87,'Linear Weights'!$A:$B,2,FALSE)*Odds!$D$5</f>
        <v>7.1500000000000008E-2</v>
      </c>
      <c r="AG87" s="4">
        <f>VLOOKUP(W87,'Linear Weights'!$A:$B,2,FALSE)*Odds!$D$6</f>
        <v>5.6000000000000008E-3</v>
      </c>
      <c r="AH87" s="4">
        <f>VLOOKUP(X87,'Linear Weights'!$A:$B,2,FALSE)*Odds!$D$7</f>
        <v>3.9199999999999999E-3</v>
      </c>
      <c r="AI87" s="4">
        <f>VLOOKUP(Y87,'Linear Weights'!$A:$B,2,FALSE)*Odds!$D$8</f>
        <v>0.06</v>
      </c>
      <c r="AJ87" s="4">
        <f>VLOOKUP(Z87,'Linear Weights'!$A:$B,2,FALSE)*Odds!$D$9</f>
        <v>2.4000000000000002E-3</v>
      </c>
      <c r="AK87" s="4">
        <f>VLOOKUP(AA87,'Linear Weights'!$A:$B,2,FALSE)*Odds!$D$10</f>
        <v>4.9499999999999995E-2</v>
      </c>
      <c r="AL87" s="4">
        <f>VLOOKUP(AB87,'Linear Weights'!$A:$B,2,FALSE)*Odds!$D$11</f>
        <v>4.8000000000000001E-4</v>
      </c>
      <c r="AM87" s="3">
        <f>VLOOKUP(S87,'Linear Weights'!$A:$C,3,FALSE)*Odds!$D$2</f>
        <v>0.20399999999999999</v>
      </c>
      <c r="AN87" s="3">
        <f>VLOOKUP(T87,'Linear Weights'!$A:$C,3,FALSE)*Odds!$D$3</f>
        <v>0.16</v>
      </c>
      <c r="AO87" s="3">
        <f>VLOOKUP(U87,'Linear Weights'!$A:$C,3,FALSE)*Odds!$D$4</f>
        <v>0</v>
      </c>
      <c r="AP87" s="3">
        <f>VLOOKUP(V87,'Linear Weights'!$A:$C,3,FALSE)*Odds!$D$5</f>
        <v>0.13</v>
      </c>
      <c r="AQ87" s="3">
        <f>VLOOKUP(W87,'Linear Weights'!$A:$C,3,FALSE)*Odds!$D$6</f>
        <v>0</v>
      </c>
      <c r="AR87" s="3">
        <f>VLOOKUP(X87,'Linear Weights'!$A:$C,3,FALSE)*Odds!$D$7</f>
        <v>0</v>
      </c>
      <c r="AS87" s="3">
        <f>VLOOKUP(Y87,'Linear Weights'!$A:$C,3,FALSE)*Odds!$D$8</f>
        <v>0.06</v>
      </c>
      <c r="AT87" s="3">
        <f>VLOOKUP(Z87,'Linear Weights'!$A:$C,3,FALSE)*Odds!$D$9</f>
        <v>0</v>
      </c>
      <c r="AU87" s="3">
        <f>VLOOKUP(AA87,'Linear Weights'!$A:$C,3,FALSE)*Odds!$D$10</f>
        <v>0.03</v>
      </c>
      <c r="AV87" s="3">
        <f>VLOOKUP(AB87,'Linear Weights'!$A:$C,3,FALSE)*Odds!$D$11</f>
        <v>0</v>
      </c>
    </row>
    <row r="88" spans="1:48" x14ac:dyDescent="0.2">
      <c r="A88" s="1">
        <v>61</v>
      </c>
      <c r="B88" s="1" t="s">
        <v>59</v>
      </c>
      <c r="C88" s="1" t="s">
        <v>60</v>
      </c>
      <c r="D88" s="1" t="s">
        <v>34</v>
      </c>
      <c r="E88" s="2" t="s">
        <v>61</v>
      </c>
      <c r="F88" s="2">
        <v>76</v>
      </c>
      <c r="I88" s="3">
        <f>SUM(AC88:AL88)/2</f>
        <v>0.22560000000000002</v>
      </c>
      <c r="J88" s="5">
        <f>(I88*600-132)/10</f>
        <v>0.33600000000000135</v>
      </c>
      <c r="K88" s="5">
        <f>L88-J88</f>
        <v>-0.6</v>
      </c>
      <c r="L88" s="5">
        <f>MAX((I88*600-132)/10,(O88*600-132)/10)-0.6</f>
        <v>-0.26399999999999862</v>
      </c>
      <c r="M88" s="5">
        <v>8.0999999999997407E-2</v>
      </c>
      <c r="N88" s="5">
        <f>L88-M88</f>
        <v>-0.34499999999999603</v>
      </c>
      <c r="O88" s="3">
        <f>(Q88*0.55)/2</f>
        <v>0.17875000000000002</v>
      </c>
      <c r="P88" s="2" t="s">
        <v>49</v>
      </c>
      <c r="Q88" s="2">
        <v>0.65</v>
      </c>
      <c r="R88" s="3">
        <f>SUM(AM88:AV88)/2</f>
        <v>0.26</v>
      </c>
      <c r="S88" s="2" t="s">
        <v>46</v>
      </c>
      <c r="T88" s="2" t="s">
        <v>35</v>
      </c>
      <c r="U88" s="2" t="s">
        <v>46</v>
      </c>
      <c r="V88" s="2" t="s">
        <v>41</v>
      </c>
      <c r="W88" s="2" t="s">
        <v>40</v>
      </c>
      <c r="X88" s="2" t="s">
        <v>39</v>
      </c>
      <c r="Y88" s="2" t="s">
        <v>42</v>
      </c>
      <c r="Z88" s="2" t="s">
        <v>35</v>
      </c>
      <c r="AA88" s="2" t="s">
        <v>35</v>
      </c>
      <c r="AB88" s="2" t="s">
        <v>39</v>
      </c>
      <c r="AC88" s="4">
        <f>VLOOKUP(S88,'Linear Weights'!$A:$B,2,FALSE)*Odds!$D$2</f>
        <v>8.1599999999999989E-3</v>
      </c>
      <c r="AD88" s="4">
        <f>VLOOKUP(T88,'Linear Weights'!$A:$B,2,FALSE)*Odds!$D$3</f>
        <v>0.11199999999999999</v>
      </c>
      <c r="AE88" s="4">
        <f>VLOOKUP(U88,'Linear Weights'!$A:$B,2,FALSE)*Odds!$D$4</f>
        <v>5.8399999999999997E-3</v>
      </c>
      <c r="AF88" s="4">
        <f>VLOOKUP(V88,'Linear Weights'!$A:$B,2,FALSE)*Odds!$D$5</f>
        <v>0</v>
      </c>
      <c r="AG88" s="4">
        <f>VLOOKUP(W88,'Linear Weights'!$A:$B,2,FALSE)*Odds!$D$6</f>
        <v>6.1600000000000009E-2</v>
      </c>
      <c r="AH88" s="4">
        <f>VLOOKUP(X88,'Linear Weights'!$A:$B,2,FALSE)*Odds!$D$7</f>
        <v>9.8000000000000004E-2</v>
      </c>
      <c r="AI88" s="4">
        <f>VLOOKUP(Y88,'Linear Weights'!$A:$B,2,FALSE)*Odds!$D$8</f>
        <v>9.8999999999999991E-2</v>
      </c>
      <c r="AJ88" s="4">
        <f>VLOOKUP(Z88,'Linear Weights'!$A:$B,2,FALSE)*Odds!$D$9</f>
        <v>3.3599999999999998E-2</v>
      </c>
      <c r="AK88" s="4">
        <f>VLOOKUP(AA88,'Linear Weights'!$A:$B,2,FALSE)*Odds!$D$10</f>
        <v>2.0999999999999998E-2</v>
      </c>
      <c r="AL88" s="4">
        <f>VLOOKUP(AB88,'Linear Weights'!$A:$B,2,FALSE)*Odds!$D$11</f>
        <v>1.2E-2</v>
      </c>
      <c r="AM88" s="3">
        <f>VLOOKUP(S88,'Linear Weights'!$A:$C,3,FALSE)*Odds!$D$2</f>
        <v>0</v>
      </c>
      <c r="AN88" s="3">
        <f>VLOOKUP(T88,'Linear Weights'!$A:$C,3,FALSE)*Odds!$D$3</f>
        <v>0.16</v>
      </c>
      <c r="AO88" s="3">
        <f>VLOOKUP(U88,'Linear Weights'!$A:$C,3,FALSE)*Odds!$D$4</f>
        <v>0</v>
      </c>
      <c r="AP88" s="3">
        <f>VLOOKUP(V88,'Linear Weights'!$A:$C,3,FALSE)*Odds!$D$5</f>
        <v>0</v>
      </c>
      <c r="AQ88" s="3">
        <f>VLOOKUP(W88,'Linear Weights'!$A:$C,3,FALSE)*Odds!$D$6</f>
        <v>0.112</v>
      </c>
      <c r="AR88" s="3">
        <f>VLOOKUP(X88,'Linear Weights'!$A:$C,3,FALSE)*Odds!$D$7</f>
        <v>9.8000000000000004E-2</v>
      </c>
      <c r="AS88" s="3">
        <f>VLOOKUP(Y88,'Linear Weights'!$A:$C,3,FALSE)*Odds!$D$8</f>
        <v>0.06</v>
      </c>
      <c r="AT88" s="3">
        <f>VLOOKUP(Z88,'Linear Weights'!$A:$C,3,FALSE)*Odds!$D$9</f>
        <v>4.8000000000000001E-2</v>
      </c>
      <c r="AU88" s="3">
        <f>VLOOKUP(AA88,'Linear Weights'!$A:$C,3,FALSE)*Odds!$D$10</f>
        <v>0.03</v>
      </c>
      <c r="AV88" s="3">
        <f>VLOOKUP(AB88,'Linear Weights'!$A:$C,3,FALSE)*Odds!$D$11</f>
        <v>1.2E-2</v>
      </c>
    </row>
    <row r="89" spans="1:48" x14ac:dyDescent="0.2">
      <c r="A89" s="1">
        <v>37</v>
      </c>
      <c r="B89" s="1" t="s">
        <v>130</v>
      </c>
      <c r="C89" s="1" t="s">
        <v>94</v>
      </c>
      <c r="D89" s="1"/>
      <c r="E89" s="2" t="s">
        <v>61</v>
      </c>
      <c r="F89" s="2">
        <v>72</v>
      </c>
      <c r="H89" s="2" t="s">
        <v>36</v>
      </c>
      <c r="I89" s="3">
        <f>SUM(AC89:AL89)/2</f>
        <v>0.22482000000000002</v>
      </c>
      <c r="J89" s="5">
        <f>(I89*600-132)/10</f>
        <v>0.28920000000000246</v>
      </c>
      <c r="K89" s="5">
        <f>L89-J89</f>
        <v>-0.6</v>
      </c>
      <c r="L89" s="5">
        <f>MAX((I89*600-132)/10,(O89*600-132)/10)-0.6</f>
        <v>-0.31079999999999752</v>
      </c>
      <c r="M89" s="5">
        <v>-1.1850000000000009</v>
      </c>
      <c r="N89" s="5">
        <f>L89-M89</f>
        <v>0.87420000000000342</v>
      </c>
      <c r="O89" s="3">
        <f>(Q89*0.7+(1-Q89)*0.05)/2</f>
        <v>0.21024999999999999</v>
      </c>
      <c r="P89" s="2" t="s">
        <v>45</v>
      </c>
      <c r="Q89" s="2">
        <v>0.56999999999999995</v>
      </c>
      <c r="R89" s="3">
        <f>SUM(AM89:AV89)/2</f>
        <v>0.252</v>
      </c>
      <c r="S89" s="2" t="s">
        <v>35</v>
      </c>
      <c r="T89" s="2" t="s">
        <v>38</v>
      </c>
      <c r="U89" s="2" t="s">
        <v>46</v>
      </c>
      <c r="V89" s="2" t="s">
        <v>38</v>
      </c>
      <c r="W89" s="2" t="s">
        <v>35</v>
      </c>
      <c r="X89" s="2" t="s">
        <v>39</v>
      </c>
      <c r="Y89" s="2" t="s">
        <v>46</v>
      </c>
      <c r="Z89" s="2" t="s">
        <v>42</v>
      </c>
      <c r="AA89" s="2" t="s">
        <v>40</v>
      </c>
      <c r="AB89" s="2" t="s">
        <v>39</v>
      </c>
      <c r="AC89" s="4">
        <f>VLOOKUP(S89,'Linear Weights'!$A:$B,2,FALSE)*Odds!$D$2</f>
        <v>0.14279999999999998</v>
      </c>
      <c r="AD89" s="4">
        <f>VLOOKUP(T89,'Linear Weights'!$A:$B,2,FALSE)*Odds!$D$3</f>
        <v>8.0000000000000002E-3</v>
      </c>
      <c r="AE89" s="4">
        <f>VLOOKUP(U89,'Linear Weights'!$A:$B,2,FALSE)*Odds!$D$4</f>
        <v>5.8399999999999997E-3</v>
      </c>
      <c r="AF89" s="4">
        <f>VLOOKUP(V89,'Linear Weights'!$A:$B,2,FALSE)*Odds!$D$5</f>
        <v>6.5000000000000006E-3</v>
      </c>
      <c r="AG89" s="4">
        <f>VLOOKUP(W89,'Linear Weights'!$A:$B,2,FALSE)*Odds!$D$6</f>
        <v>7.8399999999999997E-2</v>
      </c>
      <c r="AH89" s="4">
        <f>VLOOKUP(X89,'Linear Weights'!$A:$B,2,FALSE)*Odds!$D$7</f>
        <v>9.8000000000000004E-2</v>
      </c>
      <c r="AI89" s="4">
        <f>VLOOKUP(Y89,'Linear Weights'!$A:$B,2,FALSE)*Odds!$D$8</f>
        <v>2.3999999999999998E-3</v>
      </c>
      <c r="AJ89" s="4">
        <f>VLOOKUP(Z89,'Linear Weights'!$A:$B,2,FALSE)*Odds!$D$9</f>
        <v>7.9199999999999993E-2</v>
      </c>
      <c r="AK89" s="4">
        <f>VLOOKUP(AA89,'Linear Weights'!$A:$B,2,FALSE)*Odds!$D$10</f>
        <v>1.6500000000000001E-2</v>
      </c>
      <c r="AL89" s="4">
        <f>VLOOKUP(AB89,'Linear Weights'!$A:$B,2,FALSE)*Odds!$D$11</f>
        <v>1.2E-2</v>
      </c>
      <c r="AM89" s="3">
        <f>VLOOKUP(S89,'Linear Weights'!$A:$C,3,FALSE)*Odds!$D$2</f>
        <v>0.20399999999999999</v>
      </c>
      <c r="AN89" s="3">
        <f>VLOOKUP(T89,'Linear Weights'!$A:$C,3,FALSE)*Odds!$D$3</f>
        <v>0</v>
      </c>
      <c r="AO89" s="3">
        <f>VLOOKUP(U89,'Linear Weights'!$A:$C,3,FALSE)*Odds!$D$4</f>
        <v>0</v>
      </c>
      <c r="AP89" s="3">
        <f>VLOOKUP(V89,'Linear Weights'!$A:$C,3,FALSE)*Odds!$D$5</f>
        <v>0</v>
      </c>
      <c r="AQ89" s="3">
        <f>VLOOKUP(W89,'Linear Weights'!$A:$C,3,FALSE)*Odds!$D$6</f>
        <v>0.112</v>
      </c>
      <c r="AR89" s="3">
        <f>VLOOKUP(X89,'Linear Weights'!$A:$C,3,FALSE)*Odds!$D$7</f>
        <v>9.8000000000000004E-2</v>
      </c>
      <c r="AS89" s="3">
        <f>VLOOKUP(Y89,'Linear Weights'!$A:$C,3,FALSE)*Odds!$D$8</f>
        <v>0</v>
      </c>
      <c r="AT89" s="3">
        <f>VLOOKUP(Z89,'Linear Weights'!$A:$C,3,FALSE)*Odds!$D$9</f>
        <v>4.8000000000000001E-2</v>
      </c>
      <c r="AU89" s="3">
        <f>VLOOKUP(AA89,'Linear Weights'!$A:$C,3,FALSE)*Odds!$D$10</f>
        <v>0.03</v>
      </c>
      <c r="AV89" s="3">
        <f>VLOOKUP(AB89,'Linear Weights'!$A:$C,3,FALSE)*Odds!$D$11</f>
        <v>1.2E-2</v>
      </c>
    </row>
    <row r="90" spans="1:48" x14ac:dyDescent="0.2">
      <c r="A90" s="1">
        <v>31</v>
      </c>
      <c r="B90" s="1" t="s">
        <v>125</v>
      </c>
      <c r="C90" s="1" t="s">
        <v>113</v>
      </c>
      <c r="D90" s="1"/>
      <c r="E90" s="2" t="s">
        <v>52</v>
      </c>
      <c r="F90" s="2">
        <v>76</v>
      </c>
      <c r="I90" s="3">
        <f>SUM(AC90:AL90)/2</f>
        <v>0.22359999999999999</v>
      </c>
      <c r="J90" s="5">
        <f>(I90*600-132)/10</f>
        <v>0.21599999999999966</v>
      </c>
      <c r="K90" s="5">
        <f>L90-J90</f>
        <v>-0.6</v>
      </c>
      <c r="L90" s="5">
        <f>MAX((I90*600-132)/10,(O90*600-132)/10)-0.6</f>
        <v>-0.38400000000000034</v>
      </c>
      <c r="M90" s="5">
        <v>7.619999999999727E-2</v>
      </c>
      <c r="N90" s="5">
        <f>L90-M90</f>
        <v>-0.46019999999999761</v>
      </c>
      <c r="O90" s="3">
        <f>(Q90*0.55)/2</f>
        <v>0.20075000000000001</v>
      </c>
      <c r="P90" s="2" t="s">
        <v>49</v>
      </c>
      <c r="Q90" s="2">
        <v>0.73</v>
      </c>
      <c r="R90" s="3">
        <f>SUM(AM90:AV90)/2</f>
        <v>0.26200000000000001</v>
      </c>
      <c r="S90" s="2" t="s">
        <v>38</v>
      </c>
      <c r="T90" s="2" t="s">
        <v>41</v>
      </c>
      <c r="U90" s="2" t="s">
        <v>40</v>
      </c>
      <c r="V90" s="2" t="s">
        <v>35</v>
      </c>
      <c r="W90" s="2" t="s">
        <v>41</v>
      </c>
      <c r="X90" s="2" t="s">
        <v>35</v>
      </c>
      <c r="Y90" s="2" t="s">
        <v>39</v>
      </c>
      <c r="Z90" s="2" t="s">
        <v>42</v>
      </c>
      <c r="AA90" s="2" t="s">
        <v>52</v>
      </c>
      <c r="AB90" s="2" t="s">
        <v>42</v>
      </c>
      <c r="AC90" s="4">
        <f>VLOOKUP(S90,'Linear Weights'!$A:$B,2,FALSE)*Odds!$D$2</f>
        <v>1.0200000000000001E-2</v>
      </c>
      <c r="AD90" s="4">
        <f>VLOOKUP(T90,'Linear Weights'!$A:$B,2,FALSE)*Odds!$D$3</f>
        <v>0</v>
      </c>
      <c r="AE90" s="4">
        <f>VLOOKUP(U90,'Linear Weights'!$A:$B,2,FALSE)*Odds!$D$4</f>
        <v>8.0299999999999996E-2</v>
      </c>
      <c r="AF90" s="4">
        <f>VLOOKUP(V90,'Linear Weights'!$A:$B,2,FALSE)*Odds!$D$5</f>
        <v>9.0999999999999998E-2</v>
      </c>
      <c r="AG90" s="4">
        <f>VLOOKUP(W90,'Linear Weights'!$A:$B,2,FALSE)*Odds!$D$6</f>
        <v>0</v>
      </c>
      <c r="AH90" s="4">
        <f>VLOOKUP(X90,'Linear Weights'!$A:$B,2,FALSE)*Odds!$D$7</f>
        <v>6.8599999999999994E-2</v>
      </c>
      <c r="AI90" s="4">
        <f>VLOOKUP(Y90,'Linear Weights'!$A:$B,2,FALSE)*Odds!$D$8</f>
        <v>0.06</v>
      </c>
      <c r="AJ90" s="4">
        <f>VLOOKUP(Z90,'Linear Weights'!$A:$B,2,FALSE)*Odds!$D$9</f>
        <v>7.9199999999999993E-2</v>
      </c>
      <c r="AK90" s="4">
        <f>VLOOKUP(AA90,'Linear Weights'!$A:$B,2,FALSE)*Odds!$D$10</f>
        <v>3.8100000000000002E-2</v>
      </c>
      <c r="AL90" s="4">
        <f>VLOOKUP(AB90,'Linear Weights'!$A:$B,2,FALSE)*Odds!$D$11</f>
        <v>1.9799999999999998E-2</v>
      </c>
      <c r="AM90" s="3">
        <f>VLOOKUP(S90,'Linear Weights'!$A:$C,3,FALSE)*Odds!$D$2</f>
        <v>0</v>
      </c>
      <c r="AN90" s="3">
        <f>VLOOKUP(T90,'Linear Weights'!$A:$C,3,FALSE)*Odds!$D$3</f>
        <v>0</v>
      </c>
      <c r="AO90" s="3">
        <f>VLOOKUP(U90,'Linear Weights'!$A:$C,3,FALSE)*Odds!$D$4</f>
        <v>0.14599999999999999</v>
      </c>
      <c r="AP90" s="3">
        <f>VLOOKUP(V90,'Linear Weights'!$A:$C,3,FALSE)*Odds!$D$5</f>
        <v>0.13</v>
      </c>
      <c r="AQ90" s="3">
        <f>VLOOKUP(W90,'Linear Weights'!$A:$C,3,FALSE)*Odds!$D$6</f>
        <v>0</v>
      </c>
      <c r="AR90" s="3">
        <f>VLOOKUP(X90,'Linear Weights'!$A:$C,3,FALSE)*Odds!$D$7</f>
        <v>9.8000000000000004E-2</v>
      </c>
      <c r="AS90" s="3">
        <f>VLOOKUP(Y90,'Linear Weights'!$A:$C,3,FALSE)*Odds!$D$8</f>
        <v>0.06</v>
      </c>
      <c r="AT90" s="3">
        <f>VLOOKUP(Z90,'Linear Weights'!$A:$C,3,FALSE)*Odds!$D$9</f>
        <v>4.8000000000000001E-2</v>
      </c>
      <c r="AU90" s="3">
        <f>VLOOKUP(AA90,'Linear Weights'!$A:$C,3,FALSE)*Odds!$D$10</f>
        <v>0.03</v>
      </c>
      <c r="AV90" s="3">
        <f>VLOOKUP(AB90,'Linear Weights'!$A:$C,3,FALSE)*Odds!$D$11</f>
        <v>1.2E-2</v>
      </c>
    </row>
    <row r="91" spans="1:48" x14ac:dyDescent="0.2">
      <c r="A91" s="1">
        <v>14</v>
      </c>
      <c r="B91" s="1" t="s">
        <v>106</v>
      </c>
      <c r="C91" s="1" t="s">
        <v>98</v>
      </c>
      <c r="D91" s="1"/>
      <c r="E91" s="2" t="s">
        <v>39</v>
      </c>
      <c r="F91" s="2">
        <v>73</v>
      </c>
      <c r="I91" s="3">
        <f>SUM(AC91:AL91)/2</f>
        <v>0.21223999999999996</v>
      </c>
      <c r="J91" s="5">
        <f>(I91*600-132)/10</f>
        <v>-0.46560000000000201</v>
      </c>
      <c r="K91" s="5">
        <f>L91-J91</f>
        <v>6.0600000000000875E-2</v>
      </c>
      <c r="L91" s="5">
        <f>MAX((I91*600-132)/10,(O91*600-132)/10)-0.6</f>
        <v>-0.40500000000000114</v>
      </c>
      <c r="M91" s="5">
        <v>-0.53760000000000041</v>
      </c>
      <c r="N91" s="5">
        <f>L91-M91</f>
        <v>0.13259999999999927</v>
      </c>
      <c r="O91" s="3">
        <f>(Q91*0.7+(1-Q91)*0.05)/2</f>
        <v>0.22325</v>
      </c>
      <c r="P91" s="2" t="s">
        <v>45</v>
      </c>
      <c r="Q91" s="2">
        <v>0.61</v>
      </c>
      <c r="R91" s="3">
        <f>SUM(AM91:AV91)/2</f>
        <v>0.28200000000000003</v>
      </c>
      <c r="S91" s="2" t="s">
        <v>35</v>
      </c>
      <c r="T91" s="2" t="s">
        <v>35</v>
      </c>
      <c r="U91" s="2" t="s">
        <v>38</v>
      </c>
      <c r="V91" s="2" t="s">
        <v>38</v>
      </c>
      <c r="W91" s="2" t="s">
        <v>46</v>
      </c>
      <c r="X91" s="2" t="s">
        <v>35</v>
      </c>
      <c r="Y91" s="2" t="s">
        <v>40</v>
      </c>
      <c r="Z91" s="2" t="s">
        <v>41</v>
      </c>
      <c r="AA91" s="2" t="s">
        <v>39</v>
      </c>
      <c r="AB91" s="2" t="s">
        <v>42</v>
      </c>
      <c r="AC91" s="4">
        <f>VLOOKUP(S91,'Linear Weights'!$A:$B,2,FALSE)*Odds!$D$2</f>
        <v>0.14279999999999998</v>
      </c>
      <c r="AD91" s="4">
        <f>VLOOKUP(T91,'Linear Weights'!$A:$B,2,FALSE)*Odds!$D$3</f>
        <v>0.11199999999999999</v>
      </c>
      <c r="AE91" s="4">
        <f>VLOOKUP(U91,'Linear Weights'!$A:$B,2,FALSE)*Odds!$D$4</f>
        <v>7.3000000000000001E-3</v>
      </c>
      <c r="AF91" s="4">
        <f>VLOOKUP(V91,'Linear Weights'!$A:$B,2,FALSE)*Odds!$D$5</f>
        <v>6.5000000000000006E-3</v>
      </c>
      <c r="AG91" s="4">
        <f>VLOOKUP(W91,'Linear Weights'!$A:$B,2,FALSE)*Odds!$D$6</f>
        <v>4.4800000000000005E-3</v>
      </c>
      <c r="AH91" s="4">
        <f>VLOOKUP(X91,'Linear Weights'!$A:$B,2,FALSE)*Odds!$D$7</f>
        <v>6.8599999999999994E-2</v>
      </c>
      <c r="AI91" s="4">
        <f>VLOOKUP(Y91,'Linear Weights'!$A:$B,2,FALSE)*Odds!$D$8</f>
        <v>3.3000000000000002E-2</v>
      </c>
      <c r="AJ91" s="4">
        <f>VLOOKUP(Z91,'Linear Weights'!$A:$B,2,FALSE)*Odds!$D$9</f>
        <v>0</v>
      </c>
      <c r="AK91" s="4">
        <f>VLOOKUP(AA91,'Linear Weights'!$A:$B,2,FALSE)*Odds!$D$10</f>
        <v>0.03</v>
      </c>
      <c r="AL91" s="4">
        <f>VLOOKUP(AB91,'Linear Weights'!$A:$B,2,FALSE)*Odds!$D$11</f>
        <v>1.9799999999999998E-2</v>
      </c>
      <c r="AM91" s="3">
        <f>VLOOKUP(S91,'Linear Weights'!$A:$C,3,FALSE)*Odds!$D$2</f>
        <v>0.20399999999999999</v>
      </c>
      <c r="AN91" s="3">
        <f>VLOOKUP(T91,'Linear Weights'!$A:$C,3,FALSE)*Odds!$D$3</f>
        <v>0.16</v>
      </c>
      <c r="AO91" s="3">
        <f>VLOOKUP(U91,'Linear Weights'!$A:$C,3,FALSE)*Odds!$D$4</f>
        <v>0</v>
      </c>
      <c r="AP91" s="3">
        <f>VLOOKUP(V91,'Linear Weights'!$A:$C,3,FALSE)*Odds!$D$5</f>
        <v>0</v>
      </c>
      <c r="AQ91" s="3">
        <f>VLOOKUP(W91,'Linear Weights'!$A:$C,3,FALSE)*Odds!$D$6</f>
        <v>0</v>
      </c>
      <c r="AR91" s="3">
        <f>VLOOKUP(X91,'Linear Weights'!$A:$C,3,FALSE)*Odds!$D$7</f>
        <v>9.8000000000000004E-2</v>
      </c>
      <c r="AS91" s="3">
        <f>VLOOKUP(Y91,'Linear Weights'!$A:$C,3,FALSE)*Odds!$D$8</f>
        <v>0.06</v>
      </c>
      <c r="AT91" s="3">
        <f>VLOOKUP(Z91,'Linear Weights'!$A:$C,3,FALSE)*Odds!$D$9</f>
        <v>0</v>
      </c>
      <c r="AU91" s="3">
        <f>VLOOKUP(AA91,'Linear Weights'!$A:$C,3,FALSE)*Odds!$D$10</f>
        <v>0.03</v>
      </c>
      <c r="AV91" s="3">
        <f>VLOOKUP(AB91,'Linear Weights'!$A:$C,3,FALSE)*Odds!$D$11</f>
        <v>1.2E-2</v>
      </c>
    </row>
    <row r="92" spans="1:48" x14ac:dyDescent="0.2">
      <c r="A92" s="1">
        <v>54</v>
      </c>
      <c r="B92" s="1" t="s">
        <v>86</v>
      </c>
      <c r="C92" s="1" t="s">
        <v>33</v>
      </c>
      <c r="D92" s="1" t="s">
        <v>34</v>
      </c>
      <c r="E92" s="2" t="s">
        <v>85</v>
      </c>
      <c r="F92" s="2">
        <v>73</v>
      </c>
      <c r="G92" s="2" t="s">
        <v>36</v>
      </c>
      <c r="H92" s="2" t="s">
        <v>36</v>
      </c>
      <c r="I92" s="3">
        <f>SUM(AC92:AL92)/2</f>
        <v>0.2114</v>
      </c>
      <c r="J92" s="5">
        <f>(I92*600-132)/10</f>
        <v>-0.51599999999999968</v>
      </c>
      <c r="K92" s="5">
        <f>L92-J92</f>
        <v>6.8736000000001296E-2</v>
      </c>
      <c r="L92" s="5">
        <f>MAX((I92*600-132)/10,((O92*R92+I92)*600-132)/10)-0.6</f>
        <v>-0.44726399999999839</v>
      </c>
      <c r="M92" s="5">
        <v>-0.70680000000000121</v>
      </c>
      <c r="N92" s="5">
        <f>L92-M92</f>
        <v>0.25953600000000282</v>
      </c>
      <c r="O92" s="3">
        <f>Q92*0.15-(1-Q92)*0.38</f>
        <v>3.8700000000000012E-2</v>
      </c>
      <c r="P92" s="2" t="s">
        <v>37</v>
      </c>
      <c r="Q92" s="2">
        <v>0.79</v>
      </c>
      <c r="R92" s="3">
        <f>SUM(AM92:AV92)/2</f>
        <v>0.28800000000000003</v>
      </c>
      <c r="S92" s="2" t="s">
        <v>38</v>
      </c>
      <c r="T92" s="2" t="s">
        <v>35</v>
      </c>
      <c r="U92" s="2" t="s">
        <v>35</v>
      </c>
      <c r="V92" s="2" t="s">
        <v>46</v>
      </c>
      <c r="W92" s="2" t="s">
        <v>40</v>
      </c>
      <c r="X92" s="2" t="s">
        <v>35</v>
      </c>
      <c r="Y92" s="2" t="s">
        <v>38</v>
      </c>
      <c r="Z92" s="2" t="s">
        <v>39</v>
      </c>
      <c r="AA92" s="2" t="s">
        <v>41</v>
      </c>
      <c r="AB92" s="2" t="s">
        <v>39</v>
      </c>
      <c r="AC92" s="4">
        <f>VLOOKUP(S92,'Linear Weights'!$A:$B,2,FALSE)*Odds!$D$2</f>
        <v>1.0200000000000001E-2</v>
      </c>
      <c r="AD92" s="4">
        <f>VLOOKUP(T92,'Linear Weights'!$A:$B,2,FALSE)*Odds!$D$3</f>
        <v>0.11199999999999999</v>
      </c>
      <c r="AE92" s="4">
        <f>VLOOKUP(U92,'Linear Weights'!$A:$B,2,FALSE)*Odds!$D$4</f>
        <v>0.10219999999999999</v>
      </c>
      <c r="AF92" s="4">
        <f>VLOOKUP(V92,'Linear Weights'!$A:$B,2,FALSE)*Odds!$D$5</f>
        <v>5.2000000000000006E-3</v>
      </c>
      <c r="AG92" s="4">
        <f>VLOOKUP(W92,'Linear Weights'!$A:$B,2,FALSE)*Odds!$D$6</f>
        <v>6.1600000000000009E-2</v>
      </c>
      <c r="AH92" s="4">
        <f>VLOOKUP(X92,'Linear Weights'!$A:$B,2,FALSE)*Odds!$D$7</f>
        <v>6.8599999999999994E-2</v>
      </c>
      <c r="AI92" s="4">
        <f>VLOOKUP(Y92,'Linear Weights'!$A:$B,2,FALSE)*Odds!$D$8</f>
        <v>3.0000000000000001E-3</v>
      </c>
      <c r="AJ92" s="4">
        <f>VLOOKUP(Z92,'Linear Weights'!$A:$B,2,FALSE)*Odds!$D$9</f>
        <v>4.8000000000000001E-2</v>
      </c>
      <c r="AK92" s="4">
        <f>VLOOKUP(AA92,'Linear Weights'!$A:$B,2,FALSE)*Odds!$D$10</f>
        <v>0</v>
      </c>
      <c r="AL92" s="4">
        <f>VLOOKUP(AB92,'Linear Weights'!$A:$B,2,FALSE)*Odds!$D$11</f>
        <v>1.2E-2</v>
      </c>
      <c r="AM92" s="3">
        <f>VLOOKUP(S92,'Linear Weights'!$A:$C,3,FALSE)*Odds!$D$2</f>
        <v>0</v>
      </c>
      <c r="AN92" s="3">
        <f>VLOOKUP(T92,'Linear Weights'!$A:$C,3,FALSE)*Odds!$D$3</f>
        <v>0.16</v>
      </c>
      <c r="AO92" s="3">
        <f>VLOOKUP(U92,'Linear Weights'!$A:$C,3,FALSE)*Odds!$D$4</f>
        <v>0.14599999999999999</v>
      </c>
      <c r="AP92" s="3">
        <f>VLOOKUP(V92,'Linear Weights'!$A:$C,3,FALSE)*Odds!$D$5</f>
        <v>0</v>
      </c>
      <c r="AQ92" s="3">
        <f>VLOOKUP(W92,'Linear Weights'!$A:$C,3,FALSE)*Odds!$D$6</f>
        <v>0.112</v>
      </c>
      <c r="AR92" s="3">
        <f>VLOOKUP(X92,'Linear Weights'!$A:$C,3,FALSE)*Odds!$D$7</f>
        <v>9.8000000000000004E-2</v>
      </c>
      <c r="AS92" s="3">
        <f>VLOOKUP(Y92,'Linear Weights'!$A:$C,3,FALSE)*Odds!$D$8</f>
        <v>0</v>
      </c>
      <c r="AT92" s="3">
        <f>VLOOKUP(Z92,'Linear Weights'!$A:$C,3,FALSE)*Odds!$D$9</f>
        <v>4.8000000000000001E-2</v>
      </c>
      <c r="AU92" s="3">
        <f>VLOOKUP(AA92,'Linear Weights'!$A:$C,3,FALSE)*Odds!$D$10</f>
        <v>0</v>
      </c>
      <c r="AV92" s="3">
        <f>VLOOKUP(AB92,'Linear Weights'!$A:$C,3,FALSE)*Odds!$D$11</f>
        <v>1.2E-2</v>
      </c>
    </row>
    <row r="93" spans="1:48" x14ac:dyDescent="0.2">
      <c r="A93" s="1">
        <v>129</v>
      </c>
      <c r="B93" s="1" t="s">
        <v>215</v>
      </c>
      <c r="C93" s="1" t="s">
        <v>118</v>
      </c>
      <c r="D93" s="1"/>
      <c r="E93" s="2" t="s">
        <v>39</v>
      </c>
      <c r="F93" s="2">
        <v>76</v>
      </c>
      <c r="G93" s="2" t="s">
        <v>36</v>
      </c>
      <c r="H93" s="2" t="s">
        <v>36</v>
      </c>
      <c r="I93" s="3">
        <f>SUM(AC93:AL93)/2</f>
        <v>0.22131999999999999</v>
      </c>
      <c r="J93" s="5">
        <f>(I93*600-132)/10</f>
        <v>7.9200000000000159E-2</v>
      </c>
      <c r="K93" s="5">
        <f>L93-J93</f>
        <v>-0.57158400000000142</v>
      </c>
      <c r="L93" s="5">
        <f>MAX((I93*600-132)/10,((O93*R93+I93)*600-132)/10)-0.6</f>
        <v>-0.49238400000000127</v>
      </c>
      <c r="M93" s="5">
        <v>4.666799999999971E-2</v>
      </c>
      <c r="N93" s="5">
        <f>L93-M93</f>
        <v>-0.53905200000000097</v>
      </c>
      <c r="O93" s="3">
        <f>Q93*0.15-(1-Q93)*0.38</f>
        <v>1.5999999999999903E-3</v>
      </c>
      <c r="P93" s="2" t="s">
        <v>37</v>
      </c>
      <c r="Q93" s="2">
        <v>0.72</v>
      </c>
      <c r="R93" s="3">
        <f>SUM(AM93:AV93)/2</f>
        <v>0.29599999999999999</v>
      </c>
      <c r="S93" s="2" t="s">
        <v>35</v>
      </c>
      <c r="T93" s="2" t="s">
        <v>40</v>
      </c>
      <c r="U93" s="2" t="s">
        <v>46</v>
      </c>
      <c r="V93" s="2" t="s">
        <v>39</v>
      </c>
      <c r="W93" s="2" t="s">
        <v>38</v>
      </c>
      <c r="X93" s="2" t="s">
        <v>35</v>
      </c>
      <c r="Y93" s="2" t="s">
        <v>41</v>
      </c>
      <c r="Z93" s="2" t="s">
        <v>41</v>
      </c>
      <c r="AA93" s="2" t="s">
        <v>46</v>
      </c>
      <c r="AB93" s="2" t="s">
        <v>38</v>
      </c>
      <c r="AC93" s="4">
        <f>VLOOKUP(S93,'Linear Weights'!$A:$B,2,FALSE)*Odds!$D$2</f>
        <v>0.14279999999999998</v>
      </c>
      <c r="AD93" s="4">
        <f>VLOOKUP(T93,'Linear Weights'!$A:$B,2,FALSE)*Odds!$D$3</f>
        <v>8.8000000000000009E-2</v>
      </c>
      <c r="AE93" s="4">
        <f>VLOOKUP(U93,'Linear Weights'!$A:$B,2,FALSE)*Odds!$D$4</f>
        <v>5.8399999999999997E-3</v>
      </c>
      <c r="AF93" s="4">
        <f>VLOOKUP(V93,'Linear Weights'!$A:$B,2,FALSE)*Odds!$D$5</f>
        <v>0.13</v>
      </c>
      <c r="AG93" s="4">
        <f>VLOOKUP(W93,'Linear Weights'!$A:$B,2,FALSE)*Odds!$D$6</f>
        <v>5.6000000000000008E-3</v>
      </c>
      <c r="AH93" s="4">
        <f>VLOOKUP(X93,'Linear Weights'!$A:$B,2,FALSE)*Odds!$D$7</f>
        <v>6.8599999999999994E-2</v>
      </c>
      <c r="AI93" s="4">
        <f>VLOOKUP(Y93,'Linear Weights'!$A:$B,2,FALSE)*Odds!$D$8</f>
        <v>0</v>
      </c>
      <c r="AJ93" s="4">
        <f>VLOOKUP(Z93,'Linear Weights'!$A:$B,2,FALSE)*Odds!$D$9</f>
        <v>0</v>
      </c>
      <c r="AK93" s="4">
        <f>VLOOKUP(AA93,'Linear Weights'!$A:$B,2,FALSE)*Odds!$D$10</f>
        <v>1.1999999999999999E-3</v>
      </c>
      <c r="AL93" s="4">
        <f>VLOOKUP(AB93,'Linear Weights'!$A:$B,2,FALSE)*Odds!$D$11</f>
        <v>6.0000000000000006E-4</v>
      </c>
      <c r="AM93" s="3">
        <f>VLOOKUP(S93,'Linear Weights'!$A:$C,3,FALSE)*Odds!$D$2</f>
        <v>0.20399999999999999</v>
      </c>
      <c r="AN93" s="3">
        <f>VLOOKUP(T93,'Linear Weights'!$A:$C,3,FALSE)*Odds!$D$3</f>
        <v>0.16</v>
      </c>
      <c r="AO93" s="3">
        <f>VLOOKUP(U93,'Linear Weights'!$A:$C,3,FALSE)*Odds!$D$4</f>
        <v>0</v>
      </c>
      <c r="AP93" s="3">
        <f>VLOOKUP(V93,'Linear Weights'!$A:$C,3,FALSE)*Odds!$D$5</f>
        <v>0.13</v>
      </c>
      <c r="AQ93" s="3">
        <f>VLOOKUP(W93,'Linear Weights'!$A:$C,3,FALSE)*Odds!$D$6</f>
        <v>0</v>
      </c>
      <c r="AR93" s="3">
        <f>VLOOKUP(X93,'Linear Weights'!$A:$C,3,FALSE)*Odds!$D$7</f>
        <v>9.8000000000000004E-2</v>
      </c>
      <c r="AS93" s="3">
        <f>VLOOKUP(Y93,'Linear Weights'!$A:$C,3,FALSE)*Odds!$D$8</f>
        <v>0</v>
      </c>
      <c r="AT93" s="3">
        <f>VLOOKUP(Z93,'Linear Weights'!$A:$C,3,FALSE)*Odds!$D$9</f>
        <v>0</v>
      </c>
      <c r="AU93" s="3">
        <f>VLOOKUP(AA93,'Linear Weights'!$A:$C,3,FALSE)*Odds!$D$10</f>
        <v>0</v>
      </c>
      <c r="AV93" s="3">
        <f>VLOOKUP(AB93,'Linear Weights'!$A:$C,3,FALSE)*Odds!$D$11</f>
        <v>0</v>
      </c>
    </row>
    <row r="94" spans="1:48" x14ac:dyDescent="0.2">
      <c r="A94" s="1">
        <v>72</v>
      </c>
      <c r="B94" s="1" t="s">
        <v>163</v>
      </c>
      <c r="C94" s="1" t="s">
        <v>44</v>
      </c>
      <c r="D94" s="1"/>
      <c r="E94" s="2" t="s">
        <v>85</v>
      </c>
      <c r="F94" s="2">
        <v>75</v>
      </c>
      <c r="I94" s="3">
        <f>SUM(AC94:AL94)/2</f>
        <v>0.22103999999999999</v>
      </c>
      <c r="J94" s="5">
        <f>(I94*600-132)/10</f>
        <v>6.2399999999999525E-2</v>
      </c>
      <c r="K94" s="5">
        <f>L94-J94</f>
        <v>-0.6</v>
      </c>
      <c r="L94" s="5">
        <f>MAX((I94*600-132)/10,(O94*600-132)/10)-0.6</f>
        <v>-0.53760000000000041</v>
      </c>
      <c r="M94" s="5">
        <v>-0.38400000000000034</v>
      </c>
      <c r="N94" s="5">
        <f>L94-M94</f>
        <v>-0.15360000000000007</v>
      </c>
      <c r="O94" s="3">
        <f>(Q94*0.7+(1-Q94)*0.05)/2</f>
        <v>0.21024999999999999</v>
      </c>
      <c r="P94" s="2" t="s">
        <v>45</v>
      </c>
      <c r="Q94" s="2">
        <v>0.56999999999999995</v>
      </c>
      <c r="R94" s="3">
        <f>SUM(AM94:AV94)/2</f>
        <v>0.25700000000000001</v>
      </c>
      <c r="S94" s="2" t="s">
        <v>38</v>
      </c>
      <c r="T94" s="2" t="s">
        <v>35</v>
      </c>
      <c r="U94" s="2" t="s">
        <v>35</v>
      </c>
      <c r="V94" s="2" t="s">
        <v>39</v>
      </c>
      <c r="W94" s="2" t="s">
        <v>46</v>
      </c>
      <c r="X94" s="2" t="s">
        <v>38</v>
      </c>
      <c r="Y94" s="2" t="s">
        <v>46</v>
      </c>
      <c r="Z94" s="2" t="s">
        <v>40</v>
      </c>
      <c r="AA94" s="2" t="s">
        <v>42</v>
      </c>
      <c r="AB94" s="2" t="s">
        <v>41</v>
      </c>
      <c r="AC94" s="4">
        <f>VLOOKUP(S94,'Linear Weights'!$A:$B,2,FALSE)*Odds!$D$2</f>
        <v>1.0200000000000001E-2</v>
      </c>
      <c r="AD94" s="4">
        <f>VLOOKUP(T94,'Linear Weights'!$A:$B,2,FALSE)*Odds!$D$3</f>
        <v>0.11199999999999999</v>
      </c>
      <c r="AE94" s="4">
        <f>VLOOKUP(U94,'Linear Weights'!$A:$B,2,FALSE)*Odds!$D$4</f>
        <v>0.10219999999999999</v>
      </c>
      <c r="AF94" s="4">
        <f>VLOOKUP(V94,'Linear Weights'!$A:$B,2,FALSE)*Odds!$D$5</f>
        <v>0.13</v>
      </c>
      <c r="AG94" s="4">
        <f>VLOOKUP(W94,'Linear Weights'!$A:$B,2,FALSE)*Odds!$D$6</f>
        <v>4.4800000000000005E-3</v>
      </c>
      <c r="AH94" s="4">
        <f>VLOOKUP(X94,'Linear Weights'!$A:$B,2,FALSE)*Odds!$D$7</f>
        <v>4.9000000000000007E-3</v>
      </c>
      <c r="AI94" s="4">
        <f>VLOOKUP(Y94,'Linear Weights'!$A:$B,2,FALSE)*Odds!$D$8</f>
        <v>2.3999999999999998E-3</v>
      </c>
      <c r="AJ94" s="4">
        <f>VLOOKUP(Z94,'Linear Weights'!$A:$B,2,FALSE)*Odds!$D$9</f>
        <v>2.6400000000000003E-2</v>
      </c>
      <c r="AK94" s="4">
        <f>VLOOKUP(AA94,'Linear Weights'!$A:$B,2,FALSE)*Odds!$D$10</f>
        <v>4.9499999999999995E-2</v>
      </c>
      <c r="AL94" s="4">
        <f>VLOOKUP(AB94,'Linear Weights'!$A:$B,2,FALSE)*Odds!$D$11</f>
        <v>0</v>
      </c>
      <c r="AM94" s="3">
        <f>VLOOKUP(S94,'Linear Weights'!$A:$C,3,FALSE)*Odds!$D$2</f>
        <v>0</v>
      </c>
      <c r="AN94" s="3">
        <f>VLOOKUP(T94,'Linear Weights'!$A:$C,3,FALSE)*Odds!$D$3</f>
        <v>0.16</v>
      </c>
      <c r="AO94" s="3">
        <f>VLOOKUP(U94,'Linear Weights'!$A:$C,3,FALSE)*Odds!$D$4</f>
        <v>0.14599999999999999</v>
      </c>
      <c r="AP94" s="3">
        <f>VLOOKUP(V94,'Linear Weights'!$A:$C,3,FALSE)*Odds!$D$5</f>
        <v>0.13</v>
      </c>
      <c r="AQ94" s="3">
        <f>VLOOKUP(W94,'Linear Weights'!$A:$C,3,FALSE)*Odds!$D$6</f>
        <v>0</v>
      </c>
      <c r="AR94" s="3">
        <f>VLOOKUP(X94,'Linear Weights'!$A:$C,3,FALSE)*Odds!$D$7</f>
        <v>0</v>
      </c>
      <c r="AS94" s="3">
        <f>VLOOKUP(Y94,'Linear Weights'!$A:$C,3,FALSE)*Odds!$D$8</f>
        <v>0</v>
      </c>
      <c r="AT94" s="3">
        <f>VLOOKUP(Z94,'Linear Weights'!$A:$C,3,FALSE)*Odds!$D$9</f>
        <v>4.8000000000000001E-2</v>
      </c>
      <c r="AU94" s="3">
        <f>VLOOKUP(AA94,'Linear Weights'!$A:$C,3,FALSE)*Odds!$D$10</f>
        <v>0.03</v>
      </c>
      <c r="AV94" s="3">
        <f>VLOOKUP(AB94,'Linear Weights'!$A:$C,3,FALSE)*Odds!$D$11</f>
        <v>0</v>
      </c>
    </row>
    <row r="95" spans="1:48" x14ac:dyDescent="0.2">
      <c r="A95" s="1">
        <v>66</v>
      </c>
      <c r="B95" s="1" t="s">
        <v>158</v>
      </c>
      <c r="C95" s="1" t="s">
        <v>111</v>
      </c>
      <c r="D95" s="1"/>
      <c r="E95" s="2" t="s">
        <v>52</v>
      </c>
      <c r="F95" s="2">
        <v>72</v>
      </c>
      <c r="H95" s="2" t="s">
        <v>36</v>
      </c>
      <c r="I95" s="3">
        <f>SUM(AC95:AL95)/2</f>
        <v>0.21822</v>
      </c>
      <c r="J95" s="5">
        <f>(I95*600-132)/10</f>
        <v>-0.1068000000000012</v>
      </c>
      <c r="K95" s="5">
        <f>L95-J95</f>
        <v>-0.6</v>
      </c>
      <c r="L95" s="5">
        <f>MAX((I95*600-132)/10,(O95*600-132)/10)-0.6</f>
        <v>-0.70680000000000121</v>
      </c>
      <c r="M95" s="5">
        <v>-1.1850000000000009</v>
      </c>
      <c r="N95" s="5">
        <f>L95-M95</f>
        <v>0.47819999999999974</v>
      </c>
      <c r="O95" s="3">
        <f>(Q95*0.55)/2</f>
        <v>0.18975</v>
      </c>
      <c r="P95" s="2" t="s">
        <v>49</v>
      </c>
      <c r="Q95" s="2">
        <v>0.69</v>
      </c>
      <c r="R95" s="3">
        <f>SUM(AM95:AV95)/2</f>
        <v>0.26900000000000002</v>
      </c>
      <c r="S95" s="2" t="s">
        <v>41</v>
      </c>
      <c r="T95" s="2" t="s">
        <v>46</v>
      </c>
      <c r="U95" s="2" t="s">
        <v>40</v>
      </c>
      <c r="V95" s="2" t="s">
        <v>35</v>
      </c>
      <c r="W95" s="2" t="s">
        <v>35</v>
      </c>
      <c r="X95" s="2" t="s">
        <v>38</v>
      </c>
      <c r="Y95" s="2" t="s">
        <v>39</v>
      </c>
      <c r="Z95" s="2" t="s">
        <v>42</v>
      </c>
      <c r="AA95" s="2" t="s">
        <v>35</v>
      </c>
      <c r="AB95" s="2" t="s">
        <v>52</v>
      </c>
      <c r="AC95" s="4">
        <f>VLOOKUP(S95,'Linear Weights'!$A:$B,2,FALSE)*Odds!$D$2</f>
        <v>0</v>
      </c>
      <c r="AD95" s="4">
        <f>VLOOKUP(T95,'Linear Weights'!$A:$B,2,FALSE)*Odds!$D$3</f>
        <v>6.4000000000000003E-3</v>
      </c>
      <c r="AE95" s="4">
        <f>VLOOKUP(U95,'Linear Weights'!$A:$B,2,FALSE)*Odds!$D$4</f>
        <v>8.0299999999999996E-2</v>
      </c>
      <c r="AF95" s="4">
        <f>VLOOKUP(V95,'Linear Weights'!$A:$B,2,FALSE)*Odds!$D$5</f>
        <v>9.0999999999999998E-2</v>
      </c>
      <c r="AG95" s="4">
        <f>VLOOKUP(W95,'Linear Weights'!$A:$B,2,FALSE)*Odds!$D$6</f>
        <v>7.8399999999999997E-2</v>
      </c>
      <c r="AH95" s="4">
        <f>VLOOKUP(X95,'Linear Weights'!$A:$B,2,FALSE)*Odds!$D$7</f>
        <v>4.9000000000000007E-3</v>
      </c>
      <c r="AI95" s="4">
        <f>VLOOKUP(Y95,'Linear Weights'!$A:$B,2,FALSE)*Odds!$D$8</f>
        <v>0.06</v>
      </c>
      <c r="AJ95" s="4">
        <f>VLOOKUP(Z95,'Linear Weights'!$A:$B,2,FALSE)*Odds!$D$9</f>
        <v>7.9199999999999993E-2</v>
      </c>
      <c r="AK95" s="4">
        <f>VLOOKUP(AA95,'Linear Weights'!$A:$B,2,FALSE)*Odds!$D$10</f>
        <v>2.0999999999999998E-2</v>
      </c>
      <c r="AL95" s="4">
        <f>VLOOKUP(AB95,'Linear Weights'!$A:$B,2,FALSE)*Odds!$D$11</f>
        <v>1.524E-2</v>
      </c>
      <c r="AM95" s="3">
        <f>VLOOKUP(S95,'Linear Weights'!$A:$C,3,FALSE)*Odds!$D$2</f>
        <v>0</v>
      </c>
      <c r="AN95" s="3">
        <f>VLOOKUP(T95,'Linear Weights'!$A:$C,3,FALSE)*Odds!$D$3</f>
        <v>0</v>
      </c>
      <c r="AO95" s="3">
        <f>VLOOKUP(U95,'Linear Weights'!$A:$C,3,FALSE)*Odds!$D$4</f>
        <v>0.14599999999999999</v>
      </c>
      <c r="AP95" s="3">
        <f>VLOOKUP(V95,'Linear Weights'!$A:$C,3,FALSE)*Odds!$D$5</f>
        <v>0.13</v>
      </c>
      <c r="AQ95" s="3">
        <f>VLOOKUP(W95,'Linear Weights'!$A:$C,3,FALSE)*Odds!$D$6</f>
        <v>0.112</v>
      </c>
      <c r="AR95" s="3">
        <f>VLOOKUP(X95,'Linear Weights'!$A:$C,3,FALSE)*Odds!$D$7</f>
        <v>0</v>
      </c>
      <c r="AS95" s="3">
        <f>VLOOKUP(Y95,'Linear Weights'!$A:$C,3,FALSE)*Odds!$D$8</f>
        <v>0.06</v>
      </c>
      <c r="AT95" s="3">
        <f>VLOOKUP(Z95,'Linear Weights'!$A:$C,3,FALSE)*Odds!$D$9</f>
        <v>4.8000000000000001E-2</v>
      </c>
      <c r="AU95" s="3">
        <f>VLOOKUP(AA95,'Linear Weights'!$A:$C,3,FALSE)*Odds!$D$10</f>
        <v>0.03</v>
      </c>
      <c r="AV95" s="3">
        <f>VLOOKUP(AB95,'Linear Weights'!$A:$C,3,FALSE)*Odds!$D$11</f>
        <v>1.2E-2</v>
      </c>
    </row>
    <row r="96" spans="1:48" x14ac:dyDescent="0.2">
      <c r="A96" s="1">
        <v>64</v>
      </c>
      <c r="B96" s="1" t="s">
        <v>156</v>
      </c>
      <c r="C96" s="1" t="s">
        <v>132</v>
      </c>
      <c r="D96" s="1"/>
      <c r="E96" s="2" t="s">
        <v>85</v>
      </c>
      <c r="F96" s="2">
        <v>76</v>
      </c>
      <c r="G96" s="2" t="s">
        <v>36</v>
      </c>
      <c r="I96" s="3">
        <f>SUM(AC96:AL96)/2</f>
        <v>0.20622000000000001</v>
      </c>
      <c r="J96" s="5">
        <f>(I96*600-132)/10</f>
        <v>-0.82679999999999865</v>
      </c>
      <c r="K96" s="5">
        <f>L96-J96</f>
        <v>2.9262000000001454E-2</v>
      </c>
      <c r="L96" s="5">
        <f>MAX((I96*600-132)/10,((O96*R96+I96)*600-132)/10)-0.6</f>
        <v>-0.79753799999999719</v>
      </c>
      <c r="M96" s="5">
        <v>-1.5000000000000568E-2</v>
      </c>
      <c r="N96" s="5">
        <f>L96-M96</f>
        <v>-0.78253799999999663</v>
      </c>
      <c r="O96" s="3">
        <f>Q96*0.15-(1-Q96)*0.38</f>
        <v>3.8700000000000012E-2</v>
      </c>
      <c r="P96" s="2" t="s">
        <v>37</v>
      </c>
      <c r="Q96" s="2">
        <v>0.79</v>
      </c>
      <c r="R96" s="3">
        <f>SUM(AM96:AV96)/2</f>
        <v>0.27100000000000002</v>
      </c>
      <c r="S96" s="2" t="s">
        <v>41</v>
      </c>
      <c r="T96" s="2" t="s">
        <v>35</v>
      </c>
      <c r="U96" s="2" t="s">
        <v>38</v>
      </c>
      <c r="V96" s="2" t="s">
        <v>40</v>
      </c>
      <c r="W96" s="2" t="s">
        <v>39</v>
      </c>
      <c r="X96" s="2" t="s">
        <v>35</v>
      </c>
      <c r="Y96" s="2" t="s">
        <v>46</v>
      </c>
      <c r="Z96" s="2" t="s">
        <v>38</v>
      </c>
      <c r="AA96" s="2" t="s">
        <v>35</v>
      </c>
      <c r="AB96" s="2" t="s">
        <v>52</v>
      </c>
      <c r="AC96" s="4">
        <f>VLOOKUP(S96,'Linear Weights'!$A:$B,2,FALSE)*Odds!$D$2</f>
        <v>0</v>
      </c>
      <c r="AD96" s="4">
        <f>VLOOKUP(T96,'Linear Weights'!$A:$B,2,FALSE)*Odds!$D$3</f>
        <v>0.11199999999999999</v>
      </c>
      <c r="AE96" s="4">
        <f>VLOOKUP(U96,'Linear Weights'!$A:$B,2,FALSE)*Odds!$D$4</f>
        <v>7.3000000000000001E-3</v>
      </c>
      <c r="AF96" s="4">
        <f>VLOOKUP(V96,'Linear Weights'!$A:$B,2,FALSE)*Odds!$D$5</f>
        <v>7.1500000000000008E-2</v>
      </c>
      <c r="AG96" s="4">
        <f>VLOOKUP(W96,'Linear Weights'!$A:$B,2,FALSE)*Odds!$D$6</f>
        <v>0.112</v>
      </c>
      <c r="AH96" s="4">
        <f>VLOOKUP(X96,'Linear Weights'!$A:$B,2,FALSE)*Odds!$D$7</f>
        <v>6.8599999999999994E-2</v>
      </c>
      <c r="AI96" s="4">
        <f>VLOOKUP(Y96,'Linear Weights'!$A:$B,2,FALSE)*Odds!$D$8</f>
        <v>2.3999999999999998E-3</v>
      </c>
      <c r="AJ96" s="4">
        <f>VLOOKUP(Z96,'Linear Weights'!$A:$B,2,FALSE)*Odds!$D$9</f>
        <v>2.4000000000000002E-3</v>
      </c>
      <c r="AK96" s="4">
        <f>VLOOKUP(AA96,'Linear Weights'!$A:$B,2,FALSE)*Odds!$D$10</f>
        <v>2.0999999999999998E-2</v>
      </c>
      <c r="AL96" s="4">
        <f>VLOOKUP(AB96,'Linear Weights'!$A:$B,2,FALSE)*Odds!$D$11</f>
        <v>1.524E-2</v>
      </c>
      <c r="AM96" s="3">
        <f>VLOOKUP(S96,'Linear Weights'!$A:$C,3,FALSE)*Odds!$D$2</f>
        <v>0</v>
      </c>
      <c r="AN96" s="3">
        <f>VLOOKUP(T96,'Linear Weights'!$A:$C,3,FALSE)*Odds!$D$3</f>
        <v>0.16</v>
      </c>
      <c r="AO96" s="3">
        <f>VLOOKUP(U96,'Linear Weights'!$A:$C,3,FALSE)*Odds!$D$4</f>
        <v>0</v>
      </c>
      <c r="AP96" s="3">
        <f>VLOOKUP(V96,'Linear Weights'!$A:$C,3,FALSE)*Odds!$D$5</f>
        <v>0.13</v>
      </c>
      <c r="AQ96" s="3">
        <f>VLOOKUP(W96,'Linear Weights'!$A:$C,3,FALSE)*Odds!$D$6</f>
        <v>0.112</v>
      </c>
      <c r="AR96" s="3">
        <f>VLOOKUP(X96,'Linear Weights'!$A:$C,3,FALSE)*Odds!$D$7</f>
        <v>9.8000000000000004E-2</v>
      </c>
      <c r="AS96" s="3">
        <f>VLOOKUP(Y96,'Linear Weights'!$A:$C,3,FALSE)*Odds!$D$8</f>
        <v>0</v>
      </c>
      <c r="AT96" s="3">
        <f>VLOOKUP(Z96,'Linear Weights'!$A:$C,3,FALSE)*Odds!$D$9</f>
        <v>0</v>
      </c>
      <c r="AU96" s="3">
        <f>VLOOKUP(AA96,'Linear Weights'!$A:$C,3,FALSE)*Odds!$D$10</f>
        <v>0.03</v>
      </c>
      <c r="AV96" s="3">
        <f>VLOOKUP(AB96,'Linear Weights'!$A:$C,3,FALSE)*Odds!$D$11</f>
        <v>1.2E-2</v>
      </c>
    </row>
    <row r="97" spans="1:48" x14ac:dyDescent="0.2">
      <c r="A97" s="1">
        <v>102</v>
      </c>
      <c r="B97" s="1" t="s">
        <v>192</v>
      </c>
      <c r="C97" s="1" t="s">
        <v>140</v>
      </c>
      <c r="D97" s="1"/>
      <c r="E97" s="2" t="s">
        <v>65</v>
      </c>
      <c r="F97" s="2">
        <v>77</v>
      </c>
      <c r="H97" s="2" t="s">
        <v>36</v>
      </c>
      <c r="I97" s="3">
        <f>SUM(AC97:AL97)/2</f>
        <v>0.21481999999999998</v>
      </c>
      <c r="J97" s="5">
        <f>(I97*600-132)/10</f>
        <v>-0.31080000000000041</v>
      </c>
      <c r="K97" s="5">
        <f>L97-J97</f>
        <v>-0.6</v>
      </c>
      <c r="L97" s="5">
        <f>MAX((I97*600-132)/10,(O97*600-132)/10)-0.6</f>
        <v>-0.91080000000000039</v>
      </c>
      <c r="M97" s="5">
        <v>0.46619999999999784</v>
      </c>
      <c r="N97" s="5">
        <f>L97-M97</f>
        <v>-1.3769999999999982</v>
      </c>
      <c r="O97" s="3">
        <f>(Q97*0.55)/2</f>
        <v>0.17600000000000002</v>
      </c>
      <c r="P97" s="2" t="s">
        <v>49</v>
      </c>
      <c r="Q97" s="2">
        <v>0.64</v>
      </c>
      <c r="R97" s="3">
        <f>SUM(AM97:AV97)/2</f>
        <v>0.245</v>
      </c>
      <c r="S97" s="2" t="s">
        <v>38</v>
      </c>
      <c r="T97" s="2" t="s">
        <v>35</v>
      </c>
      <c r="U97" s="2" t="s">
        <v>41</v>
      </c>
      <c r="V97" s="2" t="s">
        <v>41</v>
      </c>
      <c r="W97" s="2" t="s">
        <v>40</v>
      </c>
      <c r="X97" s="2" t="s">
        <v>39</v>
      </c>
      <c r="Y97" s="2" t="s">
        <v>42</v>
      </c>
      <c r="Z97" s="2" t="s">
        <v>35</v>
      </c>
      <c r="AA97" s="2" t="s">
        <v>41</v>
      </c>
      <c r="AB97" s="2" t="s">
        <v>52</v>
      </c>
      <c r="AC97" s="4">
        <f>VLOOKUP(S97,'Linear Weights'!$A:$B,2,FALSE)*Odds!$D$2</f>
        <v>1.0200000000000001E-2</v>
      </c>
      <c r="AD97" s="4">
        <f>VLOOKUP(T97,'Linear Weights'!$A:$B,2,FALSE)*Odds!$D$3</f>
        <v>0.11199999999999999</v>
      </c>
      <c r="AE97" s="4">
        <f>VLOOKUP(U97,'Linear Weights'!$A:$B,2,FALSE)*Odds!$D$4</f>
        <v>0</v>
      </c>
      <c r="AF97" s="4">
        <f>VLOOKUP(V97,'Linear Weights'!$A:$B,2,FALSE)*Odds!$D$5</f>
        <v>0</v>
      </c>
      <c r="AG97" s="4">
        <f>VLOOKUP(W97,'Linear Weights'!$A:$B,2,FALSE)*Odds!$D$6</f>
        <v>6.1600000000000009E-2</v>
      </c>
      <c r="AH97" s="4">
        <f>VLOOKUP(X97,'Linear Weights'!$A:$B,2,FALSE)*Odds!$D$7</f>
        <v>9.8000000000000004E-2</v>
      </c>
      <c r="AI97" s="4">
        <f>VLOOKUP(Y97,'Linear Weights'!$A:$B,2,FALSE)*Odds!$D$8</f>
        <v>9.8999999999999991E-2</v>
      </c>
      <c r="AJ97" s="4">
        <f>VLOOKUP(Z97,'Linear Weights'!$A:$B,2,FALSE)*Odds!$D$9</f>
        <v>3.3599999999999998E-2</v>
      </c>
      <c r="AK97" s="4">
        <f>VLOOKUP(AA97,'Linear Weights'!$A:$B,2,FALSE)*Odds!$D$10</f>
        <v>0</v>
      </c>
      <c r="AL97" s="4">
        <f>VLOOKUP(AB97,'Linear Weights'!$A:$B,2,FALSE)*Odds!$D$11</f>
        <v>1.524E-2</v>
      </c>
      <c r="AM97" s="3">
        <f>VLOOKUP(S97,'Linear Weights'!$A:$C,3,FALSE)*Odds!$D$2</f>
        <v>0</v>
      </c>
      <c r="AN97" s="3">
        <f>VLOOKUP(T97,'Linear Weights'!$A:$C,3,FALSE)*Odds!$D$3</f>
        <v>0.16</v>
      </c>
      <c r="AO97" s="3">
        <f>VLOOKUP(U97,'Linear Weights'!$A:$C,3,FALSE)*Odds!$D$4</f>
        <v>0</v>
      </c>
      <c r="AP97" s="3">
        <f>VLOOKUP(V97,'Linear Weights'!$A:$C,3,FALSE)*Odds!$D$5</f>
        <v>0</v>
      </c>
      <c r="AQ97" s="3">
        <f>VLOOKUP(W97,'Linear Weights'!$A:$C,3,FALSE)*Odds!$D$6</f>
        <v>0.112</v>
      </c>
      <c r="AR97" s="3">
        <f>VLOOKUP(X97,'Linear Weights'!$A:$C,3,FALSE)*Odds!$D$7</f>
        <v>9.8000000000000004E-2</v>
      </c>
      <c r="AS97" s="3">
        <f>VLOOKUP(Y97,'Linear Weights'!$A:$C,3,FALSE)*Odds!$D$8</f>
        <v>0.06</v>
      </c>
      <c r="AT97" s="3">
        <f>VLOOKUP(Z97,'Linear Weights'!$A:$C,3,FALSE)*Odds!$D$9</f>
        <v>4.8000000000000001E-2</v>
      </c>
      <c r="AU97" s="3">
        <f>VLOOKUP(AA97,'Linear Weights'!$A:$C,3,FALSE)*Odds!$D$10</f>
        <v>0</v>
      </c>
      <c r="AV97" s="3">
        <f>VLOOKUP(AB97,'Linear Weights'!$A:$C,3,FALSE)*Odds!$D$11</f>
        <v>1.2E-2</v>
      </c>
    </row>
    <row r="98" spans="1:48" x14ac:dyDescent="0.2">
      <c r="A98" s="1">
        <v>4</v>
      </c>
      <c r="B98" s="1" t="s">
        <v>90</v>
      </c>
      <c r="C98" s="1" t="s">
        <v>63</v>
      </c>
      <c r="D98" s="1"/>
      <c r="E98" s="2" t="s">
        <v>52</v>
      </c>
      <c r="F98" s="2">
        <v>74</v>
      </c>
      <c r="I98" s="3">
        <f>SUM(AC98:AL98)/2</f>
        <v>0.21405999999999997</v>
      </c>
      <c r="J98" s="5">
        <f>(I98*600-132)/10</f>
        <v>-0.35640000000000216</v>
      </c>
      <c r="K98" s="5">
        <f>L98-J98</f>
        <v>-0.6</v>
      </c>
      <c r="L98" s="5">
        <f>MAX((I98*600-132)/10,(O98*600-132)/10)-0.6</f>
        <v>-0.95640000000000214</v>
      </c>
      <c r="M98" s="5">
        <v>-0.44726399999999839</v>
      </c>
      <c r="N98" s="5">
        <f>L98-M98</f>
        <v>-0.50913600000000381</v>
      </c>
      <c r="O98" s="3">
        <f>(Q98*0.7+(1-Q98)*0.05)/2</f>
        <v>0.20375000000000001</v>
      </c>
      <c r="P98" s="2" t="s">
        <v>45</v>
      </c>
      <c r="Q98" s="2">
        <v>0.55000000000000004</v>
      </c>
      <c r="R98" s="3">
        <f>SUM(AM98:AV98)/2</f>
        <v>0.26900000000000002</v>
      </c>
      <c r="S98" s="2" t="s">
        <v>46</v>
      </c>
      <c r="T98" s="2" t="s">
        <v>35</v>
      </c>
      <c r="U98" s="2" t="s">
        <v>35</v>
      </c>
      <c r="V98" s="2" t="s">
        <v>40</v>
      </c>
      <c r="W98" s="2" t="s">
        <v>38</v>
      </c>
      <c r="X98" s="2" t="s">
        <v>46</v>
      </c>
      <c r="Y98" s="2" t="s">
        <v>39</v>
      </c>
      <c r="Z98" s="2" t="s">
        <v>41</v>
      </c>
      <c r="AA98" s="2" t="s">
        <v>42</v>
      </c>
      <c r="AB98" s="2" t="s">
        <v>52</v>
      </c>
      <c r="AC98" s="4">
        <f>VLOOKUP(S98,'Linear Weights'!$A:$B,2,FALSE)*Odds!$D$2</f>
        <v>8.1599999999999989E-3</v>
      </c>
      <c r="AD98" s="4">
        <f>VLOOKUP(T98,'Linear Weights'!$A:$B,2,FALSE)*Odds!$D$3</f>
        <v>0.11199999999999999</v>
      </c>
      <c r="AE98" s="4">
        <f>VLOOKUP(U98,'Linear Weights'!$A:$B,2,FALSE)*Odds!$D$4</f>
        <v>0.10219999999999999</v>
      </c>
      <c r="AF98" s="4">
        <f>VLOOKUP(V98,'Linear Weights'!$A:$B,2,FALSE)*Odds!$D$5</f>
        <v>7.1500000000000008E-2</v>
      </c>
      <c r="AG98" s="4">
        <f>VLOOKUP(W98,'Linear Weights'!$A:$B,2,FALSE)*Odds!$D$6</f>
        <v>5.6000000000000008E-3</v>
      </c>
      <c r="AH98" s="4">
        <f>VLOOKUP(X98,'Linear Weights'!$A:$B,2,FALSE)*Odds!$D$7</f>
        <v>3.9199999999999999E-3</v>
      </c>
      <c r="AI98" s="4">
        <f>VLOOKUP(Y98,'Linear Weights'!$A:$B,2,FALSE)*Odds!$D$8</f>
        <v>0.06</v>
      </c>
      <c r="AJ98" s="4">
        <f>VLOOKUP(Z98,'Linear Weights'!$A:$B,2,FALSE)*Odds!$D$9</f>
        <v>0</v>
      </c>
      <c r="AK98" s="4">
        <f>VLOOKUP(AA98,'Linear Weights'!$A:$B,2,FALSE)*Odds!$D$10</f>
        <v>4.9499999999999995E-2</v>
      </c>
      <c r="AL98" s="4">
        <f>VLOOKUP(AB98,'Linear Weights'!$A:$B,2,FALSE)*Odds!$D$11</f>
        <v>1.524E-2</v>
      </c>
      <c r="AM98" s="3">
        <f>VLOOKUP(S98,'Linear Weights'!$A:$C,3,FALSE)*Odds!$D$2</f>
        <v>0</v>
      </c>
      <c r="AN98" s="3">
        <f>VLOOKUP(T98,'Linear Weights'!$A:$C,3,FALSE)*Odds!$D$3</f>
        <v>0.16</v>
      </c>
      <c r="AO98" s="3">
        <f>VLOOKUP(U98,'Linear Weights'!$A:$C,3,FALSE)*Odds!$D$4</f>
        <v>0.14599999999999999</v>
      </c>
      <c r="AP98" s="3">
        <f>VLOOKUP(V98,'Linear Weights'!$A:$C,3,FALSE)*Odds!$D$5</f>
        <v>0.13</v>
      </c>
      <c r="AQ98" s="3">
        <f>VLOOKUP(W98,'Linear Weights'!$A:$C,3,FALSE)*Odds!$D$6</f>
        <v>0</v>
      </c>
      <c r="AR98" s="3">
        <f>VLOOKUP(X98,'Linear Weights'!$A:$C,3,FALSE)*Odds!$D$7</f>
        <v>0</v>
      </c>
      <c r="AS98" s="3">
        <f>VLOOKUP(Y98,'Linear Weights'!$A:$C,3,FALSE)*Odds!$D$8</f>
        <v>0.06</v>
      </c>
      <c r="AT98" s="3">
        <f>VLOOKUP(Z98,'Linear Weights'!$A:$C,3,FALSE)*Odds!$D$9</f>
        <v>0</v>
      </c>
      <c r="AU98" s="3">
        <f>VLOOKUP(AA98,'Linear Weights'!$A:$C,3,FALSE)*Odds!$D$10</f>
        <v>0.03</v>
      </c>
      <c r="AV98" s="3">
        <f>VLOOKUP(AB98,'Linear Weights'!$A:$C,3,FALSE)*Odds!$D$11</f>
        <v>1.2E-2</v>
      </c>
    </row>
    <row r="99" spans="1:48" x14ac:dyDescent="0.2">
      <c r="A99" s="1">
        <v>88</v>
      </c>
      <c r="B99" s="1" t="s">
        <v>179</v>
      </c>
      <c r="C99" s="1" t="s">
        <v>180</v>
      </c>
      <c r="D99" s="1"/>
      <c r="E99" s="2" t="s">
        <v>85</v>
      </c>
      <c r="F99" s="2">
        <v>72</v>
      </c>
      <c r="I99" s="3">
        <f>SUM(AC99:AL99)/2</f>
        <v>0.20949999999999999</v>
      </c>
      <c r="J99" s="5">
        <f>(I99*600-132)/10</f>
        <v>-0.63000000000000111</v>
      </c>
      <c r="K99" s="5">
        <f>L99-J99</f>
        <v>-0.55499999999999983</v>
      </c>
      <c r="L99" s="5">
        <f>MAX((I99*600-132)/10,(O99*600-132)/10)-0.6</f>
        <v>-1.1850000000000009</v>
      </c>
      <c r="M99" s="5">
        <v>-1.1949000000000027</v>
      </c>
      <c r="N99" s="5">
        <f>L99-M99</f>
        <v>9.9000000000017963E-3</v>
      </c>
      <c r="O99" s="3">
        <f>(Q99*0.7+(1-Q99)*0.05)/2</f>
        <v>0.21024999999999999</v>
      </c>
      <c r="P99" s="2" t="s">
        <v>45</v>
      </c>
      <c r="Q99" s="2">
        <v>0.56999999999999995</v>
      </c>
      <c r="R99" s="3">
        <f>SUM(AM99:AV99)/2</f>
        <v>0.252</v>
      </c>
      <c r="S99" s="2" t="s">
        <v>35</v>
      </c>
      <c r="T99" s="2" t="s">
        <v>41</v>
      </c>
      <c r="U99" s="2" t="s">
        <v>38</v>
      </c>
      <c r="V99" s="2" t="s">
        <v>46</v>
      </c>
      <c r="W99" s="2" t="s">
        <v>35</v>
      </c>
      <c r="X99" s="2" t="s">
        <v>39</v>
      </c>
      <c r="Y99" s="2" t="s">
        <v>38</v>
      </c>
      <c r="Z99" s="2" t="s">
        <v>40</v>
      </c>
      <c r="AA99" s="2" t="s">
        <v>52</v>
      </c>
      <c r="AB99" s="2" t="s">
        <v>42</v>
      </c>
      <c r="AC99" s="4">
        <f>VLOOKUP(S99,'Linear Weights'!$A:$B,2,FALSE)*Odds!$D$2</f>
        <v>0.14279999999999998</v>
      </c>
      <c r="AD99" s="4">
        <f>VLOOKUP(T99,'Linear Weights'!$A:$B,2,FALSE)*Odds!$D$3</f>
        <v>0</v>
      </c>
      <c r="AE99" s="4">
        <f>VLOOKUP(U99,'Linear Weights'!$A:$B,2,FALSE)*Odds!$D$4</f>
        <v>7.3000000000000001E-3</v>
      </c>
      <c r="AF99" s="4">
        <f>VLOOKUP(V99,'Linear Weights'!$A:$B,2,FALSE)*Odds!$D$5</f>
        <v>5.2000000000000006E-3</v>
      </c>
      <c r="AG99" s="4">
        <f>VLOOKUP(W99,'Linear Weights'!$A:$B,2,FALSE)*Odds!$D$6</f>
        <v>7.8399999999999997E-2</v>
      </c>
      <c r="AH99" s="4">
        <f>VLOOKUP(X99,'Linear Weights'!$A:$B,2,FALSE)*Odds!$D$7</f>
        <v>9.8000000000000004E-2</v>
      </c>
      <c r="AI99" s="4">
        <f>VLOOKUP(Y99,'Linear Weights'!$A:$B,2,FALSE)*Odds!$D$8</f>
        <v>3.0000000000000001E-3</v>
      </c>
      <c r="AJ99" s="4">
        <f>VLOOKUP(Z99,'Linear Weights'!$A:$B,2,FALSE)*Odds!$D$9</f>
        <v>2.6400000000000003E-2</v>
      </c>
      <c r="AK99" s="4">
        <f>VLOOKUP(AA99,'Linear Weights'!$A:$B,2,FALSE)*Odds!$D$10</f>
        <v>3.8100000000000002E-2</v>
      </c>
      <c r="AL99" s="4">
        <f>VLOOKUP(AB99,'Linear Weights'!$A:$B,2,FALSE)*Odds!$D$11</f>
        <v>1.9799999999999998E-2</v>
      </c>
      <c r="AM99" s="3">
        <f>VLOOKUP(S99,'Linear Weights'!$A:$C,3,FALSE)*Odds!$D$2</f>
        <v>0.20399999999999999</v>
      </c>
      <c r="AN99" s="3">
        <f>VLOOKUP(T99,'Linear Weights'!$A:$C,3,FALSE)*Odds!$D$3</f>
        <v>0</v>
      </c>
      <c r="AO99" s="3">
        <f>VLOOKUP(U99,'Linear Weights'!$A:$C,3,FALSE)*Odds!$D$4</f>
        <v>0</v>
      </c>
      <c r="AP99" s="3">
        <f>VLOOKUP(V99,'Linear Weights'!$A:$C,3,FALSE)*Odds!$D$5</f>
        <v>0</v>
      </c>
      <c r="AQ99" s="3">
        <f>VLOOKUP(W99,'Linear Weights'!$A:$C,3,FALSE)*Odds!$D$6</f>
        <v>0.112</v>
      </c>
      <c r="AR99" s="3">
        <f>VLOOKUP(X99,'Linear Weights'!$A:$C,3,FALSE)*Odds!$D$7</f>
        <v>9.8000000000000004E-2</v>
      </c>
      <c r="AS99" s="3">
        <f>VLOOKUP(Y99,'Linear Weights'!$A:$C,3,FALSE)*Odds!$D$8</f>
        <v>0</v>
      </c>
      <c r="AT99" s="3">
        <f>VLOOKUP(Z99,'Linear Weights'!$A:$C,3,FALSE)*Odds!$D$9</f>
        <v>4.8000000000000001E-2</v>
      </c>
      <c r="AU99" s="3">
        <f>VLOOKUP(AA99,'Linear Weights'!$A:$C,3,FALSE)*Odds!$D$10</f>
        <v>0.03</v>
      </c>
      <c r="AV99" s="3">
        <f>VLOOKUP(AB99,'Linear Weights'!$A:$C,3,FALSE)*Odds!$D$11</f>
        <v>1.2E-2</v>
      </c>
    </row>
    <row r="100" spans="1:48" x14ac:dyDescent="0.2">
      <c r="A100" s="1">
        <v>27</v>
      </c>
      <c r="B100" s="1" t="s">
        <v>120</v>
      </c>
      <c r="C100" s="1" t="s">
        <v>94</v>
      </c>
      <c r="D100" s="1"/>
      <c r="E100" s="2" t="s">
        <v>39</v>
      </c>
      <c r="F100" s="2">
        <v>73</v>
      </c>
      <c r="I100" s="3">
        <f>SUM(AC100:AL100)/2</f>
        <v>0.20097999999999996</v>
      </c>
      <c r="J100" s="5">
        <f>(I100*600-132)/10</f>
        <v>-1.141200000000002</v>
      </c>
      <c r="K100" s="5">
        <f>L100-J100</f>
        <v>-4.3799999999998951E-2</v>
      </c>
      <c r="L100" s="5">
        <f>MAX((I100*600-132)/10,(O100*600-132)/10)-0.6</f>
        <v>-1.1850000000000009</v>
      </c>
      <c r="M100" s="5">
        <v>-0.79753799999999719</v>
      </c>
      <c r="N100" s="5">
        <f>L100-M100</f>
        <v>-0.38746200000000375</v>
      </c>
      <c r="O100" s="3">
        <f>(Q100*0.7+(1-Q100)*0.05)/2</f>
        <v>0.21024999999999999</v>
      </c>
      <c r="P100" s="2" t="s">
        <v>45</v>
      </c>
      <c r="Q100" s="2">
        <v>0.56999999999999995</v>
      </c>
      <c r="R100" s="3">
        <f>SUM(AM100:AV100)/2</f>
        <v>0.254</v>
      </c>
      <c r="S100" s="2" t="s">
        <v>41</v>
      </c>
      <c r="T100" s="2" t="s">
        <v>35</v>
      </c>
      <c r="U100" s="2" t="s">
        <v>35</v>
      </c>
      <c r="V100" s="2" t="s">
        <v>38</v>
      </c>
      <c r="W100" s="2" t="s">
        <v>40</v>
      </c>
      <c r="X100" s="2" t="s">
        <v>46</v>
      </c>
      <c r="Y100" s="2" t="s">
        <v>38</v>
      </c>
      <c r="Z100" s="2" t="s">
        <v>39</v>
      </c>
      <c r="AA100" s="2" t="s">
        <v>42</v>
      </c>
      <c r="AB100" s="2" t="s">
        <v>52</v>
      </c>
      <c r="AC100" s="4">
        <f>VLOOKUP(S100,'Linear Weights'!$A:$B,2,FALSE)*Odds!$D$2</f>
        <v>0</v>
      </c>
      <c r="AD100" s="4">
        <f>VLOOKUP(T100,'Linear Weights'!$A:$B,2,FALSE)*Odds!$D$3</f>
        <v>0.11199999999999999</v>
      </c>
      <c r="AE100" s="4">
        <f>VLOOKUP(U100,'Linear Weights'!$A:$B,2,FALSE)*Odds!$D$4</f>
        <v>0.10219999999999999</v>
      </c>
      <c r="AF100" s="4">
        <f>VLOOKUP(V100,'Linear Weights'!$A:$B,2,FALSE)*Odds!$D$5</f>
        <v>6.5000000000000006E-3</v>
      </c>
      <c r="AG100" s="4">
        <f>VLOOKUP(W100,'Linear Weights'!$A:$B,2,FALSE)*Odds!$D$6</f>
        <v>6.1600000000000009E-2</v>
      </c>
      <c r="AH100" s="4">
        <f>VLOOKUP(X100,'Linear Weights'!$A:$B,2,FALSE)*Odds!$D$7</f>
        <v>3.9199999999999999E-3</v>
      </c>
      <c r="AI100" s="4">
        <f>VLOOKUP(Y100,'Linear Weights'!$A:$B,2,FALSE)*Odds!$D$8</f>
        <v>3.0000000000000001E-3</v>
      </c>
      <c r="AJ100" s="4">
        <f>VLOOKUP(Z100,'Linear Weights'!$A:$B,2,FALSE)*Odds!$D$9</f>
        <v>4.8000000000000001E-2</v>
      </c>
      <c r="AK100" s="4">
        <f>VLOOKUP(AA100,'Linear Weights'!$A:$B,2,FALSE)*Odds!$D$10</f>
        <v>4.9499999999999995E-2</v>
      </c>
      <c r="AL100" s="4">
        <f>VLOOKUP(AB100,'Linear Weights'!$A:$B,2,FALSE)*Odds!$D$11</f>
        <v>1.524E-2</v>
      </c>
      <c r="AM100" s="3">
        <f>VLOOKUP(S100,'Linear Weights'!$A:$C,3,FALSE)*Odds!$D$2</f>
        <v>0</v>
      </c>
      <c r="AN100" s="3">
        <f>VLOOKUP(T100,'Linear Weights'!$A:$C,3,FALSE)*Odds!$D$3</f>
        <v>0.16</v>
      </c>
      <c r="AO100" s="3">
        <f>VLOOKUP(U100,'Linear Weights'!$A:$C,3,FALSE)*Odds!$D$4</f>
        <v>0.14599999999999999</v>
      </c>
      <c r="AP100" s="3">
        <f>VLOOKUP(V100,'Linear Weights'!$A:$C,3,FALSE)*Odds!$D$5</f>
        <v>0</v>
      </c>
      <c r="AQ100" s="3">
        <f>VLOOKUP(W100,'Linear Weights'!$A:$C,3,FALSE)*Odds!$D$6</f>
        <v>0.112</v>
      </c>
      <c r="AR100" s="3">
        <f>VLOOKUP(X100,'Linear Weights'!$A:$C,3,FALSE)*Odds!$D$7</f>
        <v>0</v>
      </c>
      <c r="AS100" s="3">
        <f>VLOOKUP(Y100,'Linear Weights'!$A:$C,3,FALSE)*Odds!$D$8</f>
        <v>0</v>
      </c>
      <c r="AT100" s="3">
        <f>VLOOKUP(Z100,'Linear Weights'!$A:$C,3,FALSE)*Odds!$D$9</f>
        <v>4.8000000000000001E-2</v>
      </c>
      <c r="AU100" s="3">
        <f>VLOOKUP(AA100,'Linear Weights'!$A:$C,3,FALSE)*Odds!$D$10</f>
        <v>0.03</v>
      </c>
      <c r="AV100" s="3">
        <f>VLOOKUP(AB100,'Linear Weights'!$A:$C,3,FALSE)*Odds!$D$11</f>
        <v>1.2E-2</v>
      </c>
    </row>
    <row r="101" spans="1:48" x14ac:dyDescent="0.2">
      <c r="A101" s="1">
        <v>62</v>
      </c>
      <c r="B101" s="1" t="s">
        <v>50</v>
      </c>
      <c r="C101" s="1" t="s">
        <v>51</v>
      </c>
      <c r="D101" s="1" t="s">
        <v>34</v>
      </c>
      <c r="E101" s="2" t="s">
        <v>39</v>
      </c>
      <c r="F101" s="2">
        <v>63</v>
      </c>
      <c r="G101" s="2" t="s">
        <v>36</v>
      </c>
      <c r="H101" s="2" t="s">
        <v>36</v>
      </c>
      <c r="I101" s="3">
        <f>SUM(AC101:AL101)/2</f>
        <v>0.20305999999999996</v>
      </c>
      <c r="J101" s="5">
        <f>(I101*600-132)/10</f>
        <v>-1.0164000000000015</v>
      </c>
      <c r="K101" s="5">
        <f>L101-J101</f>
        <v>-0.17850000000000121</v>
      </c>
      <c r="L101" s="5">
        <f>MAX((I101*600-132)/10,((O101*R101+I101)*600-132)/10)-0.6</f>
        <v>-1.1949000000000027</v>
      </c>
      <c r="M101" s="5">
        <v>-2.8374000000000024</v>
      </c>
      <c r="N101" s="5">
        <f>L101-M101</f>
        <v>1.6424999999999996</v>
      </c>
      <c r="O101" s="3">
        <f>Q101*0.15-(1-Q101)*0.38</f>
        <v>2.81E-2</v>
      </c>
      <c r="P101" s="2" t="s">
        <v>37</v>
      </c>
      <c r="Q101" s="2">
        <v>0.77</v>
      </c>
      <c r="R101" s="3">
        <f>SUM(AM101:AV101)/2</f>
        <v>0.25</v>
      </c>
      <c r="S101" s="2" t="s">
        <v>35</v>
      </c>
      <c r="T101" s="2" t="s">
        <v>46</v>
      </c>
      <c r="U101" s="2" t="s">
        <v>35</v>
      </c>
      <c r="V101" s="2" t="s">
        <v>38</v>
      </c>
      <c r="W101" s="2" t="s">
        <v>41</v>
      </c>
      <c r="X101" s="2" t="s">
        <v>46</v>
      </c>
      <c r="Y101" s="2" t="s">
        <v>39</v>
      </c>
      <c r="Z101" s="2" t="s">
        <v>40</v>
      </c>
      <c r="AA101" s="2" t="s">
        <v>52</v>
      </c>
      <c r="AB101" s="2" t="s">
        <v>42</v>
      </c>
      <c r="AC101" s="4">
        <f>VLOOKUP(S101,'Linear Weights'!$A:$B,2,FALSE)*Odds!$D$2</f>
        <v>0.14279999999999998</v>
      </c>
      <c r="AD101" s="4">
        <f>VLOOKUP(T101,'Linear Weights'!$A:$B,2,FALSE)*Odds!$D$3</f>
        <v>6.4000000000000003E-3</v>
      </c>
      <c r="AE101" s="4">
        <f>VLOOKUP(U101,'Linear Weights'!$A:$B,2,FALSE)*Odds!$D$4</f>
        <v>0.10219999999999999</v>
      </c>
      <c r="AF101" s="4">
        <f>VLOOKUP(V101,'Linear Weights'!$A:$B,2,FALSE)*Odds!$D$5</f>
        <v>6.5000000000000006E-3</v>
      </c>
      <c r="AG101" s="4">
        <f>VLOOKUP(W101,'Linear Weights'!$A:$B,2,FALSE)*Odds!$D$6</f>
        <v>0</v>
      </c>
      <c r="AH101" s="4">
        <f>VLOOKUP(X101,'Linear Weights'!$A:$B,2,FALSE)*Odds!$D$7</f>
        <v>3.9199999999999999E-3</v>
      </c>
      <c r="AI101" s="4">
        <f>VLOOKUP(Y101,'Linear Weights'!$A:$B,2,FALSE)*Odds!$D$8</f>
        <v>0.06</v>
      </c>
      <c r="AJ101" s="4">
        <f>VLOOKUP(Z101,'Linear Weights'!$A:$B,2,FALSE)*Odds!$D$9</f>
        <v>2.6400000000000003E-2</v>
      </c>
      <c r="AK101" s="4">
        <f>VLOOKUP(AA101,'Linear Weights'!$A:$B,2,FALSE)*Odds!$D$10</f>
        <v>3.8100000000000002E-2</v>
      </c>
      <c r="AL101" s="4">
        <f>VLOOKUP(AB101,'Linear Weights'!$A:$B,2,FALSE)*Odds!$D$11</f>
        <v>1.9799999999999998E-2</v>
      </c>
      <c r="AM101" s="3">
        <f>VLOOKUP(S101,'Linear Weights'!$A:$C,3,FALSE)*Odds!$D$2</f>
        <v>0.20399999999999999</v>
      </c>
      <c r="AN101" s="3">
        <f>VLOOKUP(T101,'Linear Weights'!$A:$C,3,FALSE)*Odds!$D$3</f>
        <v>0</v>
      </c>
      <c r="AO101" s="3">
        <f>VLOOKUP(U101,'Linear Weights'!$A:$C,3,FALSE)*Odds!$D$4</f>
        <v>0.14599999999999999</v>
      </c>
      <c r="AP101" s="3">
        <f>VLOOKUP(V101,'Linear Weights'!$A:$C,3,FALSE)*Odds!$D$5</f>
        <v>0</v>
      </c>
      <c r="AQ101" s="3">
        <f>VLOOKUP(W101,'Linear Weights'!$A:$C,3,FALSE)*Odds!$D$6</f>
        <v>0</v>
      </c>
      <c r="AR101" s="3">
        <f>VLOOKUP(X101,'Linear Weights'!$A:$C,3,FALSE)*Odds!$D$7</f>
        <v>0</v>
      </c>
      <c r="AS101" s="3">
        <f>VLOOKUP(Y101,'Linear Weights'!$A:$C,3,FALSE)*Odds!$D$8</f>
        <v>0.06</v>
      </c>
      <c r="AT101" s="3">
        <f>VLOOKUP(Z101,'Linear Weights'!$A:$C,3,FALSE)*Odds!$D$9</f>
        <v>4.8000000000000001E-2</v>
      </c>
      <c r="AU101" s="3">
        <f>VLOOKUP(AA101,'Linear Weights'!$A:$C,3,FALSE)*Odds!$D$10</f>
        <v>0.03</v>
      </c>
      <c r="AV101" s="3">
        <f>VLOOKUP(AB101,'Linear Weights'!$A:$C,3,FALSE)*Odds!$D$11</f>
        <v>1.2E-2</v>
      </c>
    </row>
    <row r="102" spans="1:48" x14ac:dyDescent="0.2">
      <c r="A102" s="1">
        <v>128</v>
      </c>
      <c r="B102" s="1" t="s">
        <v>214</v>
      </c>
      <c r="C102" s="1" t="s">
        <v>33</v>
      </c>
      <c r="D102" s="1"/>
      <c r="E102" s="2" t="s">
        <v>39</v>
      </c>
      <c r="F102" s="2">
        <v>77</v>
      </c>
      <c r="G102" s="2" t="s">
        <v>36</v>
      </c>
      <c r="I102" s="3">
        <f>SUM(AC102:AL102)/2</f>
        <v>0.20510999999999996</v>
      </c>
      <c r="J102" s="5">
        <f>(I102*600-132)/10</f>
        <v>-0.89340000000000264</v>
      </c>
      <c r="K102" s="5">
        <f>L102-J102</f>
        <v>-0.32384999999999864</v>
      </c>
      <c r="L102" s="5">
        <f>MAX((I102*600-132)/10,((O102*R102+I102)*600-132)/10)-0.6</f>
        <v>-1.2172500000000013</v>
      </c>
      <c r="M102" s="5">
        <v>0.44699999999999707</v>
      </c>
      <c r="N102" s="5">
        <f>L102-M102</f>
        <v>-1.6642499999999982</v>
      </c>
      <c r="O102" s="3">
        <f>Q102*0.15-(1-Q102)*0.38</f>
        <v>1.7499999999999988E-2</v>
      </c>
      <c r="P102" s="2" t="s">
        <v>37</v>
      </c>
      <c r="Q102" s="2">
        <v>0.75</v>
      </c>
      <c r="R102" s="3">
        <f>SUM(AM102:AV102)/2</f>
        <v>0.26300000000000001</v>
      </c>
      <c r="S102" s="2" t="s">
        <v>41</v>
      </c>
      <c r="T102" s="2" t="s">
        <v>35</v>
      </c>
      <c r="U102" s="2" t="s">
        <v>35</v>
      </c>
      <c r="V102" s="2" t="s">
        <v>40</v>
      </c>
      <c r="W102" s="2" t="s">
        <v>46</v>
      </c>
      <c r="X102" s="2" t="s">
        <v>38</v>
      </c>
      <c r="Y102" s="2" t="s">
        <v>46</v>
      </c>
      <c r="Z102" s="2" t="s">
        <v>39</v>
      </c>
      <c r="AA102" s="2" t="s">
        <v>42</v>
      </c>
      <c r="AB102" s="2" t="s">
        <v>52</v>
      </c>
      <c r="AC102" s="4">
        <f>VLOOKUP(S102,'Linear Weights'!$A:$B,2,FALSE)*Odds!$D$2</f>
        <v>0</v>
      </c>
      <c r="AD102" s="4">
        <f>VLOOKUP(T102,'Linear Weights'!$A:$B,2,FALSE)*Odds!$D$3</f>
        <v>0.11199999999999999</v>
      </c>
      <c r="AE102" s="4">
        <f>VLOOKUP(U102,'Linear Weights'!$A:$B,2,FALSE)*Odds!$D$4</f>
        <v>0.10219999999999999</v>
      </c>
      <c r="AF102" s="4">
        <f>VLOOKUP(V102,'Linear Weights'!$A:$B,2,FALSE)*Odds!$D$5</f>
        <v>7.1500000000000008E-2</v>
      </c>
      <c r="AG102" s="4">
        <f>VLOOKUP(W102,'Linear Weights'!$A:$B,2,FALSE)*Odds!$D$6</f>
        <v>4.4800000000000005E-3</v>
      </c>
      <c r="AH102" s="4">
        <f>VLOOKUP(X102,'Linear Weights'!$A:$B,2,FALSE)*Odds!$D$7</f>
        <v>4.9000000000000007E-3</v>
      </c>
      <c r="AI102" s="4">
        <f>VLOOKUP(Y102,'Linear Weights'!$A:$B,2,FALSE)*Odds!$D$8</f>
        <v>2.3999999999999998E-3</v>
      </c>
      <c r="AJ102" s="4">
        <f>VLOOKUP(Z102,'Linear Weights'!$A:$B,2,FALSE)*Odds!$D$9</f>
        <v>4.8000000000000001E-2</v>
      </c>
      <c r="AK102" s="4">
        <f>VLOOKUP(AA102,'Linear Weights'!$A:$B,2,FALSE)*Odds!$D$10</f>
        <v>4.9499999999999995E-2</v>
      </c>
      <c r="AL102" s="4">
        <f>VLOOKUP(AB102,'Linear Weights'!$A:$B,2,FALSE)*Odds!$D$11</f>
        <v>1.524E-2</v>
      </c>
      <c r="AM102" s="3">
        <f>VLOOKUP(S102,'Linear Weights'!$A:$C,3,FALSE)*Odds!$D$2</f>
        <v>0</v>
      </c>
      <c r="AN102" s="3">
        <f>VLOOKUP(T102,'Linear Weights'!$A:$C,3,FALSE)*Odds!$D$3</f>
        <v>0.16</v>
      </c>
      <c r="AO102" s="3">
        <f>VLOOKUP(U102,'Linear Weights'!$A:$C,3,FALSE)*Odds!$D$4</f>
        <v>0.14599999999999999</v>
      </c>
      <c r="AP102" s="3">
        <f>VLOOKUP(V102,'Linear Weights'!$A:$C,3,FALSE)*Odds!$D$5</f>
        <v>0.13</v>
      </c>
      <c r="AQ102" s="3">
        <f>VLOOKUP(W102,'Linear Weights'!$A:$C,3,FALSE)*Odds!$D$6</f>
        <v>0</v>
      </c>
      <c r="AR102" s="3">
        <f>VLOOKUP(X102,'Linear Weights'!$A:$C,3,FALSE)*Odds!$D$7</f>
        <v>0</v>
      </c>
      <c r="AS102" s="3">
        <f>VLOOKUP(Y102,'Linear Weights'!$A:$C,3,FALSE)*Odds!$D$8</f>
        <v>0</v>
      </c>
      <c r="AT102" s="3">
        <f>VLOOKUP(Z102,'Linear Weights'!$A:$C,3,FALSE)*Odds!$D$9</f>
        <v>4.8000000000000001E-2</v>
      </c>
      <c r="AU102" s="3">
        <f>VLOOKUP(AA102,'Linear Weights'!$A:$C,3,FALSE)*Odds!$D$10</f>
        <v>0.03</v>
      </c>
      <c r="AV102" s="3">
        <f>VLOOKUP(AB102,'Linear Weights'!$A:$C,3,FALSE)*Odds!$D$11</f>
        <v>1.2E-2</v>
      </c>
    </row>
    <row r="103" spans="1:48" x14ac:dyDescent="0.2">
      <c r="A103" s="1">
        <v>137</v>
      </c>
      <c r="B103" s="1" t="s">
        <v>222</v>
      </c>
      <c r="C103" s="1" t="s">
        <v>94</v>
      </c>
      <c r="D103" s="1"/>
      <c r="E103" s="2" t="s">
        <v>52</v>
      </c>
      <c r="F103" s="2">
        <v>73</v>
      </c>
      <c r="I103" s="3">
        <f>SUM(AC103:AL103)/2</f>
        <v>0.20723999999999995</v>
      </c>
      <c r="J103" s="5">
        <f>(I103*600-132)/10</f>
        <v>-0.76560000000000339</v>
      </c>
      <c r="K103" s="5">
        <f>L103-J103</f>
        <v>-0.59999999999999987</v>
      </c>
      <c r="L103" s="5">
        <f>MAX((I103*600-132)/10,(O103*600-132)/10)-0.6</f>
        <v>-1.3656000000000033</v>
      </c>
      <c r="M103" s="5">
        <v>-0.91080000000000039</v>
      </c>
      <c r="N103" s="5">
        <f>L103-M103</f>
        <v>-0.45480000000000287</v>
      </c>
      <c r="O103" s="3">
        <f>(Q103*0.55)/2</f>
        <v>0.17600000000000002</v>
      </c>
      <c r="P103" s="2" t="s">
        <v>49</v>
      </c>
      <c r="Q103" s="2">
        <v>0.64</v>
      </c>
      <c r="R103" s="3">
        <f>SUM(AM103:AV103)/2</f>
        <v>0.23899999999999999</v>
      </c>
      <c r="S103" s="2" t="s">
        <v>41</v>
      </c>
      <c r="T103" s="2" t="s">
        <v>46</v>
      </c>
      <c r="U103" s="2" t="s">
        <v>38</v>
      </c>
      <c r="V103" s="2" t="s">
        <v>35</v>
      </c>
      <c r="W103" s="2" t="s">
        <v>35</v>
      </c>
      <c r="X103" s="2" t="s">
        <v>40</v>
      </c>
      <c r="Y103" s="2" t="s">
        <v>42</v>
      </c>
      <c r="Z103" s="2" t="s">
        <v>39</v>
      </c>
      <c r="AA103" s="2" t="s">
        <v>39</v>
      </c>
      <c r="AB103" s="2" t="s">
        <v>46</v>
      </c>
      <c r="AC103" s="4">
        <f>VLOOKUP(S103,'Linear Weights'!$A:$B,2,FALSE)*Odds!$D$2</f>
        <v>0</v>
      </c>
      <c r="AD103" s="4">
        <f>VLOOKUP(T103,'Linear Weights'!$A:$B,2,FALSE)*Odds!$D$3</f>
        <v>6.4000000000000003E-3</v>
      </c>
      <c r="AE103" s="4">
        <f>VLOOKUP(U103,'Linear Weights'!$A:$B,2,FALSE)*Odds!$D$4</f>
        <v>7.3000000000000001E-3</v>
      </c>
      <c r="AF103" s="4">
        <f>VLOOKUP(V103,'Linear Weights'!$A:$B,2,FALSE)*Odds!$D$5</f>
        <v>9.0999999999999998E-2</v>
      </c>
      <c r="AG103" s="4">
        <f>VLOOKUP(W103,'Linear Weights'!$A:$B,2,FALSE)*Odds!$D$6</f>
        <v>7.8399999999999997E-2</v>
      </c>
      <c r="AH103" s="4">
        <f>VLOOKUP(X103,'Linear Weights'!$A:$B,2,FALSE)*Odds!$D$7</f>
        <v>5.3900000000000003E-2</v>
      </c>
      <c r="AI103" s="4">
        <f>VLOOKUP(Y103,'Linear Weights'!$A:$B,2,FALSE)*Odds!$D$8</f>
        <v>9.8999999999999991E-2</v>
      </c>
      <c r="AJ103" s="4">
        <f>VLOOKUP(Z103,'Linear Weights'!$A:$B,2,FALSE)*Odds!$D$9</f>
        <v>4.8000000000000001E-2</v>
      </c>
      <c r="AK103" s="4">
        <f>VLOOKUP(AA103,'Linear Weights'!$A:$B,2,FALSE)*Odds!$D$10</f>
        <v>0.03</v>
      </c>
      <c r="AL103" s="4">
        <f>VLOOKUP(AB103,'Linear Weights'!$A:$B,2,FALSE)*Odds!$D$11</f>
        <v>4.8000000000000001E-4</v>
      </c>
      <c r="AM103" s="3">
        <f>VLOOKUP(S103,'Linear Weights'!$A:$C,3,FALSE)*Odds!$D$2</f>
        <v>0</v>
      </c>
      <c r="AN103" s="3">
        <f>VLOOKUP(T103,'Linear Weights'!$A:$C,3,FALSE)*Odds!$D$3</f>
        <v>0</v>
      </c>
      <c r="AO103" s="3">
        <f>VLOOKUP(U103,'Linear Weights'!$A:$C,3,FALSE)*Odds!$D$4</f>
        <v>0</v>
      </c>
      <c r="AP103" s="3">
        <f>VLOOKUP(V103,'Linear Weights'!$A:$C,3,FALSE)*Odds!$D$5</f>
        <v>0.13</v>
      </c>
      <c r="AQ103" s="3">
        <f>VLOOKUP(W103,'Linear Weights'!$A:$C,3,FALSE)*Odds!$D$6</f>
        <v>0.112</v>
      </c>
      <c r="AR103" s="3">
        <f>VLOOKUP(X103,'Linear Weights'!$A:$C,3,FALSE)*Odds!$D$7</f>
        <v>9.8000000000000004E-2</v>
      </c>
      <c r="AS103" s="3">
        <f>VLOOKUP(Y103,'Linear Weights'!$A:$C,3,FALSE)*Odds!$D$8</f>
        <v>0.06</v>
      </c>
      <c r="AT103" s="3">
        <f>VLOOKUP(Z103,'Linear Weights'!$A:$C,3,FALSE)*Odds!$D$9</f>
        <v>4.8000000000000001E-2</v>
      </c>
      <c r="AU103" s="3">
        <f>VLOOKUP(AA103,'Linear Weights'!$A:$C,3,FALSE)*Odds!$D$10</f>
        <v>0.03</v>
      </c>
      <c r="AV103" s="3">
        <f>VLOOKUP(AB103,'Linear Weights'!$A:$C,3,FALSE)*Odds!$D$11</f>
        <v>0</v>
      </c>
    </row>
    <row r="104" spans="1:48" x14ac:dyDescent="0.2">
      <c r="A104" s="1">
        <v>38</v>
      </c>
      <c r="B104" s="1" t="s">
        <v>131</v>
      </c>
      <c r="C104" s="1" t="s">
        <v>132</v>
      </c>
      <c r="D104" s="1"/>
      <c r="E104" s="2" t="s">
        <v>61</v>
      </c>
      <c r="F104" s="2">
        <v>70</v>
      </c>
      <c r="I104" s="3">
        <f>SUM(AC104:AL104)/2</f>
        <v>0.20202000000000001</v>
      </c>
      <c r="J104" s="5">
        <f>(I104*600-132)/10</f>
        <v>-1.0787999999999998</v>
      </c>
      <c r="K104" s="5">
        <f>L104-J104</f>
        <v>-0.60000000000000009</v>
      </c>
      <c r="L104" s="5">
        <f>MAX((I104*600-132)/10,(O104*600-132)/10)-0.6</f>
        <v>-1.6787999999999998</v>
      </c>
      <c r="M104" s="5">
        <v>-1.3656000000000033</v>
      </c>
      <c r="N104" s="5">
        <f>L104-M104</f>
        <v>-0.31319999999999659</v>
      </c>
      <c r="O104" s="3">
        <f>(Q104*0.7+(1-Q104)*0.05)/2</f>
        <v>0.19725000000000001</v>
      </c>
      <c r="P104" s="2" t="s">
        <v>45</v>
      </c>
      <c r="Q104" s="2">
        <v>0.53</v>
      </c>
      <c r="R104" s="3">
        <f>SUM(AM104:AV104)/2</f>
        <v>0.23899999999999999</v>
      </c>
      <c r="S104" s="2" t="s">
        <v>46</v>
      </c>
      <c r="T104" s="2" t="s">
        <v>35</v>
      </c>
      <c r="U104" s="2" t="s">
        <v>38</v>
      </c>
      <c r="V104" s="2" t="s">
        <v>35</v>
      </c>
      <c r="W104" s="2" t="s">
        <v>46</v>
      </c>
      <c r="X104" s="2" t="s">
        <v>39</v>
      </c>
      <c r="Y104" s="2" t="s">
        <v>40</v>
      </c>
      <c r="Z104" s="2" t="s">
        <v>41</v>
      </c>
      <c r="AA104" s="2" t="s">
        <v>42</v>
      </c>
      <c r="AB104" s="2" t="s">
        <v>38</v>
      </c>
      <c r="AC104" s="4">
        <f>VLOOKUP(S104,'Linear Weights'!$A:$B,2,FALSE)*Odds!$D$2</f>
        <v>8.1599999999999989E-3</v>
      </c>
      <c r="AD104" s="4">
        <f>VLOOKUP(T104,'Linear Weights'!$A:$B,2,FALSE)*Odds!$D$3</f>
        <v>0.11199999999999999</v>
      </c>
      <c r="AE104" s="4">
        <f>VLOOKUP(U104,'Linear Weights'!$A:$B,2,FALSE)*Odds!$D$4</f>
        <v>7.3000000000000001E-3</v>
      </c>
      <c r="AF104" s="4">
        <f>VLOOKUP(V104,'Linear Weights'!$A:$B,2,FALSE)*Odds!$D$5</f>
        <v>9.0999999999999998E-2</v>
      </c>
      <c r="AG104" s="4">
        <f>VLOOKUP(W104,'Linear Weights'!$A:$B,2,FALSE)*Odds!$D$6</f>
        <v>4.4800000000000005E-3</v>
      </c>
      <c r="AH104" s="4">
        <f>VLOOKUP(X104,'Linear Weights'!$A:$B,2,FALSE)*Odds!$D$7</f>
        <v>9.8000000000000004E-2</v>
      </c>
      <c r="AI104" s="4">
        <f>VLOOKUP(Y104,'Linear Weights'!$A:$B,2,FALSE)*Odds!$D$8</f>
        <v>3.3000000000000002E-2</v>
      </c>
      <c r="AJ104" s="4">
        <f>VLOOKUP(Z104,'Linear Weights'!$A:$B,2,FALSE)*Odds!$D$9</f>
        <v>0</v>
      </c>
      <c r="AK104" s="4">
        <f>VLOOKUP(AA104,'Linear Weights'!$A:$B,2,FALSE)*Odds!$D$10</f>
        <v>4.9499999999999995E-2</v>
      </c>
      <c r="AL104" s="4">
        <f>VLOOKUP(AB104,'Linear Weights'!$A:$B,2,FALSE)*Odds!$D$11</f>
        <v>6.0000000000000006E-4</v>
      </c>
      <c r="AM104" s="3">
        <f>VLOOKUP(S104,'Linear Weights'!$A:$C,3,FALSE)*Odds!$D$2</f>
        <v>0</v>
      </c>
      <c r="AN104" s="3">
        <f>VLOOKUP(T104,'Linear Weights'!$A:$C,3,FALSE)*Odds!$D$3</f>
        <v>0.16</v>
      </c>
      <c r="AO104" s="3">
        <f>VLOOKUP(U104,'Linear Weights'!$A:$C,3,FALSE)*Odds!$D$4</f>
        <v>0</v>
      </c>
      <c r="AP104" s="3">
        <f>VLOOKUP(V104,'Linear Weights'!$A:$C,3,FALSE)*Odds!$D$5</f>
        <v>0.13</v>
      </c>
      <c r="AQ104" s="3">
        <f>VLOOKUP(W104,'Linear Weights'!$A:$C,3,FALSE)*Odds!$D$6</f>
        <v>0</v>
      </c>
      <c r="AR104" s="3">
        <f>VLOOKUP(X104,'Linear Weights'!$A:$C,3,FALSE)*Odds!$D$7</f>
        <v>9.8000000000000004E-2</v>
      </c>
      <c r="AS104" s="3">
        <f>VLOOKUP(Y104,'Linear Weights'!$A:$C,3,FALSE)*Odds!$D$8</f>
        <v>0.06</v>
      </c>
      <c r="AT104" s="3">
        <f>VLOOKUP(Z104,'Linear Weights'!$A:$C,3,FALSE)*Odds!$D$9</f>
        <v>0</v>
      </c>
      <c r="AU104" s="3">
        <f>VLOOKUP(AA104,'Linear Weights'!$A:$C,3,FALSE)*Odds!$D$10</f>
        <v>0.03</v>
      </c>
      <c r="AV104" s="3">
        <f>VLOOKUP(AB104,'Linear Weights'!$A:$C,3,FALSE)*Odds!$D$11</f>
        <v>0</v>
      </c>
    </row>
    <row r="105" spans="1:48" x14ac:dyDescent="0.2">
      <c r="A105" s="1">
        <v>5</v>
      </c>
      <c r="B105" s="1" t="s">
        <v>91</v>
      </c>
      <c r="C105" s="1" t="s">
        <v>92</v>
      </c>
      <c r="D105" s="1"/>
      <c r="E105" s="2" t="s">
        <v>85</v>
      </c>
      <c r="F105" s="2">
        <v>76</v>
      </c>
      <c r="I105" s="3">
        <f>SUM(AC105:AL105)/2</f>
        <v>0.20054999999999998</v>
      </c>
      <c r="J105" s="5">
        <f>(I105*600-132)/10</f>
        <v>-1.1670000000000016</v>
      </c>
      <c r="K105" s="5">
        <f>L105-J105</f>
        <v>-0.60000000000000009</v>
      </c>
      <c r="L105" s="5">
        <f>MAX((I105*600-132)/10,(O105*600-132)/10)-0.6</f>
        <v>-1.7670000000000017</v>
      </c>
      <c r="M105" s="5">
        <v>-1.5000000000000568E-2</v>
      </c>
      <c r="N105" s="5">
        <f>L105-M105</f>
        <v>-1.7520000000000011</v>
      </c>
      <c r="O105" s="3">
        <f>(Q105*0.55)/2</f>
        <v>0.19800000000000001</v>
      </c>
      <c r="P105" s="2" t="s">
        <v>49</v>
      </c>
      <c r="Q105" s="2">
        <v>0.72</v>
      </c>
      <c r="R105" s="3">
        <f>SUM(AM105:AV105)/2</f>
        <v>0.26100000000000001</v>
      </c>
      <c r="S105" s="2" t="s">
        <v>38</v>
      </c>
      <c r="T105" s="2" t="s">
        <v>35</v>
      </c>
      <c r="U105" s="2" t="s">
        <v>41</v>
      </c>
      <c r="V105" s="2" t="s">
        <v>40</v>
      </c>
      <c r="W105" s="2" t="s">
        <v>35</v>
      </c>
      <c r="X105" s="2" t="s">
        <v>41</v>
      </c>
      <c r="Y105" s="2" t="s">
        <v>39</v>
      </c>
      <c r="Z105" s="2" t="s">
        <v>39</v>
      </c>
      <c r="AA105" s="2" t="s">
        <v>46</v>
      </c>
      <c r="AB105" s="2" t="s">
        <v>42</v>
      </c>
      <c r="AC105" s="4">
        <f>VLOOKUP(S105,'Linear Weights'!$A:$B,2,FALSE)*Odds!$D$2</f>
        <v>1.0200000000000001E-2</v>
      </c>
      <c r="AD105" s="4">
        <f>VLOOKUP(T105,'Linear Weights'!$A:$B,2,FALSE)*Odds!$D$3</f>
        <v>0.11199999999999999</v>
      </c>
      <c r="AE105" s="4">
        <f>VLOOKUP(U105,'Linear Weights'!$A:$B,2,FALSE)*Odds!$D$4</f>
        <v>0</v>
      </c>
      <c r="AF105" s="4">
        <f>VLOOKUP(V105,'Linear Weights'!$A:$B,2,FALSE)*Odds!$D$5</f>
        <v>7.1500000000000008E-2</v>
      </c>
      <c r="AG105" s="4">
        <f>VLOOKUP(W105,'Linear Weights'!$A:$B,2,FALSE)*Odds!$D$6</f>
        <v>7.8399999999999997E-2</v>
      </c>
      <c r="AH105" s="4">
        <f>VLOOKUP(X105,'Linear Weights'!$A:$B,2,FALSE)*Odds!$D$7</f>
        <v>0</v>
      </c>
      <c r="AI105" s="4">
        <f>VLOOKUP(Y105,'Linear Weights'!$A:$B,2,FALSE)*Odds!$D$8</f>
        <v>0.06</v>
      </c>
      <c r="AJ105" s="4">
        <f>VLOOKUP(Z105,'Linear Weights'!$A:$B,2,FALSE)*Odds!$D$9</f>
        <v>4.8000000000000001E-2</v>
      </c>
      <c r="AK105" s="4">
        <f>VLOOKUP(AA105,'Linear Weights'!$A:$B,2,FALSE)*Odds!$D$10</f>
        <v>1.1999999999999999E-3</v>
      </c>
      <c r="AL105" s="4">
        <f>VLOOKUP(AB105,'Linear Weights'!$A:$B,2,FALSE)*Odds!$D$11</f>
        <v>1.9799999999999998E-2</v>
      </c>
      <c r="AM105" s="3">
        <f>VLOOKUP(S105,'Linear Weights'!$A:$C,3,FALSE)*Odds!$D$2</f>
        <v>0</v>
      </c>
      <c r="AN105" s="3">
        <f>VLOOKUP(T105,'Linear Weights'!$A:$C,3,FALSE)*Odds!$D$3</f>
        <v>0.16</v>
      </c>
      <c r="AO105" s="3">
        <f>VLOOKUP(U105,'Linear Weights'!$A:$C,3,FALSE)*Odds!$D$4</f>
        <v>0</v>
      </c>
      <c r="AP105" s="3">
        <f>VLOOKUP(V105,'Linear Weights'!$A:$C,3,FALSE)*Odds!$D$5</f>
        <v>0.13</v>
      </c>
      <c r="AQ105" s="3">
        <f>VLOOKUP(W105,'Linear Weights'!$A:$C,3,FALSE)*Odds!$D$6</f>
        <v>0.112</v>
      </c>
      <c r="AR105" s="3">
        <f>VLOOKUP(X105,'Linear Weights'!$A:$C,3,FALSE)*Odds!$D$7</f>
        <v>0</v>
      </c>
      <c r="AS105" s="3">
        <f>VLOOKUP(Y105,'Linear Weights'!$A:$C,3,FALSE)*Odds!$D$8</f>
        <v>0.06</v>
      </c>
      <c r="AT105" s="3">
        <f>VLOOKUP(Z105,'Linear Weights'!$A:$C,3,FALSE)*Odds!$D$9</f>
        <v>4.8000000000000001E-2</v>
      </c>
      <c r="AU105" s="3">
        <f>VLOOKUP(AA105,'Linear Weights'!$A:$C,3,FALSE)*Odds!$D$10</f>
        <v>0</v>
      </c>
      <c r="AV105" s="3">
        <f>VLOOKUP(AB105,'Linear Weights'!$A:$C,3,FALSE)*Odds!$D$11</f>
        <v>1.2E-2</v>
      </c>
    </row>
    <row r="106" spans="1:48" x14ac:dyDescent="0.2">
      <c r="A106" s="1">
        <v>104</v>
      </c>
      <c r="B106" s="1" t="s">
        <v>62</v>
      </c>
      <c r="C106" s="1" t="s">
        <v>63</v>
      </c>
      <c r="D106" s="1" t="s">
        <v>34</v>
      </c>
      <c r="E106" s="2" t="s">
        <v>61</v>
      </c>
      <c r="F106" s="2">
        <v>60</v>
      </c>
      <c r="I106" s="3">
        <f>SUM(AC106:AL106)/2</f>
        <v>0.20005000000000001</v>
      </c>
      <c r="J106" s="5">
        <f>(I106*600-132)/10</f>
        <v>-1.1969999999999998</v>
      </c>
      <c r="K106" s="5">
        <f>L106-J106</f>
        <v>-0.59999999999999987</v>
      </c>
      <c r="L106" s="5">
        <f>MAX((I106*600-132)/10,(O106*600-132)/10)-0.6</f>
        <v>-1.7969999999999997</v>
      </c>
      <c r="M106" s="5">
        <v>-2.9855999999999994</v>
      </c>
      <c r="N106" s="5">
        <f>L106-M106</f>
        <v>1.1885999999999997</v>
      </c>
      <c r="O106" s="3">
        <f>(Q106*0.55)/2</f>
        <v>0.1925</v>
      </c>
      <c r="P106" s="2" t="s">
        <v>49</v>
      </c>
      <c r="Q106" s="2">
        <v>0.7</v>
      </c>
      <c r="R106" s="3">
        <f>SUM(AM106:AV106)/2</f>
        <v>0.26899999999999996</v>
      </c>
      <c r="S106" s="2" t="s">
        <v>35</v>
      </c>
      <c r="T106" s="2" t="s">
        <v>38</v>
      </c>
      <c r="U106" s="2" t="s">
        <v>35</v>
      </c>
      <c r="V106" s="2" t="s">
        <v>38</v>
      </c>
      <c r="W106" s="2" t="s">
        <v>41</v>
      </c>
      <c r="X106" s="2" t="s">
        <v>40</v>
      </c>
      <c r="Y106" s="2" t="s">
        <v>46</v>
      </c>
      <c r="Z106" s="2" t="s">
        <v>39</v>
      </c>
      <c r="AA106" s="2" t="s">
        <v>40</v>
      </c>
      <c r="AB106" s="2" t="s">
        <v>42</v>
      </c>
      <c r="AC106" s="4">
        <f>VLOOKUP(S106,'Linear Weights'!$A:$B,2,FALSE)*Odds!$D$2</f>
        <v>0.14279999999999998</v>
      </c>
      <c r="AD106" s="4">
        <f>VLOOKUP(T106,'Linear Weights'!$A:$B,2,FALSE)*Odds!$D$3</f>
        <v>8.0000000000000002E-3</v>
      </c>
      <c r="AE106" s="4">
        <f>VLOOKUP(U106,'Linear Weights'!$A:$B,2,FALSE)*Odds!$D$4</f>
        <v>0.10219999999999999</v>
      </c>
      <c r="AF106" s="4">
        <f>VLOOKUP(V106,'Linear Weights'!$A:$B,2,FALSE)*Odds!$D$5</f>
        <v>6.5000000000000006E-3</v>
      </c>
      <c r="AG106" s="4">
        <f>VLOOKUP(W106,'Linear Weights'!$A:$B,2,FALSE)*Odds!$D$6</f>
        <v>0</v>
      </c>
      <c r="AH106" s="4">
        <f>VLOOKUP(X106,'Linear Weights'!$A:$B,2,FALSE)*Odds!$D$7</f>
        <v>5.3900000000000003E-2</v>
      </c>
      <c r="AI106" s="4">
        <f>VLOOKUP(Y106,'Linear Weights'!$A:$B,2,FALSE)*Odds!$D$8</f>
        <v>2.3999999999999998E-3</v>
      </c>
      <c r="AJ106" s="4">
        <f>VLOOKUP(Z106,'Linear Weights'!$A:$B,2,FALSE)*Odds!$D$9</f>
        <v>4.8000000000000001E-2</v>
      </c>
      <c r="AK106" s="4">
        <f>VLOOKUP(AA106,'Linear Weights'!$A:$B,2,FALSE)*Odds!$D$10</f>
        <v>1.6500000000000001E-2</v>
      </c>
      <c r="AL106" s="4">
        <f>VLOOKUP(AB106,'Linear Weights'!$A:$B,2,FALSE)*Odds!$D$11</f>
        <v>1.9799999999999998E-2</v>
      </c>
      <c r="AM106" s="3">
        <f>VLOOKUP(S106,'Linear Weights'!$A:$C,3,FALSE)*Odds!$D$2</f>
        <v>0.20399999999999999</v>
      </c>
      <c r="AN106" s="3">
        <f>VLOOKUP(T106,'Linear Weights'!$A:$C,3,FALSE)*Odds!$D$3</f>
        <v>0</v>
      </c>
      <c r="AO106" s="3">
        <f>VLOOKUP(U106,'Linear Weights'!$A:$C,3,FALSE)*Odds!$D$4</f>
        <v>0.14599999999999999</v>
      </c>
      <c r="AP106" s="3">
        <f>VLOOKUP(V106,'Linear Weights'!$A:$C,3,FALSE)*Odds!$D$5</f>
        <v>0</v>
      </c>
      <c r="AQ106" s="3">
        <f>VLOOKUP(W106,'Linear Weights'!$A:$C,3,FALSE)*Odds!$D$6</f>
        <v>0</v>
      </c>
      <c r="AR106" s="3">
        <f>VLOOKUP(X106,'Linear Weights'!$A:$C,3,FALSE)*Odds!$D$7</f>
        <v>9.8000000000000004E-2</v>
      </c>
      <c r="AS106" s="3">
        <f>VLOOKUP(Y106,'Linear Weights'!$A:$C,3,FALSE)*Odds!$D$8</f>
        <v>0</v>
      </c>
      <c r="AT106" s="3">
        <f>VLOOKUP(Z106,'Linear Weights'!$A:$C,3,FALSE)*Odds!$D$9</f>
        <v>4.8000000000000001E-2</v>
      </c>
      <c r="AU106" s="3">
        <f>VLOOKUP(AA106,'Linear Weights'!$A:$C,3,FALSE)*Odds!$D$10</f>
        <v>0.03</v>
      </c>
      <c r="AV106" s="3">
        <f>VLOOKUP(AB106,'Linear Weights'!$A:$C,3,FALSE)*Odds!$D$11</f>
        <v>1.2E-2</v>
      </c>
    </row>
    <row r="107" spans="1:48" x14ac:dyDescent="0.2">
      <c r="A107" s="1">
        <v>25</v>
      </c>
      <c r="B107" s="1" t="s">
        <v>66</v>
      </c>
      <c r="C107" s="1" t="s">
        <v>67</v>
      </c>
      <c r="D107" s="1" t="s">
        <v>34</v>
      </c>
      <c r="E107" s="2" t="s">
        <v>65</v>
      </c>
      <c r="F107" s="2">
        <v>74</v>
      </c>
      <c r="G107" s="2" t="s">
        <v>36</v>
      </c>
      <c r="H107" s="2" t="s">
        <v>36</v>
      </c>
      <c r="I107" s="3">
        <f>SUM(AC107:AL107)/2</f>
        <v>0.1938</v>
      </c>
      <c r="J107" s="5">
        <f>(I107*600-132)/10</f>
        <v>-1.5719999999999998</v>
      </c>
      <c r="K107" s="5">
        <f>L107-J107</f>
        <v>-0.59999999999999987</v>
      </c>
      <c r="L107" s="5">
        <f>MAX((I107*600-132)/10,((O107*R107+I107)*600-132)/10)-0.6</f>
        <v>-2.1719999999999997</v>
      </c>
      <c r="M107" s="5">
        <v>-0.49238400000000127</v>
      </c>
      <c r="N107" s="5">
        <f>L107-M107</f>
        <v>-1.6796159999999984</v>
      </c>
      <c r="O107" s="3">
        <f>Q107*0.15-(1-Q107)*0.38</f>
        <v>-8.8499999999999981E-2</v>
      </c>
      <c r="P107" s="2" t="s">
        <v>37</v>
      </c>
      <c r="Q107" s="2">
        <v>0.55000000000000004</v>
      </c>
      <c r="R107" s="3">
        <f>SUM(AM107:AV107)/2</f>
        <v>0.22599999999999998</v>
      </c>
      <c r="S107" s="2" t="s">
        <v>35</v>
      </c>
      <c r="T107" s="2" t="s">
        <v>38</v>
      </c>
      <c r="U107" s="2" t="s">
        <v>41</v>
      </c>
      <c r="V107" s="2" t="s">
        <v>38</v>
      </c>
      <c r="W107" s="2" t="s">
        <v>41</v>
      </c>
      <c r="X107" s="2" t="s">
        <v>40</v>
      </c>
      <c r="Y107" s="2" t="s">
        <v>42</v>
      </c>
      <c r="Z107" s="2" t="s">
        <v>39</v>
      </c>
      <c r="AA107" s="2" t="s">
        <v>35</v>
      </c>
      <c r="AB107" s="2" t="s">
        <v>35</v>
      </c>
      <c r="AC107" s="4">
        <f>VLOOKUP(S107,'Linear Weights'!$A:$B,2,FALSE)*Odds!$D$2</f>
        <v>0.14279999999999998</v>
      </c>
      <c r="AD107" s="4">
        <f>VLOOKUP(T107,'Linear Weights'!$A:$B,2,FALSE)*Odds!$D$3</f>
        <v>8.0000000000000002E-3</v>
      </c>
      <c r="AE107" s="4">
        <f>VLOOKUP(U107,'Linear Weights'!$A:$B,2,FALSE)*Odds!$D$4</f>
        <v>0</v>
      </c>
      <c r="AF107" s="4">
        <f>VLOOKUP(V107,'Linear Weights'!$A:$B,2,FALSE)*Odds!$D$5</f>
        <v>6.5000000000000006E-3</v>
      </c>
      <c r="AG107" s="4">
        <f>VLOOKUP(W107,'Linear Weights'!$A:$B,2,FALSE)*Odds!$D$6</f>
        <v>0</v>
      </c>
      <c r="AH107" s="4">
        <f>VLOOKUP(X107,'Linear Weights'!$A:$B,2,FALSE)*Odds!$D$7</f>
        <v>5.3900000000000003E-2</v>
      </c>
      <c r="AI107" s="4">
        <f>VLOOKUP(Y107,'Linear Weights'!$A:$B,2,FALSE)*Odds!$D$8</f>
        <v>9.8999999999999991E-2</v>
      </c>
      <c r="AJ107" s="4">
        <f>VLOOKUP(Z107,'Linear Weights'!$A:$B,2,FALSE)*Odds!$D$9</f>
        <v>4.8000000000000001E-2</v>
      </c>
      <c r="AK107" s="4">
        <f>VLOOKUP(AA107,'Linear Weights'!$A:$B,2,FALSE)*Odds!$D$10</f>
        <v>2.0999999999999998E-2</v>
      </c>
      <c r="AL107" s="4">
        <f>VLOOKUP(AB107,'Linear Weights'!$A:$B,2,FALSE)*Odds!$D$11</f>
        <v>8.3999999999999995E-3</v>
      </c>
      <c r="AM107" s="3">
        <f>VLOOKUP(S107,'Linear Weights'!$A:$C,3,FALSE)*Odds!$D$2</f>
        <v>0.20399999999999999</v>
      </c>
      <c r="AN107" s="3">
        <f>VLOOKUP(T107,'Linear Weights'!$A:$C,3,FALSE)*Odds!$D$3</f>
        <v>0</v>
      </c>
      <c r="AO107" s="3">
        <f>VLOOKUP(U107,'Linear Weights'!$A:$C,3,FALSE)*Odds!$D$4</f>
        <v>0</v>
      </c>
      <c r="AP107" s="3">
        <f>VLOOKUP(V107,'Linear Weights'!$A:$C,3,FALSE)*Odds!$D$5</f>
        <v>0</v>
      </c>
      <c r="AQ107" s="3">
        <f>VLOOKUP(W107,'Linear Weights'!$A:$C,3,FALSE)*Odds!$D$6</f>
        <v>0</v>
      </c>
      <c r="AR107" s="3">
        <f>VLOOKUP(X107,'Linear Weights'!$A:$C,3,FALSE)*Odds!$D$7</f>
        <v>9.8000000000000004E-2</v>
      </c>
      <c r="AS107" s="3">
        <f>VLOOKUP(Y107,'Linear Weights'!$A:$C,3,FALSE)*Odds!$D$8</f>
        <v>0.06</v>
      </c>
      <c r="AT107" s="3">
        <f>VLOOKUP(Z107,'Linear Weights'!$A:$C,3,FALSE)*Odds!$D$9</f>
        <v>4.8000000000000001E-2</v>
      </c>
      <c r="AU107" s="3">
        <f>VLOOKUP(AA107,'Linear Weights'!$A:$C,3,FALSE)*Odds!$D$10</f>
        <v>0.03</v>
      </c>
      <c r="AV107" s="3">
        <f>VLOOKUP(AB107,'Linear Weights'!$A:$C,3,FALSE)*Odds!$D$11</f>
        <v>1.2E-2</v>
      </c>
    </row>
    <row r="108" spans="1:48" x14ac:dyDescent="0.2">
      <c r="A108" s="1">
        <v>76</v>
      </c>
      <c r="B108" s="1" t="s">
        <v>167</v>
      </c>
      <c r="C108" s="1" t="s">
        <v>58</v>
      </c>
      <c r="D108" s="1"/>
      <c r="E108" s="2" t="s">
        <v>39</v>
      </c>
      <c r="F108" s="2">
        <v>77</v>
      </c>
      <c r="G108" s="2" t="s">
        <v>36</v>
      </c>
      <c r="H108" s="2" t="s">
        <v>36</v>
      </c>
      <c r="I108" s="3">
        <f>SUM(AC108:AL108)/2</f>
        <v>0.17513999999999999</v>
      </c>
      <c r="J108" s="5">
        <f>(I108*600-132)/10</f>
        <v>-2.6916000000000011</v>
      </c>
      <c r="K108" s="5">
        <f>L108-J108</f>
        <v>0.36021000000000081</v>
      </c>
      <c r="L108" s="5">
        <f>MAX((I108*600-132)/10,((O108*R108+I108)*600-132)/10)-0.6</f>
        <v>-2.3313900000000003</v>
      </c>
      <c r="M108" s="5">
        <v>0.35699999999999932</v>
      </c>
      <c r="N108" s="5">
        <f>L108-M108</f>
        <v>-2.6883899999999996</v>
      </c>
      <c r="O108" s="3">
        <f>Q108*0.15-(1-Q108)*0.38</f>
        <v>7.0499999999999993E-2</v>
      </c>
      <c r="P108" s="2" t="s">
        <v>37</v>
      </c>
      <c r="Q108" s="2">
        <v>0.85</v>
      </c>
      <c r="R108" s="3">
        <f>SUM(AM108:AV108)/2</f>
        <v>0.22699999999999998</v>
      </c>
      <c r="S108" s="2" t="s">
        <v>35</v>
      </c>
      <c r="T108" s="2" t="s">
        <v>35</v>
      </c>
      <c r="U108" s="2" t="s">
        <v>38</v>
      </c>
      <c r="V108" s="2" t="s">
        <v>41</v>
      </c>
      <c r="W108" s="2" t="s">
        <v>46</v>
      </c>
      <c r="X108" s="2" t="s">
        <v>41</v>
      </c>
      <c r="Y108" s="2" t="s">
        <v>41</v>
      </c>
      <c r="Z108" s="2" t="s">
        <v>35</v>
      </c>
      <c r="AA108" s="2" t="s">
        <v>52</v>
      </c>
      <c r="AB108" s="2" t="s">
        <v>39</v>
      </c>
      <c r="AC108" s="4">
        <f>VLOOKUP(S108,'Linear Weights'!$A:$B,2,FALSE)*Odds!$D$2</f>
        <v>0.14279999999999998</v>
      </c>
      <c r="AD108" s="4">
        <f>VLOOKUP(T108,'Linear Weights'!$A:$B,2,FALSE)*Odds!$D$3</f>
        <v>0.11199999999999999</v>
      </c>
      <c r="AE108" s="4">
        <f>VLOOKUP(U108,'Linear Weights'!$A:$B,2,FALSE)*Odds!$D$4</f>
        <v>7.3000000000000001E-3</v>
      </c>
      <c r="AF108" s="4">
        <f>VLOOKUP(V108,'Linear Weights'!$A:$B,2,FALSE)*Odds!$D$5</f>
        <v>0</v>
      </c>
      <c r="AG108" s="4">
        <f>VLOOKUP(W108,'Linear Weights'!$A:$B,2,FALSE)*Odds!$D$6</f>
        <v>4.4800000000000005E-3</v>
      </c>
      <c r="AH108" s="4">
        <f>VLOOKUP(X108,'Linear Weights'!$A:$B,2,FALSE)*Odds!$D$7</f>
        <v>0</v>
      </c>
      <c r="AI108" s="4">
        <f>VLOOKUP(Y108,'Linear Weights'!$A:$B,2,FALSE)*Odds!$D$8</f>
        <v>0</v>
      </c>
      <c r="AJ108" s="4">
        <f>VLOOKUP(Z108,'Linear Weights'!$A:$B,2,FALSE)*Odds!$D$9</f>
        <v>3.3599999999999998E-2</v>
      </c>
      <c r="AK108" s="4">
        <f>VLOOKUP(AA108,'Linear Weights'!$A:$B,2,FALSE)*Odds!$D$10</f>
        <v>3.8100000000000002E-2</v>
      </c>
      <c r="AL108" s="4">
        <f>VLOOKUP(AB108,'Linear Weights'!$A:$B,2,FALSE)*Odds!$D$11</f>
        <v>1.2E-2</v>
      </c>
      <c r="AM108" s="3">
        <f>VLOOKUP(S108,'Linear Weights'!$A:$C,3,FALSE)*Odds!$D$2</f>
        <v>0.20399999999999999</v>
      </c>
      <c r="AN108" s="3">
        <f>VLOOKUP(T108,'Linear Weights'!$A:$C,3,FALSE)*Odds!$D$3</f>
        <v>0.16</v>
      </c>
      <c r="AO108" s="3">
        <f>VLOOKUP(U108,'Linear Weights'!$A:$C,3,FALSE)*Odds!$D$4</f>
        <v>0</v>
      </c>
      <c r="AP108" s="3">
        <f>VLOOKUP(V108,'Linear Weights'!$A:$C,3,FALSE)*Odds!$D$5</f>
        <v>0</v>
      </c>
      <c r="AQ108" s="3">
        <f>VLOOKUP(W108,'Linear Weights'!$A:$C,3,FALSE)*Odds!$D$6</f>
        <v>0</v>
      </c>
      <c r="AR108" s="3">
        <f>VLOOKUP(X108,'Linear Weights'!$A:$C,3,FALSE)*Odds!$D$7</f>
        <v>0</v>
      </c>
      <c r="AS108" s="3">
        <f>VLOOKUP(Y108,'Linear Weights'!$A:$C,3,FALSE)*Odds!$D$8</f>
        <v>0</v>
      </c>
      <c r="AT108" s="3">
        <f>VLOOKUP(Z108,'Linear Weights'!$A:$C,3,FALSE)*Odds!$D$9</f>
        <v>4.8000000000000001E-2</v>
      </c>
      <c r="AU108" s="3">
        <f>VLOOKUP(AA108,'Linear Weights'!$A:$C,3,FALSE)*Odds!$D$10</f>
        <v>0.03</v>
      </c>
      <c r="AV108" s="3">
        <f>VLOOKUP(AB108,'Linear Weights'!$A:$C,3,FALSE)*Odds!$D$11</f>
        <v>1.2E-2</v>
      </c>
    </row>
    <row r="109" spans="1:48" x14ac:dyDescent="0.2">
      <c r="A109" s="1">
        <v>77</v>
      </c>
      <c r="B109" s="1" t="s">
        <v>168</v>
      </c>
      <c r="C109" s="1" t="s">
        <v>92</v>
      </c>
      <c r="D109" s="1"/>
      <c r="E109" s="2" t="s">
        <v>35</v>
      </c>
      <c r="F109" s="2">
        <v>69</v>
      </c>
      <c r="I109" s="3">
        <f>SUM(AC109:AL109)/2</f>
        <v>0.17730000000000001</v>
      </c>
      <c r="J109" s="5">
        <f>(I109*600-132)/10</f>
        <v>-2.5619999999999989</v>
      </c>
      <c r="K109" s="5">
        <f>L109-J109</f>
        <v>1.1999999999999122E-2</v>
      </c>
      <c r="L109" s="5">
        <f>MAX((I109*600-132)/10,(O109*600-132)/10)-0.6</f>
        <v>-2.5499999999999998</v>
      </c>
      <c r="M109" s="5">
        <v>-1.6787999999999998</v>
      </c>
      <c r="N109" s="5">
        <f>L109-M109</f>
        <v>-0.87119999999999997</v>
      </c>
      <c r="O109" s="3">
        <f>(Q109*0.7+(1-Q109)*0.05)/2</f>
        <v>0.1875</v>
      </c>
      <c r="P109" s="2" t="s">
        <v>45</v>
      </c>
      <c r="Q109" s="2">
        <v>0.5</v>
      </c>
      <c r="R109" s="3">
        <f>SUM(AM109:AV109)/2</f>
        <v>0.21499999999999997</v>
      </c>
      <c r="S109" s="2" t="s">
        <v>38</v>
      </c>
      <c r="T109" s="2" t="s">
        <v>46</v>
      </c>
      <c r="U109" s="2" t="s">
        <v>38</v>
      </c>
      <c r="V109" s="2" t="s">
        <v>35</v>
      </c>
      <c r="W109" s="2" t="s">
        <v>40</v>
      </c>
      <c r="X109" s="2" t="s">
        <v>35</v>
      </c>
      <c r="Y109" s="2" t="s">
        <v>41</v>
      </c>
      <c r="Z109" s="2" t="s">
        <v>39</v>
      </c>
      <c r="AA109" s="2" t="s">
        <v>42</v>
      </c>
      <c r="AB109" s="2" t="s">
        <v>39</v>
      </c>
      <c r="AC109" s="4">
        <f>VLOOKUP(S109,'Linear Weights'!$A:$B,2,FALSE)*Odds!$D$2</f>
        <v>1.0200000000000001E-2</v>
      </c>
      <c r="AD109" s="4">
        <f>VLOOKUP(T109,'Linear Weights'!$A:$B,2,FALSE)*Odds!$D$3</f>
        <v>6.4000000000000003E-3</v>
      </c>
      <c r="AE109" s="4">
        <f>VLOOKUP(U109,'Linear Weights'!$A:$B,2,FALSE)*Odds!$D$4</f>
        <v>7.3000000000000001E-3</v>
      </c>
      <c r="AF109" s="4">
        <f>VLOOKUP(V109,'Linear Weights'!$A:$B,2,FALSE)*Odds!$D$5</f>
        <v>9.0999999999999998E-2</v>
      </c>
      <c r="AG109" s="4">
        <f>VLOOKUP(W109,'Linear Weights'!$A:$B,2,FALSE)*Odds!$D$6</f>
        <v>6.1600000000000009E-2</v>
      </c>
      <c r="AH109" s="4">
        <f>VLOOKUP(X109,'Linear Weights'!$A:$B,2,FALSE)*Odds!$D$7</f>
        <v>6.8599999999999994E-2</v>
      </c>
      <c r="AI109" s="4">
        <f>VLOOKUP(Y109,'Linear Weights'!$A:$B,2,FALSE)*Odds!$D$8</f>
        <v>0</v>
      </c>
      <c r="AJ109" s="4">
        <f>VLOOKUP(Z109,'Linear Weights'!$A:$B,2,FALSE)*Odds!$D$9</f>
        <v>4.8000000000000001E-2</v>
      </c>
      <c r="AK109" s="4">
        <f>VLOOKUP(AA109,'Linear Weights'!$A:$B,2,FALSE)*Odds!$D$10</f>
        <v>4.9499999999999995E-2</v>
      </c>
      <c r="AL109" s="4">
        <f>VLOOKUP(AB109,'Linear Weights'!$A:$B,2,FALSE)*Odds!$D$11</f>
        <v>1.2E-2</v>
      </c>
      <c r="AM109" s="3">
        <f>VLOOKUP(S109,'Linear Weights'!$A:$C,3,FALSE)*Odds!$D$2</f>
        <v>0</v>
      </c>
      <c r="AN109" s="3">
        <f>VLOOKUP(T109,'Linear Weights'!$A:$C,3,FALSE)*Odds!$D$3</f>
        <v>0</v>
      </c>
      <c r="AO109" s="3">
        <f>VLOOKUP(U109,'Linear Weights'!$A:$C,3,FALSE)*Odds!$D$4</f>
        <v>0</v>
      </c>
      <c r="AP109" s="3">
        <f>VLOOKUP(V109,'Linear Weights'!$A:$C,3,FALSE)*Odds!$D$5</f>
        <v>0.13</v>
      </c>
      <c r="AQ109" s="3">
        <f>VLOOKUP(W109,'Linear Weights'!$A:$C,3,FALSE)*Odds!$D$6</f>
        <v>0.112</v>
      </c>
      <c r="AR109" s="3">
        <f>VLOOKUP(X109,'Linear Weights'!$A:$C,3,FALSE)*Odds!$D$7</f>
        <v>9.8000000000000004E-2</v>
      </c>
      <c r="AS109" s="3">
        <f>VLOOKUP(Y109,'Linear Weights'!$A:$C,3,FALSE)*Odds!$D$8</f>
        <v>0</v>
      </c>
      <c r="AT109" s="3">
        <f>VLOOKUP(Z109,'Linear Weights'!$A:$C,3,FALSE)*Odds!$D$9</f>
        <v>4.8000000000000001E-2</v>
      </c>
      <c r="AU109" s="3">
        <f>VLOOKUP(AA109,'Linear Weights'!$A:$C,3,FALSE)*Odds!$D$10</f>
        <v>0.03</v>
      </c>
      <c r="AV109" s="3">
        <f>VLOOKUP(AB109,'Linear Weights'!$A:$C,3,FALSE)*Odds!$D$11</f>
        <v>1.2E-2</v>
      </c>
    </row>
    <row r="110" spans="1:48" x14ac:dyDescent="0.2">
      <c r="A110" s="1">
        <v>42</v>
      </c>
      <c r="B110" s="1" t="s">
        <v>137</v>
      </c>
      <c r="C110" s="1" t="s">
        <v>102</v>
      </c>
      <c r="D110" s="1"/>
      <c r="E110" s="2" t="s">
        <v>85</v>
      </c>
      <c r="F110" s="2">
        <v>71</v>
      </c>
      <c r="I110" s="3">
        <f>SUM(AC110:AL110)/2</f>
        <v>0.18270999999999996</v>
      </c>
      <c r="J110" s="5">
        <f>(I110*600-132)/10</f>
        <v>-2.2374000000000023</v>
      </c>
      <c r="K110" s="5">
        <f>L110-J110</f>
        <v>-0.60000000000000009</v>
      </c>
      <c r="L110" s="5">
        <f>MAX((I110*600-132)/10,(O110*600-132)/10)-0.6</f>
        <v>-2.8374000000000024</v>
      </c>
      <c r="M110" s="5">
        <v>-1.2172500000000013</v>
      </c>
      <c r="N110" s="5">
        <f>L110-M110</f>
        <v>-1.6201500000000011</v>
      </c>
      <c r="O110" s="3">
        <f>(Q110*0.55)/2</f>
        <v>0.16500000000000001</v>
      </c>
      <c r="P110" s="2" t="s">
        <v>49</v>
      </c>
      <c r="Q110" s="2">
        <v>0.6</v>
      </c>
      <c r="R110" s="3">
        <f>SUM(AM110:AV110)/2</f>
        <v>0.20300000000000001</v>
      </c>
      <c r="S110" s="2" t="s">
        <v>35</v>
      </c>
      <c r="T110" s="2" t="s">
        <v>38</v>
      </c>
      <c r="U110" s="2" t="s">
        <v>41</v>
      </c>
      <c r="V110" s="2" t="s">
        <v>41</v>
      </c>
      <c r="W110" s="2" t="s">
        <v>39</v>
      </c>
      <c r="X110" s="2" t="s">
        <v>46</v>
      </c>
      <c r="Y110" s="2" t="s">
        <v>38</v>
      </c>
      <c r="Z110" s="2" t="s">
        <v>40</v>
      </c>
      <c r="AA110" s="2" t="s">
        <v>42</v>
      </c>
      <c r="AB110" s="2" t="s">
        <v>42</v>
      </c>
      <c r="AC110" s="4">
        <f>VLOOKUP(S110,'Linear Weights'!$A:$B,2,FALSE)*Odds!$D$2</f>
        <v>0.14279999999999998</v>
      </c>
      <c r="AD110" s="4">
        <f>VLOOKUP(T110,'Linear Weights'!$A:$B,2,FALSE)*Odds!$D$3</f>
        <v>8.0000000000000002E-3</v>
      </c>
      <c r="AE110" s="4">
        <f>VLOOKUP(U110,'Linear Weights'!$A:$B,2,FALSE)*Odds!$D$4</f>
        <v>0</v>
      </c>
      <c r="AF110" s="4">
        <f>VLOOKUP(V110,'Linear Weights'!$A:$B,2,FALSE)*Odds!$D$5</f>
        <v>0</v>
      </c>
      <c r="AG110" s="4">
        <f>VLOOKUP(W110,'Linear Weights'!$A:$B,2,FALSE)*Odds!$D$6</f>
        <v>0.112</v>
      </c>
      <c r="AH110" s="4">
        <f>VLOOKUP(X110,'Linear Weights'!$A:$B,2,FALSE)*Odds!$D$7</f>
        <v>3.9199999999999999E-3</v>
      </c>
      <c r="AI110" s="4">
        <f>VLOOKUP(Y110,'Linear Weights'!$A:$B,2,FALSE)*Odds!$D$8</f>
        <v>3.0000000000000001E-3</v>
      </c>
      <c r="AJ110" s="4">
        <f>VLOOKUP(Z110,'Linear Weights'!$A:$B,2,FALSE)*Odds!$D$9</f>
        <v>2.6400000000000003E-2</v>
      </c>
      <c r="AK110" s="4">
        <f>VLOOKUP(AA110,'Linear Weights'!$A:$B,2,FALSE)*Odds!$D$10</f>
        <v>4.9499999999999995E-2</v>
      </c>
      <c r="AL110" s="4">
        <f>VLOOKUP(AB110,'Linear Weights'!$A:$B,2,FALSE)*Odds!$D$11</f>
        <v>1.9799999999999998E-2</v>
      </c>
      <c r="AM110" s="3">
        <f>VLOOKUP(S110,'Linear Weights'!$A:$C,3,FALSE)*Odds!$D$2</f>
        <v>0.20399999999999999</v>
      </c>
      <c r="AN110" s="3">
        <f>VLOOKUP(T110,'Linear Weights'!$A:$C,3,FALSE)*Odds!$D$3</f>
        <v>0</v>
      </c>
      <c r="AO110" s="3">
        <f>VLOOKUP(U110,'Linear Weights'!$A:$C,3,FALSE)*Odds!$D$4</f>
        <v>0</v>
      </c>
      <c r="AP110" s="3">
        <f>VLOOKUP(V110,'Linear Weights'!$A:$C,3,FALSE)*Odds!$D$5</f>
        <v>0</v>
      </c>
      <c r="AQ110" s="3">
        <f>VLOOKUP(W110,'Linear Weights'!$A:$C,3,FALSE)*Odds!$D$6</f>
        <v>0.112</v>
      </c>
      <c r="AR110" s="3">
        <f>VLOOKUP(X110,'Linear Weights'!$A:$C,3,FALSE)*Odds!$D$7</f>
        <v>0</v>
      </c>
      <c r="AS110" s="3">
        <f>VLOOKUP(Y110,'Linear Weights'!$A:$C,3,FALSE)*Odds!$D$8</f>
        <v>0</v>
      </c>
      <c r="AT110" s="3">
        <f>VLOOKUP(Z110,'Linear Weights'!$A:$C,3,FALSE)*Odds!$D$9</f>
        <v>4.8000000000000001E-2</v>
      </c>
      <c r="AU110" s="3">
        <f>VLOOKUP(AA110,'Linear Weights'!$A:$C,3,FALSE)*Odds!$D$10</f>
        <v>0.03</v>
      </c>
      <c r="AV110" s="3">
        <f>VLOOKUP(AB110,'Linear Weights'!$A:$C,3,FALSE)*Odds!$D$11</f>
        <v>1.2E-2</v>
      </c>
    </row>
    <row r="111" spans="1:48" x14ac:dyDescent="0.2">
      <c r="A111" s="1">
        <v>131</v>
      </c>
      <c r="B111" s="1" t="s">
        <v>216</v>
      </c>
      <c r="C111" s="1" t="s">
        <v>44</v>
      </c>
      <c r="D111" s="1"/>
      <c r="E111" s="2" t="s">
        <v>61</v>
      </c>
      <c r="F111" s="2">
        <v>69</v>
      </c>
      <c r="H111" s="2" t="s">
        <v>36</v>
      </c>
      <c r="I111" s="3">
        <f>SUM(AC111:AL111)/2</f>
        <v>0.18070000000000003</v>
      </c>
      <c r="J111" s="5">
        <f>(I111*600-132)/10</f>
        <v>-2.3579999999999983</v>
      </c>
      <c r="K111" s="5">
        <f>L111-J111</f>
        <v>-0.60000000000000009</v>
      </c>
      <c r="L111" s="5">
        <f>MAX((I111*600-132)/10,(O111*600-132)/10)-0.6</f>
        <v>-2.9579999999999984</v>
      </c>
      <c r="M111" s="5">
        <v>-1.7670000000000017</v>
      </c>
      <c r="N111" s="5">
        <f>L111-M111</f>
        <v>-1.1909999999999967</v>
      </c>
      <c r="O111" s="3">
        <f>(Q111*0.55)/2</f>
        <v>0.14850000000000002</v>
      </c>
      <c r="P111" s="2" t="s">
        <v>49</v>
      </c>
      <c r="Q111" s="2">
        <v>0.54</v>
      </c>
      <c r="R111" s="3">
        <f>SUM(AM111:AV111)/2</f>
        <v>0.22599999999999998</v>
      </c>
      <c r="S111" s="2" t="s">
        <v>35</v>
      </c>
      <c r="T111" s="2" t="s">
        <v>38</v>
      </c>
      <c r="U111" s="2" t="s">
        <v>41</v>
      </c>
      <c r="V111" s="2" t="s">
        <v>46</v>
      </c>
      <c r="W111" s="2" t="s">
        <v>41</v>
      </c>
      <c r="X111" s="2" t="s">
        <v>39</v>
      </c>
      <c r="Y111" s="2" t="s">
        <v>40</v>
      </c>
      <c r="Z111" s="2" t="s">
        <v>35</v>
      </c>
      <c r="AA111" s="2" t="s">
        <v>35</v>
      </c>
      <c r="AB111" s="2" t="s">
        <v>42</v>
      </c>
      <c r="AC111" s="4">
        <f>VLOOKUP(S111,'Linear Weights'!$A:$B,2,FALSE)*Odds!$D$2</f>
        <v>0.14279999999999998</v>
      </c>
      <c r="AD111" s="4">
        <f>VLOOKUP(T111,'Linear Weights'!$A:$B,2,FALSE)*Odds!$D$3</f>
        <v>8.0000000000000002E-3</v>
      </c>
      <c r="AE111" s="4">
        <f>VLOOKUP(U111,'Linear Weights'!$A:$B,2,FALSE)*Odds!$D$4</f>
        <v>0</v>
      </c>
      <c r="AF111" s="4">
        <f>VLOOKUP(V111,'Linear Weights'!$A:$B,2,FALSE)*Odds!$D$5</f>
        <v>5.2000000000000006E-3</v>
      </c>
      <c r="AG111" s="4">
        <f>VLOOKUP(W111,'Linear Weights'!$A:$B,2,FALSE)*Odds!$D$6</f>
        <v>0</v>
      </c>
      <c r="AH111" s="4">
        <f>VLOOKUP(X111,'Linear Weights'!$A:$B,2,FALSE)*Odds!$D$7</f>
        <v>9.8000000000000004E-2</v>
      </c>
      <c r="AI111" s="4">
        <f>VLOOKUP(Y111,'Linear Weights'!$A:$B,2,FALSE)*Odds!$D$8</f>
        <v>3.3000000000000002E-2</v>
      </c>
      <c r="AJ111" s="4">
        <f>VLOOKUP(Z111,'Linear Weights'!$A:$B,2,FALSE)*Odds!$D$9</f>
        <v>3.3599999999999998E-2</v>
      </c>
      <c r="AK111" s="4">
        <f>VLOOKUP(AA111,'Linear Weights'!$A:$B,2,FALSE)*Odds!$D$10</f>
        <v>2.0999999999999998E-2</v>
      </c>
      <c r="AL111" s="4">
        <f>VLOOKUP(AB111,'Linear Weights'!$A:$B,2,FALSE)*Odds!$D$11</f>
        <v>1.9799999999999998E-2</v>
      </c>
      <c r="AM111" s="3">
        <f>VLOOKUP(S111,'Linear Weights'!$A:$C,3,FALSE)*Odds!$D$2</f>
        <v>0.20399999999999999</v>
      </c>
      <c r="AN111" s="3">
        <f>VLOOKUP(T111,'Linear Weights'!$A:$C,3,FALSE)*Odds!$D$3</f>
        <v>0</v>
      </c>
      <c r="AO111" s="3">
        <f>VLOOKUP(U111,'Linear Weights'!$A:$C,3,FALSE)*Odds!$D$4</f>
        <v>0</v>
      </c>
      <c r="AP111" s="3">
        <f>VLOOKUP(V111,'Linear Weights'!$A:$C,3,FALSE)*Odds!$D$5</f>
        <v>0</v>
      </c>
      <c r="AQ111" s="3">
        <f>VLOOKUP(W111,'Linear Weights'!$A:$C,3,FALSE)*Odds!$D$6</f>
        <v>0</v>
      </c>
      <c r="AR111" s="3">
        <f>VLOOKUP(X111,'Linear Weights'!$A:$C,3,FALSE)*Odds!$D$7</f>
        <v>9.8000000000000004E-2</v>
      </c>
      <c r="AS111" s="3">
        <f>VLOOKUP(Y111,'Linear Weights'!$A:$C,3,FALSE)*Odds!$D$8</f>
        <v>0.06</v>
      </c>
      <c r="AT111" s="3">
        <f>VLOOKUP(Z111,'Linear Weights'!$A:$C,3,FALSE)*Odds!$D$9</f>
        <v>4.8000000000000001E-2</v>
      </c>
      <c r="AU111" s="3">
        <f>VLOOKUP(AA111,'Linear Weights'!$A:$C,3,FALSE)*Odds!$D$10</f>
        <v>0.03</v>
      </c>
      <c r="AV111" s="3">
        <f>VLOOKUP(AB111,'Linear Weights'!$A:$C,3,FALSE)*Odds!$D$11</f>
        <v>1.2E-2</v>
      </c>
    </row>
    <row r="112" spans="1:48" x14ac:dyDescent="0.2">
      <c r="A112" s="1">
        <v>92</v>
      </c>
      <c r="B112" s="1" t="s">
        <v>53</v>
      </c>
      <c r="C112" s="1" t="s">
        <v>54</v>
      </c>
      <c r="D112" s="1" t="s">
        <v>34</v>
      </c>
      <c r="E112" s="2" t="s">
        <v>39</v>
      </c>
      <c r="F112" s="2">
        <v>61</v>
      </c>
      <c r="I112" s="3">
        <f>SUM(AC112:AL112)/2</f>
        <v>0.18024000000000001</v>
      </c>
      <c r="J112" s="5">
        <f>(I112*600-132)/10</f>
        <v>-2.3855999999999993</v>
      </c>
      <c r="K112" s="5">
        <f>L112-J112</f>
        <v>-0.60000000000000009</v>
      </c>
      <c r="L112" s="5">
        <f>MAX((I112*600-132)/10,(O112*600-132)/10)-0.6</f>
        <v>-2.9855999999999994</v>
      </c>
      <c r="M112" s="5">
        <v>-2.9579999999999984</v>
      </c>
      <c r="N112" s="5">
        <f>L112-M112</f>
        <v>-2.7600000000000957E-2</v>
      </c>
      <c r="O112" s="3">
        <f>(Q112*0.55)/2</f>
        <v>0.16225000000000001</v>
      </c>
      <c r="P112" s="2" t="s">
        <v>49</v>
      </c>
      <c r="Q112" s="2">
        <v>0.59</v>
      </c>
      <c r="R112" s="3">
        <f>SUM(AM112:AV112)/2</f>
        <v>0.23199999999999998</v>
      </c>
      <c r="S112" s="2" t="s">
        <v>41</v>
      </c>
      <c r="T112" s="2" t="s">
        <v>41</v>
      </c>
      <c r="U112" s="2" t="s">
        <v>35</v>
      </c>
      <c r="V112" s="2" t="s">
        <v>35</v>
      </c>
      <c r="W112" s="2" t="s">
        <v>46</v>
      </c>
      <c r="X112" s="2" t="s">
        <v>40</v>
      </c>
      <c r="Y112" s="2" t="s">
        <v>38</v>
      </c>
      <c r="Z112" s="2" t="s">
        <v>39</v>
      </c>
      <c r="AA112" s="2" t="s">
        <v>52</v>
      </c>
      <c r="AB112" s="2" t="s">
        <v>42</v>
      </c>
      <c r="AC112" s="4">
        <f>VLOOKUP(S112,'Linear Weights'!$A:$B,2,FALSE)*Odds!$D$2</f>
        <v>0</v>
      </c>
      <c r="AD112" s="4">
        <f>VLOOKUP(T112,'Linear Weights'!$A:$B,2,FALSE)*Odds!$D$3</f>
        <v>0</v>
      </c>
      <c r="AE112" s="4">
        <f>VLOOKUP(U112,'Linear Weights'!$A:$B,2,FALSE)*Odds!$D$4</f>
        <v>0.10219999999999999</v>
      </c>
      <c r="AF112" s="4">
        <f>VLOOKUP(V112,'Linear Weights'!$A:$B,2,FALSE)*Odds!$D$5</f>
        <v>9.0999999999999998E-2</v>
      </c>
      <c r="AG112" s="4">
        <f>VLOOKUP(W112,'Linear Weights'!$A:$B,2,FALSE)*Odds!$D$6</f>
        <v>4.4800000000000005E-3</v>
      </c>
      <c r="AH112" s="4">
        <f>VLOOKUP(X112,'Linear Weights'!$A:$B,2,FALSE)*Odds!$D$7</f>
        <v>5.3900000000000003E-2</v>
      </c>
      <c r="AI112" s="4">
        <f>VLOOKUP(Y112,'Linear Weights'!$A:$B,2,FALSE)*Odds!$D$8</f>
        <v>3.0000000000000001E-3</v>
      </c>
      <c r="AJ112" s="4">
        <f>VLOOKUP(Z112,'Linear Weights'!$A:$B,2,FALSE)*Odds!$D$9</f>
        <v>4.8000000000000001E-2</v>
      </c>
      <c r="AK112" s="4">
        <f>VLOOKUP(AA112,'Linear Weights'!$A:$B,2,FALSE)*Odds!$D$10</f>
        <v>3.8100000000000002E-2</v>
      </c>
      <c r="AL112" s="4">
        <f>VLOOKUP(AB112,'Linear Weights'!$A:$B,2,FALSE)*Odds!$D$11</f>
        <v>1.9799999999999998E-2</v>
      </c>
      <c r="AM112" s="3">
        <f>VLOOKUP(S112,'Linear Weights'!$A:$C,3,FALSE)*Odds!$D$2</f>
        <v>0</v>
      </c>
      <c r="AN112" s="3">
        <f>VLOOKUP(T112,'Linear Weights'!$A:$C,3,FALSE)*Odds!$D$3</f>
        <v>0</v>
      </c>
      <c r="AO112" s="3">
        <f>VLOOKUP(U112,'Linear Weights'!$A:$C,3,FALSE)*Odds!$D$4</f>
        <v>0.14599999999999999</v>
      </c>
      <c r="AP112" s="3">
        <f>VLOOKUP(V112,'Linear Weights'!$A:$C,3,FALSE)*Odds!$D$5</f>
        <v>0.13</v>
      </c>
      <c r="AQ112" s="3">
        <f>VLOOKUP(W112,'Linear Weights'!$A:$C,3,FALSE)*Odds!$D$6</f>
        <v>0</v>
      </c>
      <c r="AR112" s="3">
        <f>VLOOKUP(X112,'Linear Weights'!$A:$C,3,FALSE)*Odds!$D$7</f>
        <v>9.8000000000000004E-2</v>
      </c>
      <c r="AS112" s="3">
        <f>VLOOKUP(Y112,'Linear Weights'!$A:$C,3,FALSE)*Odds!$D$8</f>
        <v>0</v>
      </c>
      <c r="AT112" s="3">
        <f>VLOOKUP(Z112,'Linear Weights'!$A:$C,3,FALSE)*Odds!$D$9</f>
        <v>4.8000000000000001E-2</v>
      </c>
      <c r="AU112" s="3">
        <f>VLOOKUP(AA112,'Linear Weights'!$A:$C,3,FALSE)*Odds!$D$10</f>
        <v>0.03</v>
      </c>
      <c r="AV112" s="3">
        <f>VLOOKUP(AB112,'Linear Weights'!$A:$C,3,FALSE)*Odds!$D$11</f>
        <v>1.2E-2</v>
      </c>
    </row>
    <row r="113" spans="1:18" x14ac:dyDescent="0.2">
      <c r="A113" s="1"/>
      <c r="B113" s="1"/>
      <c r="C113" s="1"/>
      <c r="D113" s="1"/>
      <c r="I113" s="3"/>
      <c r="J113" s="5"/>
      <c r="K113" s="5"/>
      <c r="L113" s="5"/>
      <c r="M113" s="5"/>
      <c r="N113" s="5"/>
      <c r="O113" s="3"/>
      <c r="R113" s="3"/>
    </row>
    <row r="114" spans="1:18" x14ac:dyDescent="0.2">
      <c r="A114" s="1"/>
      <c r="B114" s="1"/>
      <c r="C114" s="1"/>
      <c r="D114" s="1"/>
      <c r="I114" s="3"/>
      <c r="J114" s="5"/>
      <c r="K114" s="5"/>
      <c r="L114" s="5"/>
      <c r="M114" s="5"/>
      <c r="N114" s="5"/>
      <c r="O114" s="3"/>
      <c r="R114" s="3"/>
    </row>
    <row r="115" spans="1:18" x14ac:dyDescent="0.2">
      <c r="A115" s="1"/>
      <c r="B115" s="1"/>
      <c r="C115" s="1"/>
      <c r="D115" s="1"/>
      <c r="I115" s="3"/>
      <c r="J115" s="5"/>
      <c r="K115" s="5"/>
      <c r="L115" s="5"/>
      <c r="M115" s="5"/>
      <c r="N115" s="5"/>
      <c r="O115" s="3"/>
      <c r="R115" s="3"/>
    </row>
    <row r="116" spans="1:18" x14ac:dyDescent="0.2">
      <c r="A116" s="1"/>
      <c r="B116" s="1"/>
      <c r="C116" s="1"/>
      <c r="D116" s="1"/>
      <c r="I116" s="3"/>
      <c r="J116" s="5"/>
      <c r="K116" s="5"/>
      <c r="L116" s="5"/>
      <c r="M116" s="5"/>
      <c r="N116" s="5"/>
      <c r="O116" s="3"/>
      <c r="R116" s="3"/>
    </row>
    <row r="117" spans="1:18" x14ac:dyDescent="0.2">
      <c r="A117" s="1"/>
      <c r="B117" s="1"/>
      <c r="C117" s="1"/>
      <c r="D117" s="1"/>
      <c r="I117" s="3"/>
      <c r="J117" s="5"/>
      <c r="K117" s="5"/>
      <c r="L117" s="5"/>
      <c r="M117" s="5"/>
      <c r="N117" s="5"/>
      <c r="O117" s="3"/>
      <c r="R117" s="3"/>
    </row>
    <row r="118" spans="1:18" x14ac:dyDescent="0.2">
      <c r="A118" s="1"/>
      <c r="B118" s="1"/>
      <c r="C118" s="1"/>
      <c r="D118" s="1"/>
      <c r="I118" s="3"/>
      <c r="J118" s="5"/>
      <c r="K118" s="5"/>
      <c r="L118" s="5"/>
      <c r="M118" s="5"/>
      <c r="N118" s="5"/>
      <c r="O118" s="3"/>
      <c r="R118" s="3"/>
    </row>
    <row r="119" spans="1:18" x14ac:dyDescent="0.2">
      <c r="A119" s="1"/>
      <c r="B119" s="1"/>
      <c r="C119" s="1"/>
      <c r="D119" s="1"/>
      <c r="I119" s="3"/>
      <c r="J119" s="5"/>
      <c r="K119" s="5"/>
      <c r="L119" s="5"/>
      <c r="M119" s="5"/>
      <c r="N119" s="5"/>
      <c r="O119" s="3"/>
      <c r="R119" s="3"/>
    </row>
    <row r="120" spans="1:18" x14ac:dyDescent="0.2">
      <c r="A120" s="1"/>
      <c r="B120" s="1"/>
      <c r="C120" s="1"/>
      <c r="D120" s="1"/>
      <c r="I120" s="3"/>
      <c r="J120" s="5"/>
      <c r="K120" s="5"/>
      <c r="L120" s="5"/>
      <c r="M120" s="5"/>
      <c r="N120" s="5"/>
      <c r="O120" s="3"/>
      <c r="R120" s="3"/>
    </row>
    <row r="121" spans="1:18" x14ac:dyDescent="0.2">
      <c r="A121" s="1"/>
      <c r="B121" s="1"/>
      <c r="C121" s="1"/>
      <c r="D121" s="1"/>
      <c r="I121" s="3"/>
      <c r="J121" s="5"/>
      <c r="K121" s="5"/>
      <c r="L121" s="5"/>
      <c r="M121" s="5"/>
      <c r="N121" s="5"/>
      <c r="O121" s="3"/>
      <c r="R121" s="3"/>
    </row>
    <row r="122" spans="1:18" x14ac:dyDescent="0.2">
      <c r="A122" s="1"/>
      <c r="B122" s="1"/>
      <c r="C122" s="1"/>
      <c r="D122" s="1"/>
      <c r="I122" s="3"/>
      <c r="J122" s="5"/>
      <c r="K122" s="5"/>
      <c r="L122" s="5"/>
      <c r="M122" s="5"/>
      <c r="N122" s="5"/>
      <c r="O122" s="3"/>
      <c r="R122" s="3"/>
    </row>
    <row r="123" spans="1:18" x14ac:dyDescent="0.2">
      <c r="A123" s="1"/>
      <c r="B123" s="1"/>
      <c r="C123" s="1"/>
      <c r="D123" s="1"/>
      <c r="I123" s="3"/>
      <c r="J123" s="5"/>
      <c r="K123" s="5"/>
      <c r="L123" s="5"/>
      <c r="M123" s="5"/>
      <c r="N123" s="5"/>
      <c r="O123" s="3"/>
      <c r="R123" s="3"/>
    </row>
    <row r="124" spans="1:18" x14ac:dyDescent="0.2">
      <c r="A124" s="1"/>
      <c r="B124" s="1"/>
      <c r="C124" s="1"/>
      <c r="D124" s="1"/>
      <c r="I124" s="3"/>
      <c r="J124" s="5"/>
      <c r="K124" s="5"/>
      <c r="L124" s="5"/>
      <c r="M124" s="5"/>
      <c r="N124" s="5"/>
      <c r="O124" s="3"/>
      <c r="R124" s="3"/>
    </row>
    <row r="125" spans="1:18" x14ac:dyDescent="0.2">
      <c r="A125" s="1"/>
      <c r="B125" s="1"/>
      <c r="C125" s="1"/>
      <c r="D125" s="1"/>
      <c r="I125" s="3"/>
      <c r="J125" s="5"/>
      <c r="K125" s="5"/>
      <c r="L125" s="5"/>
      <c r="M125" s="5"/>
      <c r="N125" s="5"/>
      <c r="O125" s="3"/>
      <c r="R125" s="3"/>
    </row>
    <row r="126" spans="1:18" x14ac:dyDescent="0.2">
      <c r="A126" s="1"/>
      <c r="B126" s="1"/>
      <c r="C126" s="1"/>
      <c r="D126" s="1"/>
      <c r="I126" s="3"/>
      <c r="J126" s="5"/>
      <c r="K126" s="5"/>
      <c r="L126" s="5"/>
      <c r="M126" s="5"/>
      <c r="N126" s="5"/>
      <c r="O126" s="3"/>
      <c r="R126" s="3"/>
    </row>
    <row r="127" spans="1:18" x14ac:dyDescent="0.2">
      <c r="A127" s="1"/>
      <c r="B127" s="1"/>
      <c r="C127" s="1"/>
      <c r="D127" s="1"/>
      <c r="I127" s="3"/>
      <c r="J127" s="5"/>
      <c r="K127" s="5"/>
      <c r="L127" s="5"/>
      <c r="M127" s="5"/>
      <c r="N127" s="5"/>
      <c r="O127" s="3"/>
      <c r="R127" s="3"/>
    </row>
    <row r="128" spans="1:18" x14ac:dyDescent="0.2">
      <c r="A128" s="1"/>
      <c r="B128" s="1"/>
      <c r="C128" s="1"/>
      <c r="D128" s="1"/>
      <c r="I128" s="3"/>
      <c r="J128" s="5"/>
      <c r="K128" s="5"/>
      <c r="L128" s="5"/>
      <c r="M128" s="5"/>
      <c r="N128" s="5"/>
      <c r="O128" s="3"/>
      <c r="R128" s="3"/>
    </row>
    <row r="129" spans="1:18" x14ac:dyDescent="0.2">
      <c r="A129" s="1"/>
      <c r="B129" s="1"/>
      <c r="C129" s="1"/>
      <c r="D129" s="1"/>
      <c r="I129" s="3"/>
      <c r="J129" s="5"/>
      <c r="K129" s="5"/>
      <c r="L129" s="5"/>
      <c r="M129" s="5"/>
      <c r="N129" s="5"/>
      <c r="O129" s="3"/>
      <c r="R129" s="3"/>
    </row>
    <row r="130" spans="1:18" x14ac:dyDescent="0.2">
      <c r="A130" s="1"/>
      <c r="B130" s="1"/>
      <c r="C130" s="1"/>
      <c r="D130" s="1"/>
      <c r="I130" s="3"/>
      <c r="J130" s="5"/>
      <c r="K130" s="5"/>
      <c r="L130" s="5"/>
      <c r="M130" s="5"/>
      <c r="N130" s="5"/>
      <c r="O130" s="3"/>
      <c r="R130" s="3"/>
    </row>
    <row r="131" spans="1:18" x14ac:dyDescent="0.2">
      <c r="A131" s="1"/>
      <c r="B131" s="1"/>
      <c r="C131" s="1"/>
      <c r="D131" s="1"/>
      <c r="I131" s="3"/>
      <c r="J131" s="5"/>
      <c r="K131" s="5"/>
      <c r="L131" s="5"/>
      <c r="M131" s="5"/>
      <c r="N131" s="5"/>
      <c r="O131" s="3"/>
      <c r="R131" s="3"/>
    </row>
    <row r="132" spans="1:18" x14ac:dyDescent="0.2">
      <c r="A132" s="1"/>
      <c r="B132" s="1"/>
      <c r="C132" s="1"/>
      <c r="D132" s="1"/>
      <c r="I132" s="3"/>
      <c r="J132" s="5"/>
      <c r="K132" s="5"/>
      <c r="L132" s="5"/>
      <c r="M132" s="5"/>
      <c r="N132" s="5"/>
      <c r="O132" s="3"/>
      <c r="R132" s="3"/>
    </row>
    <row r="133" spans="1:18" x14ac:dyDescent="0.2">
      <c r="A133" s="1"/>
      <c r="B133" s="1"/>
      <c r="C133" s="1"/>
      <c r="D133" s="1"/>
      <c r="I133" s="3"/>
      <c r="J133" s="5"/>
      <c r="K133" s="5"/>
      <c r="L133" s="5"/>
      <c r="M133" s="5"/>
      <c r="N133" s="5"/>
      <c r="O133" s="3"/>
      <c r="R133" s="3"/>
    </row>
    <row r="134" spans="1:18" x14ac:dyDescent="0.2">
      <c r="A134" s="1"/>
      <c r="B134" s="1"/>
      <c r="C134" s="1"/>
      <c r="D134" s="1"/>
      <c r="I134" s="3"/>
      <c r="J134" s="5"/>
      <c r="K134" s="5"/>
      <c r="L134" s="5"/>
      <c r="M134" s="5"/>
      <c r="N134" s="5"/>
      <c r="O134" s="3"/>
      <c r="R134" s="3"/>
    </row>
    <row r="135" spans="1:18" x14ac:dyDescent="0.2">
      <c r="A135" s="1"/>
      <c r="B135" s="1"/>
      <c r="C135" s="1"/>
      <c r="D135" s="1"/>
      <c r="I135" s="3"/>
      <c r="J135" s="5"/>
      <c r="K135" s="5"/>
      <c r="L135" s="5"/>
      <c r="M135" s="5"/>
      <c r="N135" s="5"/>
      <c r="O135" s="3"/>
      <c r="R135" s="3"/>
    </row>
    <row r="136" spans="1:18" x14ac:dyDescent="0.2">
      <c r="A136" s="1"/>
      <c r="B136" s="1"/>
      <c r="C136" s="1"/>
      <c r="D136" s="1"/>
      <c r="I136" s="3"/>
      <c r="J136" s="5"/>
      <c r="K136" s="5"/>
      <c r="L136" s="5"/>
      <c r="M136" s="5"/>
      <c r="N136" s="5"/>
      <c r="O136" s="3"/>
      <c r="R136" s="3"/>
    </row>
    <row r="137" spans="1:18" x14ac:dyDescent="0.2">
      <c r="A137" s="1"/>
      <c r="B137" s="1"/>
      <c r="C137" s="1"/>
      <c r="D137" s="1"/>
      <c r="I137" s="3"/>
      <c r="J137" s="5"/>
      <c r="K137" s="5"/>
      <c r="L137" s="5"/>
      <c r="M137" s="5"/>
      <c r="N137" s="5"/>
      <c r="O137" s="3"/>
      <c r="R137" s="3"/>
    </row>
    <row r="138" spans="1:18" x14ac:dyDescent="0.2">
      <c r="A138" s="1"/>
      <c r="B138" s="1"/>
      <c r="C138" s="1"/>
      <c r="D138" s="1"/>
      <c r="I138" s="3"/>
      <c r="J138" s="5"/>
      <c r="K138" s="5"/>
      <c r="L138" s="5"/>
      <c r="M138" s="5"/>
      <c r="N138" s="5"/>
      <c r="O138" s="3"/>
      <c r="R138" s="3"/>
    </row>
    <row r="139" spans="1:18" x14ac:dyDescent="0.2">
      <c r="A139" s="1"/>
      <c r="B139" s="1"/>
      <c r="C139" s="1"/>
      <c r="D139" s="1"/>
      <c r="I139" s="3"/>
      <c r="J139" s="5"/>
      <c r="K139" s="5"/>
      <c r="L139" s="5"/>
      <c r="M139" s="5"/>
      <c r="N139" s="5"/>
      <c r="O139" s="3"/>
      <c r="R139" s="3"/>
    </row>
    <row r="140" spans="1:18" x14ac:dyDescent="0.2">
      <c r="A140" s="1"/>
      <c r="B140" s="1"/>
      <c r="C140" s="1"/>
      <c r="D140" s="1"/>
      <c r="I140" s="3"/>
      <c r="J140" s="5"/>
      <c r="K140" s="5"/>
      <c r="L140" s="5"/>
      <c r="M140" s="5"/>
      <c r="N140" s="5"/>
      <c r="O140" s="3"/>
      <c r="R140" s="3"/>
    </row>
    <row r="141" spans="1:18" x14ac:dyDescent="0.2">
      <c r="A141" s="1"/>
      <c r="B141" s="1"/>
      <c r="C141" s="1"/>
      <c r="D141" s="1"/>
      <c r="I141" s="3"/>
      <c r="J141" s="5"/>
      <c r="K141" s="5"/>
      <c r="L141" s="5"/>
      <c r="M141" s="5"/>
      <c r="N141" s="5"/>
      <c r="O141" s="3"/>
      <c r="R141" s="3"/>
    </row>
    <row r="142" spans="1:18" x14ac:dyDescent="0.2">
      <c r="A142" s="1"/>
      <c r="B142" s="1"/>
      <c r="C142" s="1"/>
      <c r="D142" s="1"/>
      <c r="I142" s="3"/>
      <c r="J142" s="5"/>
      <c r="K142" s="5"/>
      <c r="L142" s="5"/>
      <c r="M142" s="5"/>
      <c r="N142" s="5"/>
      <c r="O142" s="3"/>
      <c r="R142" s="3"/>
    </row>
    <row r="143" spans="1:18" x14ac:dyDescent="0.2">
      <c r="A143" s="1"/>
      <c r="B143" s="1"/>
      <c r="C143" s="1"/>
      <c r="D143" s="1"/>
      <c r="I143" s="3"/>
      <c r="J143" s="5"/>
      <c r="K143" s="5"/>
      <c r="L143" s="5"/>
      <c r="M143" s="5"/>
      <c r="N143" s="5"/>
      <c r="O143" s="3"/>
      <c r="R143" s="3"/>
    </row>
    <row r="144" spans="1:18" x14ac:dyDescent="0.2">
      <c r="A144" s="1"/>
      <c r="B144" s="1"/>
      <c r="C144" s="1"/>
      <c r="D144" s="1"/>
      <c r="I144" s="3"/>
      <c r="J144" s="5"/>
      <c r="K144" s="5"/>
      <c r="L144" s="5"/>
      <c r="M144" s="5"/>
      <c r="N144" s="5"/>
      <c r="O144" s="3"/>
      <c r="R144" s="3"/>
    </row>
    <row r="145" spans="1:18" x14ac:dyDescent="0.2">
      <c r="A145" s="1"/>
      <c r="B145" s="1"/>
      <c r="C145" s="1"/>
      <c r="D145" s="1"/>
      <c r="I145" s="3"/>
      <c r="J145" s="5"/>
      <c r="K145" s="5"/>
      <c r="L145" s="5"/>
      <c r="M145" s="5"/>
      <c r="N145" s="5"/>
      <c r="O145" s="3"/>
      <c r="R145" s="3"/>
    </row>
    <row r="146" spans="1:18" x14ac:dyDescent="0.2">
      <c r="A146" s="1"/>
      <c r="B146" s="1"/>
      <c r="C146" s="1"/>
      <c r="D146" s="1"/>
      <c r="I146" s="3"/>
      <c r="J146" s="5"/>
      <c r="K146" s="5"/>
      <c r="L146" s="5"/>
      <c r="M146" s="5"/>
      <c r="N146" s="5"/>
      <c r="O146" s="3"/>
      <c r="R146" s="3"/>
    </row>
    <row r="147" spans="1:18" x14ac:dyDescent="0.2">
      <c r="A147" s="1"/>
      <c r="B147" s="1"/>
      <c r="C147" s="1"/>
      <c r="D147" s="1"/>
      <c r="I147" s="3"/>
      <c r="J147" s="5"/>
      <c r="K147" s="5"/>
      <c r="L147" s="5"/>
      <c r="M147" s="5"/>
      <c r="N147" s="5"/>
      <c r="O147" s="3"/>
      <c r="R147" s="3"/>
    </row>
    <row r="148" spans="1:18" x14ac:dyDescent="0.2">
      <c r="A148" s="1"/>
      <c r="B148" s="1"/>
      <c r="C148" s="1"/>
      <c r="D148" s="1"/>
      <c r="I148" s="3"/>
      <c r="J148" s="5"/>
      <c r="K148" s="5"/>
      <c r="L148" s="5"/>
      <c r="M148" s="5"/>
      <c r="N148" s="5"/>
      <c r="O148" s="3"/>
      <c r="R148" s="3"/>
    </row>
    <row r="149" spans="1:18" x14ac:dyDescent="0.2">
      <c r="A149" s="1"/>
      <c r="B149" s="1"/>
      <c r="C149" s="1"/>
      <c r="D149" s="1"/>
      <c r="I149" s="3"/>
      <c r="J149" s="5"/>
      <c r="K149" s="5"/>
      <c r="L149" s="5"/>
      <c r="M149" s="5"/>
      <c r="N149" s="5"/>
      <c r="O149" s="3"/>
      <c r="R149" s="3"/>
    </row>
    <row r="150" spans="1:18" x14ac:dyDescent="0.2">
      <c r="A150" s="1"/>
      <c r="B150" s="1"/>
      <c r="C150" s="1"/>
      <c r="D150" s="1"/>
      <c r="I150" s="3"/>
      <c r="J150" s="5"/>
      <c r="K150" s="5"/>
      <c r="L150" s="5"/>
      <c r="M150" s="5"/>
      <c r="N150" s="5"/>
      <c r="O150" s="3"/>
      <c r="R150" s="3"/>
    </row>
    <row r="151" spans="1:18" x14ac:dyDescent="0.2">
      <c r="A151" s="1"/>
      <c r="B151" s="1"/>
      <c r="C151" s="1"/>
      <c r="D151" s="1"/>
      <c r="I151" s="3"/>
      <c r="J151" s="5"/>
      <c r="K151" s="5"/>
      <c r="L151" s="5"/>
      <c r="M151" s="5"/>
      <c r="N151" s="5"/>
      <c r="O151" s="3"/>
      <c r="R151" s="3"/>
    </row>
    <row r="152" spans="1:18" x14ac:dyDescent="0.2">
      <c r="A152" s="1"/>
      <c r="B152" s="1"/>
      <c r="C152" s="1"/>
      <c r="D152" s="1"/>
      <c r="I152" s="3"/>
      <c r="J152" s="5"/>
      <c r="K152" s="5"/>
      <c r="L152" s="5"/>
      <c r="M152" s="5"/>
      <c r="N152" s="5"/>
      <c r="O152" s="3"/>
      <c r="R152" s="3"/>
    </row>
    <row r="153" spans="1:18" x14ac:dyDescent="0.2">
      <c r="A153" s="1"/>
      <c r="B153" s="1"/>
      <c r="C153" s="1"/>
      <c r="D153" s="1"/>
      <c r="I153" s="3"/>
      <c r="J153" s="5"/>
      <c r="K153" s="5"/>
      <c r="L153" s="5"/>
      <c r="M153" s="5"/>
      <c r="N153" s="5"/>
      <c r="O153" s="3"/>
      <c r="R153" s="3"/>
    </row>
    <row r="154" spans="1:18" x14ac:dyDescent="0.2">
      <c r="A154" s="1"/>
      <c r="B154" s="1"/>
      <c r="C154" s="1"/>
      <c r="D154" s="1"/>
      <c r="I154" s="3"/>
      <c r="J154" s="5"/>
      <c r="K154" s="5"/>
      <c r="L154" s="5"/>
      <c r="M154" s="5"/>
      <c r="N154" s="5"/>
      <c r="O154" s="3"/>
      <c r="R154" s="3"/>
    </row>
    <row r="155" spans="1:18" x14ac:dyDescent="0.2">
      <c r="A155" s="1"/>
      <c r="B155" s="1"/>
      <c r="C155" s="1"/>
      <c r="D155" s="1"/>
      <c r="I155" s="3"/>
      <c r="J155" s="5"/>
      <c r="K155" s="5"/>
      <c r="L155" s="5"/>
      <c r="M155" s="5"/>
      <c r="N155" s="5"/>
      <c r="O155" s="3"/>
      <c r="R155" s="3"/>
    </row>
    <row r="156" spans="1:18" x14ac:dyDescent="0.2">
      <c r="A156" s="1"/>
      <c r="B156" s="1"/>
      <c r="C156" s="1"/>
      <c r="D156" s="1"/>
      <c r="I156" s="3"/>
      <c r="J156" s="5"/>
      <c r="K156" s="5"/>
      <c r="L156" s="5"/>
      <c r="M156" s="5"/>
      <c r="N156" s="5"/>
      <c r="O156" s="3"/>
      <c r="R156" s="3"/>
    </row>
    <row r="157" spans="1:18" x14ac:dyDescent="0.2">
      <c r="A157" s="1"/>
      <c r="B157" s="1"/>
      <c r="C157" s="1"/>
      <c r="D157" s="1"/>
      <c r="I157" s="3"/>
      <c r="J157" s="5"/>
      <c r="K157" s="5"/>
      <c r="L157" s="5"/>
      <c r="M157" s="5"/>
      <c r="N157" s="5"/>
      <c r="O157" s="3"/>
      <c r="R157" s="3"/>
    </row>
    <row r="158" spans="1:18" x14ac:dyDescent="0.2">
      <c r="A158" s="1"/>
      <c r="B158" s="1"/>
      <c r="C158" s="1"/>
      <c r="D158" s="1"/>
      <c r="I158" s="3"/>
      <c r="J158" s="5"/>
      <c r="K158" s="5"/>
      <c r="L158" s="5"/>
      <c r="M158" s="5"/>
      <c r="N158" s="5"/>
      <c r="O158" s="3"/>
      <c r="R158" s="3"/>
    </row>
    <row r="159" spans="1:18" x14ac:dyDescent="0.2">
      <c r="A159" s="1"/>
      <c r="B159" s="1"/>
      <c r="C159" s="1"/>
      <c r="D159" s="1"/>
      <c r="I159" s="3"/>
      <c r="J159" s="5"/>
      <c r="K159" s="5"/>
      <c r="L159" s="5"/>
      <c r="M159" s="5"/>
      <c r="N159" s="5"/>
      <c r="O159" s="3"/>
      <c r="R159" s="3"/>
    </row>
    <row r="160" spans="1:18" x14ac:dyDescent="0.2">
      <c r="A160" s="1"/>
      <c r="B160" s="1"/>
      <c r="C160" s="1"/>
      <c r="D160" s="1"/>
      <c r="I160" s="3"/>
      <c r="J160" s="5"/>
      <c r="K160" s="5"/>
      <c r="L160" s="5"/>
      <c r="M160" s="5"/>
      <c r="N160" s="5"/>
      <c r="O160" s="3"/>
      <c r="R160" s="3"/>
    </row>
    <row r="161" spans="1:18" x14ac:dyDescent="0.2">
      <c r="A161" s="1"/>
      <c r="B161" s="1"/>
      <c r="C161" s="1"/>
      <c r="D161" s="1"/>
      <c r="I161" s="3"/>
      <c r="J161" s="5"/>
      <c r="K161" s="5"/>
      <c r="L161" s="5"/>
      <c r="M161" s="5"/>
      <c r="N161" s="5"/>
      <c r="O161" s="3"/>
      <c r="R161" s="3"/>
    </row>
    <row r="162" spans="1:18" x14ac:dyDescent="0.2">
      <c r="A162" s="1"/>
      <c r="B162" s="1"/>
      <c r="C162" s="1"/>
      <c r="D162" s="1"/>
      <c r="I162" s="3"/>
      <c r="J162" s="5"/>
      <c r="K162" s="5"/>
      <c r="L162" s="5"/>
      <c r="M162" s="5"/>
      <c r="N162" s="5"/>
      <c r="O162" s="3"/>
      <c r="R162" s="3"/>
    </row>
    <row r="163" spans="1:18" x14ac:dyDescent="0.2">
      <c r="A163" s="1"/>
      <c r="B163" s="1"/>
      <c r="C163" s="1"/>
      <c r="D163" s="1"/>
      <c r="I163" s="3"/>
      <c r="J163" s="5"/>
      <c r="K163" s="5"/>
      <c r="L163" s="5"/>
      <c r="M163" s="5"/>
      <c r="N163" s="5"/>
      <c r="O163" s="3"/>
      <c r="R163" s="3"/>
    </row>
    <row r="164" spans="1:18" x14ac:dyDescent="0.2">
      <c r="A164" s="1"/>
      <c r="B164" s="1"/>
      <c r="C164" s="1"/>
      <c r="D164" s="1"/>
      <c r="I164" s="3"/>
      <c r="J164" s="5"/>
      <c r="K164" s="5"/>
      <c r="L164" s="5"/>
      <c r="M164" s="5"/>
      <c r="N164" s="5"/>
      <c r="O164" s="3"/>
      <c r="R164" s="3"/>
    </row>
    <row r="165" spans="1:18" x14ac:dyDescent="0.2">
      <c r="A165" s="1"/>
      <c r="B165" s="1"/>
      <c r="C165" s="1"/>
      <c r="D165" s="1"/>
      <c r="I165" s="3"/>
      <c r="J165" s="5"/>
      <c r="K165" s="5"/>
      <c r="L165" s="5"/>
      <c r="M165" s="5"/>
      <c r="N165" s="5"/>
      <c r="O165" s="3"/>
      <c r="R165" s="3"/>
    </row>
    <row r="166" spans="1:18" x14ac:dyDescent="0.2">
      <c r="A166" s="1"/>
      <c r="B166" s="1"/>
      <c r="C166" s="1"/>
      <c r="D166" s="1"/>
      <c r="I166" s="3"/>
      <c r="J166" s="5"/>
      <c r="K166" s="5"/>
      <c r="L166" s="5"/>
      <c r="M166" s="5"/>
      <c r="N166" s="5"/>
      <c r="O166" s="3"/>
      <c r="R166" s="3"/>
    </row>
    <row r="167" spans="1:18" x14ac:dyDescent="0.2">
      <c r="A167" s="1"/>
      <c r="B167" s="1"/>
      <c r="C167" s="1"/>
      <c r="D167" s="1"/>
      <c r="I167" s="3"/>
      <c r="J167" s="5"/>
      <c r="K167" s="5"/>
      <c r="L167" s="5"/>
      <c r="M167" s="5"/>
      <c r="N167" s="5"/>
      <c r="O167" s="3"/>
      <c r="R167" s="3"/>
    </row>
    <row r="168" spans="1:18" x14ac:dyDescent="0.2">
      <c r="A168" s="1"/>
      <c r="B168" s="1"/>
      <c r="C168" s="1"/>
      <c r="D168" s="1"/>
      <c r="I168" s="3"/>
      <c r="J168" s="5"/>
      <c r="K168" s="5"/>
      <c r="L168" s="5"/>
      <c r="M168" s="5"/>
      <c r="N168" s="5"/>
      <c r="O168" s="3"/>
      <c r="R168" s="3"/>
    </row>
    <row r="169" spans="1:18" x14ac:dyDescent="0.2">
      <c r="A169" s="1"/>
      <c r="B169" s="1"/>
      <c r="C169" s="1"/>
      <c r="D169" s="1"/>
      <c r="I169" s="3"/>
      <c r="J169" s="5"/>
      <c r="K169" s="5"/>
      <c r="L169" s="5"/>
      <c r="M169" s="5"/>
      <c r="N169" s="5"/>
      <c r="O169" s="3"/>
      <c r="R169" s="3"/>
    </row>
    <row r="170" spans="1:18" x14ac:dyDescent="0.2">
      <c r="A170" s="1"/>
      <c r="B170" s="1"/>
      <c r="C170" s="1"/>
      <c r="D170" s="1"/>
      <c r="I170" s="3"/>
      <c r="J170" s="5"/>
      <c r="K170" s="5"/>
      <c r="L170" s="5"/>
      <c r="M170" s="5"/>
      <c r="N170" s="5"/>
      <c r="O170" s="3"/>
      <c r="R170" s="3"/>
    </row>
    <row r="171" spans="1:18" x14ac:dyDescent="0.2">
      <c r="A171" s="1"/>
      <c r="B171" s="1"/>
      <c r="C171" s="1"/>
      <c r="D171" s="1"/>
      <c r="I171" s="3"/>
      <c r="J171" s="5"/>
      <c r="K171" s="5"/>
      <c r="L171" s="5"/>
      <c r="M171" s="5"/>
      <c r="N171" s="5"/>
      <c r="O171" s="3"/>
      <c r="R171" s="3"/>
    </row>
    <row r="172" spans="1:18" x14ac:dyDescent="0.2">
      <c r="A172" s="1"/>
      <c r="B172" s="1"/>
      <c r="C172" s="1"/>
      <c r="D172" s="1"/>
      <c r="I172" s="3"/>
      <c r="J172" s="5"/>
      <c r="K172" s="5"/>
      <c r="L172" s="5"/>
      <c r="M172" s="5"/>
      <c r="N172" s="5"/>
      <c r="O172" s="3"/>
      <c r="R172" s="3"/>
    </row>
    <row r="173" spans="1:18" x14ac:dyDescent="0.2">
      <c r="A173" s="1"/>
      <c r="B173" s="1"/>
      <c r="C173" s="1"/>
      <c r="D173" s="1"/>
      <c r="I173" s="3"/>
      <c r="J173" s="5"/>
      <c r="K173" s="5"/>
      <c r="L173" s="5"/>
      <c r="M173" s="5"/>
      <c r="N173" s="5"/>
      <c r="O173" s="3"/>
      <c r="R173" s="3"/>
    </row>
    <row r="174" spans="1:18" x14ac:dyDescent="0.2">
      <c r="A174" s="1"/>
      <c r="B174" s="1"/>
      <c r="C174" s="1"/>
      <c r="D174" s="1"/>
      <c r="I174" s="3"/>
      <c r="J174" s="5"/>
      <c r="K174" s="5"/>
      <c r="L174" s="5"/>
      <c r="M174" s="5"/>
      <c r="N174" s="5"/>
      <c r="O174" s="3"/>
      <c r="R174" s="3"/>
    </row>
    <row r="175" spans="1:18" x14ac:dyDescent="0.2">
      <c r="A175" s="1"/>
      <c r="B175" s="1"/>
      <c r="C175" s="1"/>
      <c r="D175" s="1"/>
      <c r="I175" s="3"/>
      <c r="J175" s="5"/>
      <c r="K175" s="5"/>
      <c r="L175" s="5"/>
      <c r="M175" s="5"/>
      <c r="N175" s="5"/>
      <c r="O175" s="3"/>
      <c r="R175" s="3"/>
    </row>
    <row r="176" spans="1:18" x14ac:dyDescent="0.2">
      <c r="A176" s="1"/>
      <c r="B176" s="1"/>
      <c r="C176" s="1"/>
      <c r="D176" s="1"/>
      <c r="I176" s="3"/>
      <c r="J176" s="5"/>
      <c r="K176" s="5"/>
      <c r="L176" s="5"/>
      <c r="M176" s="5"/>
      <c r="N176" s="5"/>
      <c r="O176" s="3"/>
      <c r="R176" s="3"/>
    </row>
    <row r="177" spans="1:18" x14ac:dyDescent="0.2">
      <c r="A177" s="1"/>
      <c r="B177" s="1"/>
      <c r="C177" s="1"/>
      <c r="D177" s="1"/>
      <c r="I177" s="3"/>
      <c r="J177" s="5"/>
      <c r="K177" s="5"/>
      <c r="L177" s="5"/>
      <c r="M177" s="5"/>
      <c r="N177" s="5"/>
      <c r="O177" s="3"/>
      <c r="R177" s="3"/>
    </row>
    <row r="178" spans="1:18" x14ac:dyDescent="0.2">
      <c r="A178" s="1"/>
      <c r="B178" s="1"/>
      <c r="C178" s="1"/>
      <c r="D178" s="1"/>
      <c r="I178" s="3"/>
      <c r="J178" s="5"/>
      <c r="K178" s="5"/>
      <c r="L178" s="5"/>
      <c r="M178" s="5"/>
      <c r="N178" s="5"/>
      <c r="O178" s="3"/>
      <c r="R178" s="3"/>
    </row>
    <row r="179" spans="1:18" x14ac:dyDescent="0.2">
      <c r="A179" s="1"/>
      <c r="B179" s="1"/>
      <c r="C179" s="1"/>
      <c r="D179" s="1"/>
      <c r="I179" s="3"/>
      <c r="J179" s="5"/>
      <c r="K179" s="5"/>
      <c r="L179" s="5"/>
      <c r="M179" s="5"/>
      <c r="N179" s="5"/>
      <c r="O179" s="3"/>
      <c r="R179" s="3"/>
    </row>
    <row r="180" spans="1:18" x14ac:dyDescent="0.2">
      <c r="A180" s="1"/>
      <c r="B180" s="1"/>
      <c r="C180" s="1"/>
      <c r="D180" s="1"/>
      <c r="I180" s="3"/>
      <c r="J180" s="5"/>
      <c r="K180" s="5"/>
      <c r="L180" s="5"/>
      <c r="M180" s="5"/>
      <c r="N180" s="5"/>
      <c r="O180" s="3"/>
      <c r="R180" s="3"/>
    </row>
    <row r="181" spans="1:18" x14ac:dyDescent="0.2">
      <c r="A181" s="1"/>
      <c r="B181" s="1"/>
      <c r="C181" s="1"/>
      <c r="D181" s="1"/>
      <c r="I181" s="3"/>
      <c r="J181" s="5"/>
      <c r="K181" s="5"/>
      <c r="L181" s="5"/>
      <c r="M181" s="5"/>
      <c r="N181" s="5"/>
      <c r="O181" s="3"/>
      <c r="R181" s="3"/>
    </row>
    <row r="182" spans="1:18" x14ac:dyDescent="0.2">
      <c r="A182" s="1"/>
      <c r="B182" s="1"/>
      <c r="C182" s="1"/>
      <c r="D182" s="1"/>
      <c r="I182" s="3"/>
      <c r="J182" s="5"/>
      <c r="K182" s="5"/>
      <c r="L182" s="5"/>
      <c r="M182" s="5"/>
      <c r="N182" s="5"/>
      <c r="O182" s="3"/>
      <c r="R182" s="3"/>
    </row>
    <row r="183" spans="1:18" x14ac:dyDescent="0.2">
      <c r="A183" s="1"/>
      <c r="B183" s="1"/>
      <c r="C183" s="1"/>
      <c r="D183" s="1"/>
      <c r="I183" s="3"/>
      <c r="J183" s="5"/>
      <c r="K183" s="5"/>
      <c r="L183" s="5"/>
      <c r="M183" s="5"/>
      <c r="N183" s="5"/>
      <c r="O183" s="3"/>
      <c r="R183" s="3"/>
    </row>
    <row r="184" spans="1:18" x14ac:dyDescent="0.2">
      <c r="A184" s="1"/>
      <c r="B184" s="1"/>
      <c r="C184" s="1"/>
      <c r="D184" s="1"/>
      <c r="I184" s="3"/>
      <c r="J184" s="5"/>
      <c r="K184" s="5"/>
      <c r="L184" s="5"/>
      <c r="M184" s="5"/>
      <c r="N184" s="5"/>
      <c r="O184" s="3"/>
      <c r="R184" s="3"/>
    </row>
    <row r="185" spans="1:18" x14ac:dyDescent="0.2">
      <c r="A185" s="1"/>
      <c r="B185" s="1"/>
      <c r="C185" s="1"/>
      <c r="D185" s="1"/>
      <c r="I185" s="3"/>
      <c r="J185" s="5"/>
      <c r="K185" s="5"/>
      <c r="L185" s="5"/>
      <c r="M185" s="5"/>
      <c r="N185" s="5"/>
      <c r="O185" s="3"/>
      <c r="R185" s="3"/>
    </row>
    <row r="186" spans="1:18" x14ac:dyDescent="0.2">
      <c r="A186" s="1"/>
      <c r="B186" s="1"/>
      <c r="C186" s="1"/>
      <c r="D186" s="1"/>
      <c r="I186" s="3"/>
      <c r="J186" s="5"/>
      <c r="K186" s="5"/>
      <c r="L186" s="5"/>
      <c r="M186" s="5"/>
      <c r="N186" s="5"/>
      <c r="O186" s="3"/>
      <c r="R186" s="3"/>
    </row>
    <row r="187" spans="1:18" x14ac:dyDescent="0.2">
      <c r="A187" s="1"/>
      <c r="B187" s="1"/>
      <c r="C187" s="1"/>
      <c r="D187" s="1"/>
      <c r="I187" s="3"/>
      <c r="J187" s="5"/>
      <c r="K187" s="5"/>
      <c r="L187" s="5"/>
      <c r="M187" s="5"/>
      <c r="N187" s="5"/>
      <c r="O187" s="3"/>
      <c r="R187" s="3"/>
    </row>
    <row r="188" spans="1:18" x14ac:dyDescent="0.2">
      <c r="A188" s="1"/>
      <c r="B188" s="1"/>
      <c r="C188" s="1"/>
      <c r="D188" s="1"/>
      <c r="I188" s="3"/>
      <c r="J188" s="5"/>
      <c r="K188" s="5"/>
      <c r="L188" s="5"/>
      <c r="M188" s="5"/>
      <c r="N188" s="5"/>
      <c r="O188" s="3"/>
      <c r="R188" s="3"/>
    </row>
    <row r="189" spans="1:18" x14ac:dyDescent="0.2">
      <c r="A189" s="1"/>
      <c r="B189" s="1"/>
      <c r="C189" s="1"/>
      <c r="D189" s="1"/>
      <c r="I189" s="3"/>
      <c r="J189" s="5"/>
      <c r="K189" s="5"/>
      <c r="L189" s="5"/>
      <c r="M189" s="5"/>
      <c r="N189" s="5"/>
      <c r="O189" s="3"/>
      <c r="R189" s="3"/>
    </row>
    <row r="190" spans="1:18" x14ac:dyDescent="0.2">
      <c r="A190" s="1"/>
      <c r="B190" s="1"/>
      <c r="C190" s="1"/>
      <c r="D190" s="1"/>
      <c r="I190" s="3"/>
      <c r="J190" s="5"/>
      <c r="K190" s="5"/>
      <c r="L190" s="5"/>
      <c r="M190" s="5"/>
      <c r="N190" s="5"/>
      <c r="O190" s="3"/>
      <c r="R190" s="3"/>
    </row>
    <row r="191" spans="1:18" x14ac:dyDescent="0.2">
      <c r="A191" s="1"/>
      <c r="B191" s="1"/>
      <c r="C191" s="1"/>
      <c r="D191" s="1"/>
      <c r="I191" s="3"/>
      <c r="J191" s="5"/>
      <c r="K191" s="5"/>
      <c r="L191" s="5"/>
      <c r="M191" s="5"/>
      <c r="N191" s="5"/>
      <c r="O191" s="3"/>
      <c r="R191" s="3"/>
    </row>
    <row r="192" spans="1:18" x14ac:dyDescent="0.2">
      <c r="A192" s="1"/>
      <c r="B192" s="1"/>
      <c r="C192" s="1"/>
      <c r="D192" s="1"/>
      <c r="I192" s="3"/>
      <c r="J192" s="5"/>
      <c r="K192" s="5"/>
      <c r="L192" s="5"/>
      <c r="M192" s="5"/>
      <c r="N192" s="5"/>
      <c r="O192" s="3"/>
      <c r="R192" s="3"/>
    </row>
    <row r="193" spans="1:18" x14ac:dyDescent="0.2">
      <c r="A193" s="1"/>
      <c r="B193" s="1"/>
      <c r="C193" s="1"/>
      <c r="D193" s="1"/>
      <c r="I193" s="3"/>
      <c r="J193" s="5"/>
      <c r="K193" s="5"/>
      <c r="L193" s="5"/>
      <c r="M193" s="5"/>
      <c r="N193" s="5"/>
      <c r="O193" s="3"/>
      <c r="R193" s="3"/>
    </row>
    <row r="194" spans="1:18" x14ac:dyDescent="0.2">
      <c r="A194" s="1"/>
      <c r="B194" s="1"/>
      <c r="C194" s="1"/>
      <c r="D194" s="1"/>
      <c r="I194" s="3"/>
      <c r="J194" s="5"/>
      <c r="K194" s="5"/>
      <c r="L194" s="5"/>
      <c r="M194" s="5"/>
      <c r="N194" s="5"/>
      <c r="O194" s="3"/>
      <c r="R194" s="3"/>
    </row>
    <row r="195" spans="1:18" x14ac:dyDescent="0.2">
      <c r="A195" s="1"/>
      <c r="B195" s="1"/>
      <c r="C195" s="1"/>
      <c r="D195" s="1"/>
      <c r="I195" s="3"/>
      <c r="J195" s="5"/>
      <c r="K195" s="5"/>
      <c r="L195" s="5"/>
      <c r="M195" s="5"/>
      <c r="N195" s="5"/>
      <c r="O195" s="3"/>
      <c r="R195" s="3"/>
    </row>
    <row r="196" spans="1:18" x14ac:dyDescent="0.2">
      <c r="A196" s="1"/>
      <c r="B196" s="1"/>
      <c r="C196" s="1"/>
      <c r="D196" s="1"/>
      <c r="I196" s="3"/>
      <c r="J196" s="5"/>
      <c r="K196" s="5"/>
      <c r="L196" s="5"/>
      <c r="M196" s="5"/>
      <c r="N196" s="5"/>
      <c r="O196" s="3"/>
      <c r="R196" s="3"/>
    </row>
    <row r="197" spans="1:18" x14ac:dyDescent="0.2">
      <c r="A197" s="1"/>
      <c r="B197" s="1"/>
      <c r="C197" s="1"/>
      <c r="D197" s="1"/>
      <c r="I197" s="3"/>
      <c r="J197" s="5"/>
      <c r="K197" s="5"/>
      <c r="L197" s="5"/>
      <c r="M197" s="5"/>
      <c r="N197" s="5"/>
      <c r="O197" s="3"/>
      <c r="R197" s="3"/>
    </row>
    <row r="198" spans="1:18" x14ac:dyDescent="0.2">
      <c r="A198" s="1"/>
      <c r="B198" s="1"/>
      <c r="C198" s="1"/>
      <c r="D198" s="1"/>
      <c r="I198" s="3"/>
      <c r="J198" s="5"/>
      <c r="K198" s="5"/>
      <c r="L198" s="5"/>
      <c r="M198" s="5"/>
      <c r="N198" s="5"/>
      <c r="O198" s="3"/>
      <c r="R198" s="3"/>
    </row>
    <row r="199" spans="1:18" x14ac:dyDescent="0.2">
      <c r="A199" s="1"/>
      <c r="B199" s="1"/>
      <c r="C199" s="1"/>
      <c r="D199" s="1"/>
      <c r="I199" s="3"/>
      <c r="J199" s="5"/>
      <c r="K199" s="5"/>
      <c r="L199" s="5"/>
      <c r="M199" s="5"/>
      <c r="N199" s="5"/>
      <c r="O199" s="3"/>
      <c r="R199" s="3"/>
    </row>
    <row r="200" spans="1:18" x14ac:dyDescent="0.2">
      <c r="A200" s="1"/>
      <c r="B200" s="1"/>
      <c r="C200" s="1"/>
      <c r="D200" s="1"/>
      <c r="I200" s="3"/>
      <c r="J200" s="5"/>
      <c r="K200" s="5"/>
      <c r="L200" s="5"/>
      <c r="M200" s="5"/>
      <c r="N200" s="5"/>
      <c r="O200" s="3"/>
      <c r="R200" s="3"/>
    </row>
    <row r="201" spans="1:18" x14ac:dyDescent="0.2">
      <c r="A201" s="1"/>
      <c r="B201" s="1"/>
      <c r="C201" s="1"/>
      <c r="D201" s="1"/>
      <c r="I201" s="3"/>
      <c r="J201" s="5"/>
      <c r="K201" s="5"/>
      <c r="L201" s="5"/>
      <c r="M201" s="5"/>
      <c r="N201" s="5"/>
      <c r="O201" s="3"/>
      <c r="R201" s="3"/>
    </row>
    <row r="202" spans="1:18" x14ac:dyDescent="0.2">
      <c r="A202" s="1"/>
      <c r="B202" s="1"/>
      <c r="C202" s="1"/>
      <c r="D202" s="1"/>
      <c r="I202" s="3"/>
      <c r="J202" s="5"/>
      <c r="K202" s="5"/>
      <c r="L202" s="5"/>
      <c r="M202" s="5"/>
      <c r="N202" s="5"/>
      <c r="O202" s="3"/>
      <c r="R202" s="3"/>
    </row>
    <row r="203" spans="1:18" x14ac:dyDescent="0.2">
      <c r="A203" s="1"/>
      <c r="B203" s="1"/>
      <c r="C203" s="1"/>
      <c r="D203" s="1"/>
      <c r="I203" s="3"/>
      <c r="J203" s="5"/>
      <c r="K203" s="5"/>
      <c r="L203" s="5"/>
      <c r="M203" s="5"/>
      <c r="N203" s="5"/>
      <c r="O203" s="3"/>
      <c r="R203" s="3"/>
    </row>
    <row r="204" spans="1:18" x14ac:dyDescent="0.2">
      <c r="A204" s="1"/>
      <c r="B204" s="1"/>
      <c r="C204" s="1"/>
      <c r="D204" s="1"/>
      <c r="I204" s="3"/>
      <c r="J204" s="5"/>
      <c r="K204" s="5"/>
      <c r="L204" s="5"/>
      <c r="M204" s="5"/>
      <c r="N204" s="5"/>
      <c r="O204" s="3"/>
      <c r="R204" s="3"/>
    </row>
    <row r="205" spans="1:18" x14ac:dyDescent="0.2">
      <c r="A205" s="1"/>
      <c r="B205" s="1"/>
      <c r="C205" s="1"/>
      <c r="D205" s="1"/>
      <c r="I205" s="3"/>
      <c r="J205" s="5"/>
      <c r="K205" s="5"/>
      <c r="L205" s="5"/>
      <c r="M205" s="5"/>
      <c r="N205" s="5"/>
      <c r="O205" s="3"/>
      <c r="R205" s="3"/>
    </row>
    <row r="206" spans="1:18" x14ac:dyDescent="0.2">
      <c r="A206" s="1"/>
      <c r="B206" s="1"/>
      <c r="C206" s="1"/>
      <c r="D206" s="1"/>
      <c r="I206" s="3"/>
      <c r="J206" s="5"/>
      <c r="K206" s="5"/>
      <c r="L206" s="5"/>
      <c r="M206" s="5"/>
      <c r="N206" s="5"/>
      <c r="O206" s="3"/>
      <c r="R206" s="3"/>
    </row>
    <row r="207" spans="1:18" x14ac:dyDescent="0.2">
      <c r="A207" s="1"/>
      <c r="B207" s="1"/>
      <c r="C207" s="1"/>
      <c r="D207" s="1"/>
      <c r="I207" s="3"/>
      <c r="J207" s="5"/>
      <c r="K207" s="5"/>
      <c r="L207" s="5"/>
      <c r="M207" s="5"/>
      <c r="N207" s="5"/>
      <c r="O207" s="3"/>
      <c r="R207" s="3"/>
    </row>
    <row r="208" spans="1:18" x14ac:dyDescent="0.2">
      <c r="A208" s="1"/>
      <c r="B208" s="1"/>
      <c r="C208" s="1"/>
      <c r="D208" s="1"/>
      <c r="I208" s="3"/>
      <c r="J208" s="5"/>
      <c r="K208" s="5"/>
      <c r="L208" s="5"/>
      <c r="M208" s="5"/>
      <c r="N208" s="5"/>
      <c r="O208" s="3"/>
      <c r="R208" s="3"/>
    </row>
    <row r="209" spans="1:18" x14ac:dyDescent="0.2">
      <c r="A209" s="1"/>
      <c r="B209" s="1"/>
      <c r="C209" s="1"/>
      <c r="D209" s="1"/>
      <c r="I209" s="3"/>
      <c r="J209" s="5"/>
      <c r="K209" s="5"/>
      <c r="L209" s="5"/>
      <c r="M209" s="5"/>
      <c r="N209" s="5"/>
      <c r="O209" s="3"/>
      <c r="R209" s="3"/>
    </row>
    <row r="210" spans="1:18" x14ac:dyDescent="0.2">
      <c r="A210" s="1"/>
      <c r="B210" s="1"/>
      <c r="C210" s="1"/>
      <c r="D210" s="1"/>
      <c r="I210" s="3"/>
      <c r="J210" s="5"/>
      <c r="K210" s="5"/>
      <c r="L210" s="5"/>
      <c r="M210" s="5"/>
      <c r="N210" s="5"/>
      <c r="O210" s="3"/>
      <c r="R210" s="3"/>
    </row>
    <row r="211" spans="1:18" x14ac:dyDescent="0.2">
      <c r="A211" s="1"/>
      <c r="B211" s="1"/>
      <c r="C211" s="1"/>
      <c r="D211" s="1"/>
      <c r="I211" s="3"/>
      <c r="J211" s="5"/>
      <c r="K211" s="5"/>
      <c r="L211" s="5"/>
      <c r="M211" s="5"/>
      <c r="N211" s="5"/>
      <c r="O211" s="3"/>
      <c r="R211" s="3"/>
    </row>
    <row r="212" spans="1:18" x14ac:dyDescent="0.2">
      <c r="A212" s="1"/>
      <c r="B212" s="1"/>
      <c r="C212" s="1"/>
      <c r="D212" s="1"/>
      <c r="I212" s="3"/>
      <c r="J212" s="5"/>
      <c r="K212" s="5"/>
      <c r="L212" s="5"/>
      <c r="M212" s="5"/>
      <c r="N212" s="5"/>
      <c r="O212" s="3"/>
      <c r="R212" s="3"/>
    </row>
    <row r="213" spans="1:18" x14ac:dyDescent="0.2">
      <c r="A213" s="1"/>
      <c r="B213" s="1"/>
      <c r="C213" s="1"/>
      <c r="D213" s="1"/>
      <c r="I213" s="3"/>
      <c r="J213" s="5"/>
      <c r="K213" s="5"/>
      <c r="L213" s="5"/>
      <c r="M213" s="5"/>
      <c r="N213" s="5"/>
      <c r="O213" s="3"/>
      <c r="R213" s="3"/>
    </row>
    <row r="214" spans="1:18" x14ac:dyDescent="0.2">
      <c r="A214" s="1"/>
      <c r="B214" s="1"/>
      <c r="C214" s="1"/>
      <c r="D214" s="1"/>
      <c r="I214" s="3"/>
      <c r="J214" s="5"/>
      <c r="K214" s="5"/>
      <c r="L214" s="5"/>
      <c r="M214" s="5"/>
      <c r="N214" s="5"/>
      <c r="O214" s="3"/>
      <c r="R214" s="3"/>
    </row>
    <row r="215" spans="1:18" x14ac:dyDescent="0.2">
      <c r="A215" s="1"/>
      <c r="B215" s="1"/>
      <c r="C215" s="1"/>
      <c r="D215" s="1"/>
      <c r="I215" s="3"/>
      <c r="J215" s="5"/>
      <c r="K215" s="5"/>
      <c r="L215" s="5"/>
      <c r="M215" s="5"/>
      <c r="N215" s="5"/>
      <c r="O215" s="3"/>
      <c r="R215" s="3"/>
    </row>
    <row r="216" spans="1:18" x14ac:dyDescent="0.2">
      <c r="A216" s="1"/>
      <c r="B216" s="1"/>
      <c r="C216" s="1"/>
      <c r="D216" s="1"/>
      <c r="I216" s="3"/>
      <c r="J216" s="5"/>
      <c r="K216" s="5"/>
      <c r="L216" s="5"/>
      <c r="M216" s="5"/>
      <c r="N216" s="5"/>
      <c r="O216" s="3"/>
      <c r="R216" s="3"/>
    </row>
    <row r="217" spans="1:18" x14ac:dyDescent="0.2">
      <c r="A217" s="1"/>
      <c r="B217" s="1"/>
      <c r="C217" s="1"/>
      <c r="D217" s="1"/>
      <c r="I217" s="3"/>
      <c r="J217" s="5"/>
      <c r="K217" s="5"/>
      <c r="L217" s="5"/>
      <c r="M217" s="5"/>
      <c r="N217" s="5"/>
      <c r="O217" s="3"/>
      <c r="R217" s="3"/>
    </row>
    <row r="218" spans="1:18" x14ac:dyDescent="0.2">
      <c r="A218" s="1"/>
      <c r="B218" s="1"/>
      <c r="C218" s="1"/>
      <c r="D218" s="1"/>
      <c r="I218" s="3"/>
      <c r="J218" s="5"/>
      <c r="K218" s="5"/>
      <c r="L218" s="5"/>
      <c r="M218" s="5"/>
      <c r="N218" s="5"/>
      <c r="O218" s="3"/>
      <c r="R218" s="3"/>
    </row>
    <row r="219" spans="1:18" x14ac:dyDescent="0.2">
      <c r="A219" s="1"/>
      <c r="B219" s="1"/>
      <c r="C219" s="1"/>
      <c r="D219" s="1"/>
      <c r="I219" s="3"/>
      <c r="J219" s="5"/>
      <c r="K219" s="5"/>
      <c r="L219" s="5"/>
      <c r="M219" s="5"/>
      <c r="N219" s="5"/>
      <c r="O219" s="3"/>
      <c r="R219" s="3"/>
    </row>
    <row r="220" spans="1:18" x14ac:dyDescent="0.2">
      <c r="A220" s="1"/>
      <c r="B220" s="1"/>
      <c r="C220" s="1"/>
      <c r="D220" s="1"/>
      <c r="I220" s="3"/>
      <c r="J220" s="5"/>
      <c r="K220" s="5"/>
      <c r="L220" s="5"/>
      <c r="M220" s="5"/>
      <c r="N220" s="5"/>
      <c r="O220" s="3"/>
      <c r="R220" s="3"/>
    </row>
    <row r="221" spans="1:18" x14ac:dyDescent="0.2">
      <c r="A221" s="1"/>
      <c r="B221" s="1"/>
      <c r="C221" s="1"/>
      <c r="D221" s="1"/>
      <c r="I221" s="3"/>
      <c r="J221" s="5"/>
      <c r="K221" s="5"/>
      <c r="L221" s="5"/>
      <c r="M221" s="5"/>
      <c r="N221" s="5"/>
      <c r="O221" s="3"/>
      <c r="R221" s="3"/>
    </row>
    <row r="222" spans="1:18" x14ac:dyDescent="0.2">
      <c r="A222" s="1"/>
      <c r="B222" s="1"/>
      <c r="C222" s="1"/>
      <c r="D222" s="1"/>
      <c r="I222" s="3"/>
      <c r="J222" s="5"/>
      <c r="K222" s="5"/>
      <c r="L222" s="5"/>
      <c r="M222" s="5"/>
      <c r="N222" s="5"/>
      <c r="O222" s="3"/>
      <c r="R222" s="3"/>
    </row>
    <row r="223" spans="1:18" x14ac:dyDescent="0.2">
      <c r="A223" s="1"/>
      <c r="B223" s="1"/>
      <c r="C223" s="1"/>
      <c r="D223" s="1"/>
      <c r="I223" s="3"/>
      <c r="J223" s="5"/>
      <c r="K223" s="5"/>
      <c r="L223" s="5"/>
      <c r="M223" s="5"/>
      <c r="N223" s="5"/>
      <c r="O223" s="3"/>
      <c r="R223" s="3"/>
    </row>
    <row r="224" spans="1:18" x14ac:dyDescent="0.2">
      <c r="A224" s="1"/>
      <c r="B224" s="1"/>
      <c r="C224" s="1"/>
      <c r="D224" s="1"/>
      <c r="I224" s="3"/>
      <c r="J224" s="5"/>
      <c r="K224" s="5"/>
      <c r="L224" s="5"/>
      <c r="M224" s="5"/>
      <c r="N224" s="5"/>
      <c r="O224" s="3"/>
      <c r="R224" s="3"/>
    </row>
    <row r="225" spans="1:18" x14ac:dyDescent="0.2">
      <c r="A225" s="1"/>
      <c r="B225" s="1"/>
      <c r="C225" s="1"/>
      <c r="D225" s="1"/>
      <c r="I225" s="3"/>
      <c r="J225" s="5"/>
      <c r="K225" s="5"/>
      <c r="L225" s="5"/>
      <c r="M225" s="5"/>
      <c r="N225" s="5"/>
      <c r="O225" s="3"/>
      <c r="R225" s="3"/>
    </row>
    <row r="226" spans="1:18" x14ac:dyDescent="0.2">
      <c r="A226" s="1"/>
      <c r="B226" s="1"/>
      <c r="C226" s="1"/>
      <c r="D226" s="1"/>
      <c r="I226" s="3"/>
      <c r="J226" s="5"/>
      <c r="K226" s="5"/>
      <c r="L226" s="5"/>
      <c r="M226" s="5"/>
      <c r="N226" s="5"/>
      <c r="O226" s="3"/>
      <c r="R226" s="3"/>
    </row>
    <row r="227" spans="1:18" x14ac:dyDescent="0.2">
      <c r="A227" s="1"/>
      <c r="B227" s="1"/>
      <c r="C227" s="1"/>
      <c r="D227" s="1"/>
      <c r="I227" s="3"/>
      <c r="J227" s="5"/>
      <c r="K227" s="5"/>
      <c r="L227" s="5"/>
      <c r="M227" s="5"/>
      <c r="N227" s="5"/>
      <c r="O227" s="3"/>
      <c r="R227" s="3"/>
    </row>
    <row r="228" spans="1:18" x14ac:dyDescent="0.2">
      <c r="A228" s="1"/>
      <c r="B228" s="1"/>
      <c r="C228" s="1"/>
      <c r="D228" s="1"/>
      <c r="I228" s="3"/>
      <c r="J228" s="5"/>
      <c r="K228" s="5"/>
      <c r="L228" s="5"/>
      <c r="M228" s="5"/>
      <c r="N228" s="5"/>
      <c r="O228" s="3"/>
      <c r="R228" s="3"/>
    </row>
    <row r="229" spans="1:18" x14ac:dyDescent="0.2">
      <c r="A229" s="1"/>
      <c r="B229" s="1"/>
      <c r="C229" s="1"/>
      <c r="D229" s="1"/>
      <c r="I229" s="3"/>
      <c r="J229" s="5"/>
      <c r="K229" s="5"/>
      <c r="L229" s="5"/>
      <c r="M229" s="5"/>
      <c r="N229" s="5"/>
      <c r="O229" s="3"/>
      <c r="R229" s="3"/>
    </row>
    <row r="230" spans="1:18" x14ac:dyDescent="0.2">
      <c r="A230" s="1"/>
      <c r="B230" s="1"/>
      <c r="C230" s="1"/>
      <c r="D230" s="1"/>
      <c r="I230" s="3"/>
      <c r="J230" s="5"/>
      <c r="K230" s="5"/>
      <c r="L230" s="5"/>
      <c r="M230" s="5"/>
      <c r="N230" s="5"/>
      <c r="O230" s="3"/>
      <c r="R230" s="3"/>
    </row>
    <row r="231" spans="1:18" x14ac:dyDescent="0.2">
      <c r="A231" s="1"/>
      <c r="B231" s="1"/>
      <c r="C231" s="1"/>
      <c r="D231" s="1"/>
      <c r="I231" s="3"/>
      <c r="J231" s="5"/>
      <c r="K231" s="5"/>
      <c r="L231" s="5"/>
      <c r="M231" s="5"/>
      <c r="N231" s="5"/>
      <c r="O231" s="3"/>
      <c r="R231" s="3"/>
    </row>
    <row r="232" spans="1:18" x14ac:dyDescent="0.2">
      <c r="A232" s="1"/>
      <c r="B232" s="1"/>
      <c r="C232" s="1"/>
      <c r="D232" s="1"/>
      <c r="I232" s="3"/>
      <c r="J232" s="5"/>
      <c r="K232" s="5"/>
      <c r="L232" s="5"/>
      <c r="M232" s="5"/>
      <c r="N232" s="5"/>
      <c r="O232" s="3"/>
      <c r="R232" s="3"/>
    </row>
    <row r="233" spans="1:18" x14ac:dyDescent="0.2">
      <c r="A233" s="1"/>
      <c r="B233" s="1"/>
      <c r="C233" s="1"/>
      <c r="D233" s="1"/>
      <c r="I233" s="3"/>
      <c r="J233" s="5"/>
      <c r="K233" s="5"/>
      <c r="L233" s="5"/>
      <c r="M233" s="5"/>
      <c r="N233" s="5"/>
      <c r="O233" s="3"/>
      <c r="R233" s="3"/>
    </row>
    <row r="234" spans="1:18" x14ac:dyDescent="0.2">
      <c r="A234" s="1"/>
      <c r="B234" s="1"/>
      <c r="C234" s="1"/>
      <c r="D234" s="1"/>
      <c r="I234" s="3"/>
      <c r="J234" s="5"/>
      <c r="K234" s="5"/>
      <c r="L234" s="5"/>
      <c r="M234" s="5"/>
      <c r="N234" s="5"/>
      <c r="O234" s="3"/>
      <c r="R234" s="3"/>
    </row>
    <row r="235" spans="1:18" x14ac:dyDescent="0.2">
      <c r="A235" s="1"/>
      <c r="B235" s="1"/>
      <c r="C235" s="1"/>
      <c r="D235" s="1"/>
      <c r="I235" s="3"/>
      <c r="J235" s="5"/>
      <c r="K235" s="5"/>
      <c r="L235" s="5"/>
      <c r="M235" s="5"/>
      <c r="N235" s="5"/>
      <c r="O235" s="3"/>
      <c r="R235" s="3"/>
    </row>
    <row r="236" spans="1:18" x14ac:dyDescent="0.2">
      <c r="A236" s="1"/>
      <c r="B236" s="1"/>
      <c r="C236" s="1"/>
      <c r="D236" s="1"/>
      <c r="I236" s="3"/>
      <c r="J236" s="5"/>
      <c r="K236" s="5"/>
      <c r="L236" s="5"/>
      <c r="M236" s="5"/>
      <c r="N236" s="5"/>
      <c r="O236" s="3"/>
      <c r="R236" s="3"/>
    </row>
    <row r="237" spans="1:18" x14ac:dyDescent="0.2">
      <c r="A237" s="1"/>
      <c r="B237" s="1"/>
      <c r="C237" s="1"/>
      <c r="D237" s="1"/>
      <c r="I237" s="3"/>
      <c r="J237" s="5"/>
      <c r="K237" s="5"/>
      <c r="L237" s="5"/>
      <c r="M237" s="5"/>
      <c r="N237" s="5"/>
      <c r="O237" s="3"/>
      <c r="R237" s="3"/>
    </row>
    <row r="238" spans="1:18" x14ac:dyDescent="0.2">
      <c r="A238" s="1"/>
      <c r="B238" s="1"/>
      <c r="C238" s="1"/>
      <c r="D238" s="1"/>
      <c r="I238" s="3"/>
      <c r="J238" s="5"/>
      <c r="K238" s="5"/>
      <c r="L238" s="5"/>
      <c r="M238" s="5"/>
      <c r="N238" s="5"/>
      <c r="O238" s="3"/>
      <c r="R238" s="3"/>
    </row>
    <row r="239" spans="1:18" x14ac:dyDescent="0.2">
      <c r="A239" s="1"/>
      <c r="B239" s="1"/>
      <c r="C239" s="1"/>
      <c r="D239" s="1"/>
      <c r="I239" s="3"/>
      <c r="J239" s="5"/>
      <c r="K239" s="5"/>
      <c r="L239" s="5"/>
      <c r="M239" s="5"/>
      <c r="N239" s="5"/>
      <c r="O239" s="3"/>
      <c r="R239" s="3"/>
    </row>
    <row r="240" spans="1:18" x14ac:dyDescent="0.2">
      <c r="A240" s="1"/>
      <c r="B240" s="1"/>
      <c r="C240" s="1"/>
      <c r="D240" s="1"/>
      <c r="I240" s="3"/>
      <c r="J240" s="5"/>
      <c r="K240" s="5"/>
      <c r="L240" s="5"/>
      <c r="M240" s="5"/>
      <c r="N240" s="5"/>
      <c r="O240" s="3"/>
      <c r="R240" s="3"/>
    </row>
    <row r="241" spans="1:18" x14ac:dyDescent="0.2">
      <c r="A241" s="1"/>
      <c r="B241" s="1"/>
      <c r="C241" s="1"/>
      <c r="D241" s="1"/>
      <c r="I241" s="3"/>
      <c r="J241" s="5"/>
      <c r="K241" s="5"/>
      <c r="L241" s="5"/>
      <c r="M241" s="5"/>
      <c r="N241" s="5"/>
      <c r="O241" s="3"/>
      <c r="R241" s="3"/>
    </row>
    <row r="242" spans="1:18" x14ac:dyDescent="0.2">
      <c r="A242" s="1"/>
      <c r="B242" s="1"/>
      <c r="C242" s="1"/>
      <c r="D242" s="1"/>
      <c r="I242" s="3"/>
      <c r="J242" s="5"/>
      <c r="K242" s="5"/>
      <c r="L242" s="5"/>
      <c r="M242" s="5"/>
      <c r="N242" s="5"/>
      <c r="O242" s="3"/>
      <c r="R242" s="3"/>
    </row>
    <row r="243" spans="1:18" x14ac:dyDescent="0.2">
      <c r="A243" s="1"/>
      <c r="B243" s="1"/>
      <c r="C243" s="1"/>
      <c r="D243" s="1"/>
      <c r="I243" s="3"/>
      <c r="J243" s="5"/>
      <c r="K243" s="5"/>
      <c r="L243" s="5"/>
      <c r="M243" s="5"/>
      <c r="N243" s="5"/>
      <c r="O243" s="3"/>
      <c r="R243" s="3"/>
    </row>
    <row r="244" spans="1:18" x14ac:dyDescent="0.2">
      <c r="A244" s="1"/>
      <c r="B244" s="1"/>
      <c r="C244" s="1"/>
      <c r="D244" s="1"/>
      <c r="I244" s="3"/>
      <c r="J244" s="5"/>
      <c r="K244" s="5"/>
      <c r="L244" s="5"/>
      <c r="M244" s="5"/>
      <c r="N244" s="5"/>
      <c r="O244" s="3"/>
      <c r="R244" s="3"/>
    </row>
    <row r="245" spans="1:18" x14ac:dyDescent="0.2">
      <c r="A245" s="1"/>
      <c r="B245" s="1"/>
      <c r="C245" s="1"/>
      <c r="D245" s="1"/>
      <c r="I245" s="3"/>
      <c r="J245" s="5"/>
      <c r="K245" s="5"/>
      <c r="L245" s="5"/>
      <c r="M245" s="5"/>
      <c r="N245" s="5"/>
      <c r="O245" s="3"/>
      <c r="R245" s="3"/>
    </row>
    <row r="246" spans="1:18" x14ac:dyDescent="0.2">
      <c r="A246" s="1"/>
      <c r="B246" s="1"/>
      <c r="C246" s="1"/>
      <c r="D246" s="1"/>
      <c r="I246" s="3"/>
      <c r="J246" s="5"/>
      <c r="K246" s="5"/>
      <c r="L246" s="5"/>
      <c r="M246" s="5"/>
      <c r="N246" s="5"/>
      <c r="O246" s="3"/>
      <c r="R246" s="3"/>
    </row>
    <row r="247" spans="1:18" x14ac:dyDescent="0.2">
      <c r="A247" s="1"/>
      <c r="B247" s="1"/>
      <c r="C247" s="1"/>
      <c r="D247" s="1"/>
      <c r="I247" s="3"/>
      <c r="J247" s="5"/>
      <c r="K247" s="5"/>
      <c r="L247" s="5"/>
      <c r="M247" s="5"/>
      <c r="N247" s="5"/>
      <c r="O247" s="3"/>
      <c r="R247" s="3"/>
    </row>
    <row r="248" spans="1:18" x14ac:dyDescent="0.2">
      <c r="A248" s="1"/>
      <c r="B248" s="1"/>
      <c r="C248" s="1"/>
      <c r="D248" s="1"/>
      <c r="I248" s="3"/>
      <c r="J248" s="5"/>
      <c r="K248" s="5"/>
      <c r="L248" s="5"/>
      <c r="M248" s="5"/>
      <c r="N248" s="5"/>
      <c r="O248" s="3"/>
      <c r="R248" s="3"/>
    </row>
    <row r="249" spans="1:18" x14ac:dyDescent="0.2">
      <c r="A249" s="1"/>
      <c r="B249" s="1"/>
      <c r="C249" s="1"/>
      <c r="D249" s="1"/>
      <c r="I249" s="3"/>
      <c r="J249" s="5"/>
      <c r="K249" s="5"/>
      <c r="L249" s="5"/>
      <c r="M249" s="5"/>
      <c r="N249" s="5"/>
      <c r="O249" s="3"/>
      <c r="R249" s="3"/>
    </row>
    <row r="250" spans="1:18" x14ac:dyDescent="0.2">
      <c r="A250" s="1"/>
      <c r="B250" s="1"/>
      <c r="C250" s="1"/>
      <c r="D250" s="1"/>
      <c r="I250" s="3"/>
      <c r="J250" s="5"/>
      <c r="K250" s="5"/>
      <c r="L250" s="5"/>
      <c r="M250" s="5"/>
      <c r="N250" s="5"/>
      <c r="O250" s="3"/>
      <c r="R250" s="3"/>
    </row>
    <row r="251" spans="1:18" x14ac:dyDescent="0.2">
      <c r="A251" s="1"/>
      <c r="B251" s="1"/>
      <c r="C251" s="1"/>
      <c r="D251" s="1"/>
      <c r="I251" s="3"/>
      <c r="J251" s="5"/>
      <c r="K251" s="5"/>
      <c r="L251" s="5"/>
      <c r="M251" s="5"/>
      <c r="N251" s="5"/>
      <c r="O251" s="3"/>
      <c r="R251" s="3"/>
    </row>
    <row r="252" spans="1:18" x14ac:dyDescent="0.2">
      <c r="A252" s="1"/>
      <c r="B252" s="1"/>
      <c r="C252" s="1"/>
      <c r="D252" s="1"/>
      <c r="I252" s="3"/>
      <c r="J252" s="5"/>
      <c r="K252" s="5"/>
      <c r="L252" s="5"/>
      <c r="M252" s="5"/>
      <c r="N252" s="5"/>
      <c r="O252" s="3"/>
      <c r="R252" s="3"/>
    </row>
    <row r="253" spans="1:18" x14ac:dyDescent="0.2">
      <c r="A253" s="1"/>
      <c r="B253" s="1"/>
      <c r="C253" s="1"/>
      <c r="D253" s="1"/>
      <c r="I253" s="3"/>
      <c r="J253" s="5"/>
      <c r="K253" s="5"/>
      <c r="L253" s="5"/>
      <c r="M253" s="5"/>
      <c r="N253" s="5"/>
      <c r="O253" s="3"/>
      <c r="R253" s="3"/>
    </row>
    <row r="254" spans="1:18" x14ac:dyDescent="0.2">
      <c r="A254" s="1"/>
      <c r="B254" s="1"/>
      <c r="C254" s="1"/>
      <c r="D254" s="1"/>
      <c r="I254" s="3"/>
      <c r="J254" s="5"/>
      <c r="K254" s="5"/>
      <c r="L254" s="5"/>
      <c r="M254" s="5"/>
      <c r="N254" s="5"/>
      <c r="O254" s="3"/>
      <c r="R254" s="3"/>
    </row>
    <row r="255" spans="1:18" x14ac:dyDescent="0.2">
      <c r="A255" s="1"/>
      <c r="B255" s="1"/>
      <c r="C255" s="1"/>
      <c r="D255" s="1"/>
      <c r="I255" s="3"/>
      <c r="J255" s="5"/>
      <c r="K255" s="5"/>
      <c r="L255" s="5"/>
      <c r="M255" s="5"/>
      <c r="N255" s="5"/>
      <c r="O255" s="3"/>
      <c r="R255" s="3"/>
    </row>
    <row r="256" spans="1:18" x14ac:dyDescent="0.2">
      <c r="A256" s="1"/>
      <c r="B256" s="1"/>
      <c r="C256" s="1"/>
      <c r="D256" s="1"/>
      <c r="I256" s="3"/>
      <c r="J256" s="5"/>
      <c r="K256" s="5"/>
      <c r="L256" s="5"/>
      <c r="M256" s="5"/>
      <c r="N256" s="5"/>
      <c r="O256" s="3"/>
      <c r="R256" s="3"/>
    </row>
    <row r="257" spans="1:18" x14ac:dyDescent="0.2">
      <c r="A257" s="1"/>
      <c r="B257" s="1"/>
      <c r="C257" s="1"/>
      <c r="D257" s="1"/>
      <c r="I257" s="3"/>
      <c r="J257" s="5"/>
      <c r="K257" s="5"/>
      <c r="L257" s="5"/>
      <c r="M257" s="5"/>
      <c r="N257" s="5"/>
      <c r="O257" s="3"/>
      <c r="R257" s="3"/>
    </row>
    <row r="258" spans="1:18" x14ac:dyDescent="0.2">
      <c r="A258" s="1"/>
      <c r="B258" s="1"/>
      <c r="C258" s="1"/>
      <c r="D258" s="1"/>
      <c r="I258" s="3"/>
      <c r="J258" s="5"/>
      <c r="K258" s="5"/>
      <c r="L258" s="5"/>
      <c r="M258" s="5"/>
      <c r="N258" s="5"/>
      <c r="O258" s="3"/>
      <c r="R258" s="3"/>
    </row>
    <row r="259" spans="1:18" x14ac:dyDescent="0.2">
      <c r="A259" s="1"/>
      <c r="B259" s="1"/>
      <c r="C259" s="1"/>
      <c r="D259" s="1"/>
      <c r="I259" s="3"/>
      <c r="J259" s="5"/>
      <c r="K259" s="5"/>
      <c r="L259" s="5"/>
      <c r="M259" s="5"/>
      <c r="N259" s="5"/>
      <c r="O259" s="3"/>
      <c r="R259" s="3"/>
    </row>
    <row r="260" spans="1:18" x14ac:dyDescent="0.2">
      <c r="A260" s="1"/>
      <c r="B260" s="1"/>
      <c r="C260" s="1"/>
      <c r="D260" s="1"/>
      <c r="I260" s="3"/>
      <c r="J260" s="5"/>
      <c r="K260" s="5"/>
      <c r="L260" s="5"/>
      <c r="M260" s="5"/>
      <c r="N260" s="5"/>
      <c r="O260" s="3"/>
      <c r="R260" s="3"/>
    </row>
    <row r="261" spans="1:18" x14ac:dyDescent="0.2">
      <c r="A261" s="1"/>
      <c r="B261" s="1"/>
      <c r="C261" s="1"/>
      <c r="D261" s="1"/>
      <c r="I261" s="3"/>
      <c r="J261" s="5"/>
      <c r="K261" s="5"/>
      <c r="L261" s="5"/>
      <c r="M261" s="5"/>
      <c r="N261" s="5"/>
      <c r="O261" s="3"/>
      <c r="R261" s="3"/>
    </row>
    <row r="262" spans="1:18" x14ac:dyDescent="0.2">
      <c r="A262" s="1"/>
      <c r="B262" s="1"/>
      <c r="C262" s="1"/>
      <c r="D262" s="1"/>
      <c r="I262" s="3"/>
      <c r="J262" s="5"/>
      <c r="K262" s="5"/>
      <c r="L262" s="5"/>
      <c r="M262" s="5"/>
      <c r="N262" s="5"/>
      <c r="O262" s="3"/>
      <c r="R262" s="3"/>
    </row>
    <row r="263" spans="1:18" x14ac:dyDescent="0.2">
      <c r="A263" s="1"/>
      <c r="B263" s="1"/>
      <c r="C263" s="1"/>
      <c r="D263" s="1"/>
      <c r="I263" s="3"/>
      <c r="J263" s="5"/>
      <c r="K263" s="5"/>
      <c r="L263" s="5"/>
      <c r="M263" s="5"/>
      <c r="N263" s="5"/>
      <c r="O263" s="3"/>
      <c r="R263" s="3"/>
    </row>
    <row r="264" spans="1:18" x14ac:dyDescent="0.2">
      <c r="A264" s="1"/>
      <c r="B264" s="1"/>
      <c r="C264" s="1"/>
      <c r="D264" s="1"/>
      <c r="I264" s="3"/>
      <c r="J264" s="5"/>
      <c r="K264" s="5"/>
      <c r="L264" s="5"/>
      <c r="M264" s="5"/>
      <c r="N264" s="5"/>
      <c r="O264" s="3"/>
      <c r="R264" s="3"/>
    </row>
    <row r="265" spans="1:18" x14ac:dyDescent="0.2">
      <c r="A265" s="1"/>
      <c r="B265" s="1"/>
      <c r="C265" s="1"/>
      <c r="D265" s="1"/>
      <c r="I265" s="3"/>
      <c r="J265" s="5"/>
      <c r="K265" s="5"/>
      <c r="L265" s="5"/>
      <c r="M265" s="5"/>
      <c r="N265" s="5"/>
      <c r="O265" s="3"/>
      <c r="R265" s="3"/>
    </row>
    <row r="266" spans="1:18" x14ac:dyDescent="0.2">
      <c r="A266" s="1"/>
      <c r="B266" s="1"/>
      <c r="C266" s="1"/>
      <c r="D266" s="1"/>
      <c r="I266" s="3"/>
      <c r="J266" s="5"/>
      <c r="K266" s="5"/>
      <c r="L266" s="5"/>
      <c r="M266" s="5"/>
      <c r="N266" s="5"/>
      <c r="O266" s="3"/>
      <c r="R266" s="3"/>
    </row>
    <row r="267" spans="1:18" x14ac:dyDescent="0.2">
      <c r="A267" s="1"/>
      <c r="B267" s="1"/>
      <c r="C267" s="1"/>
      <c r="D267" s="1"/>
      <c r="I267" s="3"/>
      <c r="J267" s="5"/>
      <c r="K267" s="5"/>
      <c r="L267" s="5"/>
      <c r="M267" s="5"/>
      <c r="N267" s="5"/>
      <c r="O267" s="3"/>
      <c r="R267" s="3"/>
    </row>
    <row r="268" spans="1:18" x14ac:dyDescent="0.2">
      <c r="A268" s="1"/>
      <c r="B268" s="1"/>
      <c r="C268" s="1"/>
      <c r="D268" s="1"/>
      <c r="I268" s="3"/>
      <c r="J268" s="5"/>
      <c r="K268" s="5"/>
      <c r="L268" s="5"/>
      <c r="M268" s="5"/>
      <c r="N268" s="5"/>
      <c r="O268" s="3"/>
      <c r="R268" s="3"/>
    </row>
    <row r="269" spans="1:18" x14ac:dyDescent="0.2">
      <c r="A269" s="1"/>
      <c r="B269" s="1"/>
      <c r="C269" s="1"/>
      <c r="D269" s="1"/>
      <c r="I269" s="3"/>
      <c r="J269" s="5"/>
      <c r="K269" s="5"/>
      <c r="L269" s="5"/>
      <c r="M269" s="5"/>
      <c r="N269" s="5"/>
      <c r="O269" s="3"/>
      <c r="R269" s="3"/>
    </row>
    <row r="270" spans="1:18" x14ac:dyDescent="0.2">
      <c r="A270" s="1"/>
      <c r="B270" s="1"/>
      <c r="C270" s="1"/>
      <c r="D270" s="1"/>
      <c r="I270" s="3"/>
      <c r="J270" s="5"/>
      <c r="K270" s="5"/>
      <c r="L270" s="5"/>
      <c r="M270" s="5"/>
      <c r="N270" s="5"/>
      <c r="O270" s="3"/>
      <c r="R270" s="3"/>
    </row>
    <row r="271" spans="1:18" x14ac:dyDescent="0.2">
      <c r="A271" s="1"/>
      <c r="B271" s="1"/>
      <c r="C271" s="1"/>
      <c r="D271" s="1"/>
      <c r="I271" s="3"/>
      <c r="J271" s="5"/>
      <c r="K271" s="5"/>
      <c r="L271" s="5"/>
      <c r="M271" s="5"/>
      <c r="N271" s="5"/>
      <c r="O271" s="3"/>
      <c r="R271" s="3"/>
    </row>
    <row r="272" spans="1:18" x14ac:dyDescent="0.2">
      <c r="A272" s="1"/>
      <c r="B272" s="1"/>
      <c r="C272" s="1"/>
      <c r="D272" s="1"/>
      <c r="I272" s="3"/>
      <c r="J272" s="5"/>
      <c r="K272" s="5"/>
      <c r="L272" s="5"/>
      <c r="M272" s="5"/>
      <c r="N272" s="5"/>
      <c r="O272" s="3"/>
      <c r="R272" s="3"/>
    </row>
    <row r="273" spans="1:18" x14ac:dyDescent="0.2">
      <c r="A273" s="1"/>
      <c r="B273" s="1"/>
      <c r="C273" s="1"/>
      <c r="D273" s="1"/>
      <c r="I273" s="3"/>
      <c r="J273" s="5"/>
      <c r="K273" s="5"/>
      <c r="L273" s="5"/>
      <c r="M273" s="5"/>
      <c r="N273" s="5"/>
      <c r="O273" s="3"/>
      <c r="R273" s="3"/>
    </row>
    <row r="274" spans="1:18" x14ac:dyDescent="0.2">
      <c r="A274" s="1"/>
      <c r="B274" s="1"/>
      <c r="C274" s="1"/>
      <c r="D274" s="1"/>
      <c r="I274" s="3"/>
      <c r="J274" s="5"/>
      <c r="K274" s="5"/>
      <c r="L274" s="5"/>
      <c r="M274" s="5"/>
      <c r="N274" s="5"/>
      <c r="O274" s="3"/>
      <c r="R274" s="3"/>
    </row>
    <row r="275" spans="1:18" x14ac:dyDescent="0.2">
      <c r="A275" s="1"/>
      <c r="B275" s="1"/>
      <c r="C275" s="1"/>
      <c r="D275" s="1"/>
      <c r="I275" s="3"/>
      <c r="J275" s="5"/>
      <c r="K275" s="5"/>
      <c r="L275" s="5"/>
      <c r="M275" s="5"/>
      <c r="N275" s="5"/>
      <c r="O275" s="3"/>
      <c r="R275" s="3"/>
    </row>
    <row r="276" spans="1:18" x14ac:dyDescent="0.2">
      <c r="A276" s="1"/>
      <c r="B276" s="1"/>
      <c r="C276" s="1"/>
      <c r="D276" s="1"/>
      <c r="I276" s="3"/>
      <c r="J276" s="5"/>
      <c r="K276" s="5"/>
      <c r="L276" s="5"/>
      <c r="M276" s="5"/>
      <c r="N276" s="5"/>
      <c r="O276" s="3"/>
      <c r="R276" s="3"/>
    </row>
    <row r="277" spans="1:18" x14ac:dyDescent="0.2">
      <c r="A277" s="1"/>
      <c r="B277" s="1"/>
      <c r="C277" s="1"/>
      <c r="D277" s="1"/>
      <c r="I277" s="3"/>
      <c r="J277" s="5"/>
      <c r="K277" s="5"/>
      <c r="L277" s="5"/>
      <c r="M277" s="5"/>
      <c r="N277" s="5"/>
      <c r="O277" s="3"/>
      <c r="R277" s="3"/>
    </row>
    <row r="278" spans="1:18" x14ac:dyDescent="0.2">
      <c r="A278" s="1"/>
      <c r="B278" s="1"/>
      <c r="C278" s="1"/>
      <c r="D278" s="1"/>
      <c r="I278" s="3"/>
      <c r="J278" s="5"/>
      <c r="K278" s="5"/>
      <c r="L278" s="5"/>
      <c r="M278" s="5"/>
      <c r="N278" s="5"/>
      <c r="O278" s="3"/>
      <c r="R278" s="3"/>
    </row>
    <row r="279" spans="1:18" x14ac:dyDescent="0.2">
      <c r="A279" s="1"/>
      <c r="B279" s="1"/>
      <c r="C279" s="1"/>
      <c r="D279" s="1"/>
      <c r="I279" s="3"/>
      <c r="J279" s="5"/>
      <c r="K279" s="5"/>
      <c r="L279" s="5"/>
      <c r="M279" s="5"/>
      <c r="N279" s="5"/>
      <c r="O279" s="3"/>
      <c r="R279" s="3"/>
    </row>
    <row r="280" spans="1:18" x14ac:dyDescent="0.2">
      <c r="A280" s="1"/>
      <c r="B280" s="1"/>
      <c r="C280" s="1"/>
      <c r="D280" s="1"/>
      <c r="I280" s="3"/>
      <c r="J280" s="5"/>
      <c r="K280" s="5"/>
      <c r="L280" s="5"/>
      <c r="M280" s="5"/>
      <c r="N280" s="5"/>
      <c r="O280" s="3"/>
      <c r="R280" s="3"/>
    </row>
    <row r="281" spans="1:18" x14ac:dyDescent="0.2">
      <c r="A281" s="1"/>
      <c r="B281" s="1"/>
      <c r="C281" s="1"/>
      <c r="D281" s="1"/>
      <c r="I281" s="3"/>
      <c r="J281" s="5"/>
      <c r="K281" s="5"/>
      <c r="L281" s="5"/>
      <c r="M281" s="5"/>
      <c r="N281" s="5"/>
      <c r="O281" s="3"/>
      <c r="R281" s="3"/>
    </row>
    <row r="282" spans="1:18" x14ac:dyDescent="0.2">
      <c r="A282" s="1"/>
      <c r="B282" s="1"/>
      <c r="C282" s="1"/>
      <c r="D282" s="1"/>
      <c r="I282" s="3"/>
      <c r="J282" s="5"/>
      <c r="K282" s="5"/>
      <c r="L282" s="5"/>
      <c r="M282" s="5"/>
      <c r="N282" s="5"/>
      <c r="O282" s="3"/>
      <c r="R282" s="3"/>
    </row>
    <row r="283" spans="1:18" x14ac:dyDescent="0.2">
      <c r="A283" s="1"/>
      <c r="B283" s="1"/>
      <c r="C283" s="1"/>
      <c r="D283" s="1"/>
      <c r="I283" s="3"/>
      <c r="J283" s="5"/>
      <c r="K283" s="5"/>
      <c r="L283" s="5"/>
      <c r="M283" s="5"/>
      <c r="N283" s="5"/>
      <c r="O283" s="3"/>
      <c r="R283" s="3"/>
    </row>
    <row r="284" spans="1:18" x14ac:dyDescent="0.2">
      <c r="A284" s="1"/>
      <c r="B284" s="1"/>
      <c r="C284" s="1"/>
      <c r="D284" s="1"/>
      <c r="I284" s="3"/>
      <c r="J284" s="5"/>
      <c r="K284" s="5"/>
      <c r="L284" s="5"/>
      <c r="M284" s="5"/>
      <c r="N284" s="5"/>
      <c r="O284" s="3"/>
      <c r="R284" s="3"/>
    </row>
    <row r="285" spans="1:18" x14ac:dyDescent="0.2">
      <c r="A285" s="1"/>
      <c r="B285" s="1"/>
      <c r="C285" s="1"/>
      <c r="D285" s="1"/>
      <c r="I285" s="3"/>
      <c r="J285" s="5"/>
      <c r="K285" s="5"/>
      <c r="L285" s="5"/>
      <c r="M285" s="5"/>
      <c r="N285" s="5"/>
      <c r="O285" s="3"/>
      <c r="R285" s="3"/>
    </row>
    <row r="286" spans="1:18" x14ac:dyDescent="0.2">
      <c r="A286" s="1"/>
      <c r="B286" s="1"/>
      <c r="C286" s="1"/>
      <c r="D286" s="1"/>
      <c r="I286" s="3"/>
      <c r="J286" s="5"/>
      <c r="K286" s="5"/>
      <c r="L286" s="5"/>
      <c r="M286" s="5"/>
      <c r="N286" s="5"/>
      <c r="O286" s="3"/>
      <c r="R286" s="3"/>
    </row>
    <row r="287" spans="1:18" x14ac:dyDescent="0.2">
      <c r="A287" s="1"/>
      <c r="B287" s="1"/>
      <c r="C287" s="1"/>
      <c r="D287" s="1"/>
      <c r="I287" s="3"/>
      <c r="J287" s="5"/>
      <c r="K287" s="5"/>
      <c r="L287" s="5"/>
      <c r="M287" s="5"/>
      <c r="N287" s="5"/>
      <c r="O287" s="3"/>
      <c r="R287" s="3"/>
    </row>
    <row r="288" spans="1:18" x14ac:dyDescent="0.2">
      <c r="A288" s="1"/>
      <c r="B288" s="1"/>
      <c r="C288" s="1"/>
      <c r="D288" s="1"/>
      <c r="I288" s="3"/>
      <c r="J288" s="5"/>
      <c r="K288" s="5"/>
      <c r="L288" s="5"/>
      <c r="M288" s="5"/>
      <c r="N288" s="5"/>
      <c r="O288" s="3"/>
      <c r="R288" s="3"/>
    </row>
    <row r="289" spans="1:18" x14ac:dyDescent="0.2">
      <c r="A289" s="1"/>
      <c r="B289" s="1"/>
      <c r="C289" s="1"/>
      <c r="D289" s="1"/>
      <c r="I289" s="3"/>
      <c r="J289" s="5"/>
      <c r="K289" s="5"/>
      <c r="L289" s="5"/>
      <c r="M289" s="5"/>
      <c r="N289" s="5"/>
      <c r="O289" s="3"/>
      <c r="R289" s="3"/>
    </row>
    <row r="290" spans="1:18" x14ac:dyDescent="0.2">
      <c r="A290" s="1"/>
      <c r="B290" s="1"/>
      <c r="C290" s="1"/>
      <c r="D290" s="1"/>
      <c r="I290" s="3"/>
      <c r="J290" s="5"/>
      <c r="K290" s="5"/>
      <c r="L290" s="5"/>
      <c r="M290" s="5"/>
      <c r="N290" s="5"/>
      <c r="O290" s="3"/>
      <c r="R290" s="3"/>
    </row>
    <row r="291" spans="1:18" x14ac:dyDescent="0.2">
      <c r="A291" s="1"/>
      <c r="B291" s="1"/>
      <c r="C291" s="1"/>
      <c r="D291" s="1"/>
      <c r="I291" s="3"/>
      <c r="J291" s="5"/>
      <c r="K291" s="5"/>
      <c r="L291" s="5"/>
      <c r="M291" s="5"/>
      <c r="N291" s="5"/>
      <c r="O291" s="3"/>
      <c r="R291" s="3"/>
    </row>
    <row r="292" spans="1:18" x14ac:dyDescent="0.2">
      <c r="A292" s="1"/>
      <c r="B292" s="1"/>
      <c r="C292" s="1"/>
      <c r="D292" s="1"/>
      <c r="I292" s="3"/>
      <c r="J292" s="5"/>
      <c r="K292" s="5"/>
      <c r="L292" s="5"/>
      <c r="M292" s="5"/>
      <c r="N292" s="5"/>
      <c r="O292" s="3"/>
      <c r="R292" s="3"/>
    </row>
    <row r="293" spans="1:18" x14ac:dyDescent="0.2">
      <c r="A293" s="1"/>
      <c r="B293" s="1"/>
      <c r="C293" s="1"/>
      <c r="D293" s="1"/>
      <c r="I293" s="3"/>
      <c r="J293" s="5"/>
      <c r="K293" s="5"/>
      <c r="L293" s="5"/>
      <c r="M293" s="5"/>
      <c r="N293" s="5"/>
      <c r="O293" s="3"/>
      <c r="R293" s="3"/>
    </row>
    <row r="294" spans="1:18" x14ac:dyDescent="0.2">
      <c r="A294" s="1"/>
      <c r="B294" s="1"/>
      <c r="C294" s="1"/>
      <c r="D294" s="1"/>
      <c r="I294" s="3"/>
      <c r="J294" s="5"/>
      <c r="K294" s="5"/>
      <c r="L294" s="5"/>
      <c r="M294" s="5"/>
      <c r="N294" s="5"/>
      <c r="O294" s="3"/>
      <c r="R294" s="3"/>
    </row>
    <row r="295" spans="1:18" x14ac:dyDescent="0.2">
      <c r="A295" s="1"/>
      <c r="B295" s="1"/>
      <c r="C295" s="1"/>
      <c r="D295" s="1"/>
      <c r="I295" s="3"/>
      <c r="J295" s="5"/>
      <c r="K295" s="5"/>
      <c r="L295" s="5"/>
      <c r="M295" s="5"/>
      <c r="N295" s="5"/>
      <c r="O295" s="3"/>
      <c r="R295" s="3"/>
    </row>
    <row r="296" spans="1:18" x14ac:dyDescent="0.2">
      <c r="A296" s="1"/>
      <c r="B296" s="1"/>
      <c r="C296" s="1"/>
      <c r="D296" s="1"/>
      <c r="I296" s="3"/>
      <c r="J296" s="5"/>
      <c r="K296" s="5"/>
      <c r="L296" s="5"/>
      <c r="M296" s="5"/>
      <c r="N296" s="5"/>
      <c r="O296" s="3"/>
      <c r="R296" s="3"/>
    </row>
    <row r="297" spans="1:18" x14ac:dyDescent="0.2">
      <c r="A297" s="1"/>
      <c r="B297" s="1"/>
      <c r="C297" s="1"/>
      <c r="D297" s="1"/>
      <c r="I297" s="3"/>
      <c r="J297" s="5"/>
      <c r="K297" s="5"/>
      <c r="L297" s="5"/>
      <c r="M297" s="5"/>
      <c r="N297" s="5"/>
      <c r="O297" s="3"/>
      <c r="R297" s="3"/>
    </row>
    <row r="298" spans="1:18" x14ac:dyDescent="0.2">
      <c r="A298" s="1"/>
      <c r="B298" s="1"/>
      <c r="C298" s="1"/>
      <c r="D298" s="1"/>
      <c r="I298" s="3"/>
      <c r="J298" s="5"/>
      <c r="K298" s="5"/>
      <c r="L298" s="5"/>
      <c r="M298" s="5"/>
      <c r="N298" s="5"/>
      <c r="O298" s="3"/>
      <c r="R298" s="3"/>
    </row>
    <row r="299" spans="1:18" x14ac:dyDescent="0.2">
      <c r="A299" s="1"/>
      <c r="B299" s="1"/>
      <c r="C299" s="1"/>
      <c r="D299" s="1"/>
      <c r="I299" s="3"/>
      <c r="J299" s="5"/>
      <c r="K299" s="5"/>
      <c r="L299" s="5"/>
      <c r="M299" s="5"/>
      <c r="N299" s="5"/>
      <c r="O299" s="3"/>
      <c r="R299" s="3"/>
    </row>
    <row r="300" spans="1:18" x14ac:dyDescent="0.2">
      <c r="A300" s="1"/>
      <c r="B300" s="1"/>
      <c r="C300" s="1"/>
      <c r="D300" s="1"/>
      <c r="I300" s="3"/>
      <c r="J300" s="5"/>
      <c r="K300" s="5"/>
      <c r="L300" s="5"/>
      <c r="M300" s="5"/>
      <c r="N300" s="5"/>
      <c r="O300" s="3"/>
      <c r="R300" s="3"/>
    </row>
    <row r="301" spans="1:18" x14ac:dyDescent="0.2">
      <c r="A301" s="1"/>
      <c r="B301" s="1"/>
      <c r="C301" s="1"/>
      <c r="D301" s="1"/>
      <c r="I301" s="3"/>
      <c r="J301" s="5"/>
      <c r="K301" s="5"/>
      <c r="L301" s="5"/>
      <c r="M301" s="5"/>
      <c r="N301" s="5"/>
      <c r="O301" s="3"/>
      <c r="R301" s="3"/>
    </row>
    <row r="302" spans="1:18" x14ac:dyDescent="0.2">
      <c r="A302" s="1"/>
      <c r="B302" s="1"/>
      <c r="C302" s="1"/>
      <c r="D302" s="1"/>
      <c r="I302" s="3"/>
      <c r="J302" s="5"/>
      <c r="K302" s="5"/>
      <c r="L302" s="5"/>
      <c r="M302" s="5"/>
      <c r="N302" s="5"/>
      <c r="O302" s="3"/>
      <c r="R302" s="3"/>
    </row>
    <row r="303" spans="1:18" x14ac:dyDescent="0.2">
      <c r="A303" s="1"/>
      <c r="B303" s="1"/>
      <c r="C303" s="1"/>
      <c r="D303" s="1"/>
      <c r="I303" s="3"/>
      <c r="J303" s="5"/>
      <c r="K303" s="5"/>
      <c r="L303" s="5"/>
      <c r="M303" s="5"/>
      <c r="N303" s="5"/>
      <c r="O303" s="3"/>
      <c r="R303" s="3"/>
    </row>
    <row r="304" spans="1:18" x14ac:dyDescent="0.2">
      <c r="A304" s="1"/>
      <c r="B304" s="1"/>
      <c r="C304" s="1"/>
      <c r="D304" s="1"/>
      <c r="I304" s="3"/>
      <c r="J304" s="5"/>
      <c r="K304" s="5"/>
      <c r="L304" s="5"/>
      <c r="M304" s="5"/>
      <c r="N304" s="5"/>
      <c r="O304" s="3"/>
      <c r="R304" s="3"/>
    </row>
    <row r="305" spans="1:18" x14ac:dyDescent="0.2">
      <c r="A305" s="1"/>
      <c r="B305" s="1"/>
      <c r="C305" s="1"/>
      <c r="D305" s="1"/>
      <c r="I305" s="3"/>
      <c r="J305" s="5"/>
      <c r="K305" s="5"/>
      <c r="L305" s="5"/>
      <c r="M305" s="5"/>
      <c r="N305" s="5"/>
      <c r="O305" s="3"/>
      <c r="R305" s="3"/>
    </row>
    <row r="306" spans="1:18" x14ac:dyDescent="0.2">
      <c r="A306" s="1"/>
      <c r="B306" s="1"/>
      <c r="C306" s="1"/>
      <c r="D306" s="1"/>
      <c r="I306" s="3"/>
      <c r="J306" s="5"/>
      <c r="K306" s="5"/>
      <c r="L306" s="5"/>
      <c r="M306" s="5"/>
      <c r="N306" s="5"/>
      <c r="O306" s="3"/>
      <c r="R306" s="3"/>
    </row>
    <row r="307" spans="1:18" x14ac:dyDescent="0.2">
      <c r="A307" s="1"/>
      <c r="B307" s="1"/>
      <c r="C307" s="1"/>
      <c r="D307" s="1"/>
      <c r="I307" s="3"/>
      <c r="J307" s="5"/>
      <c r="K307" s="5"/>
      <c r="L307" s="5"/>
      <c r="M307" s="5"/>
      <c r="N307" s="5"/>
      <c r="O307" s="3"/>
      <c r="R307" s="3"/>
    </row>
    <row r="308" spans="1:18" x14ac:dyDescent="0.2">
      <c r="A308" s="1"/>
      <c r="B308" s="1"/>
      <c r="C308" s="1"/>
      <c r="D308" s="1"/>
      <c r="I308" s="3"/>
      <c r="J308" s="5"/>
      <c r="K308" s="5"/>
      <c r="L308" s="5"/>
      <c r="M308" s="5"/>
      <c r="N308" s="5"/>
      <c r="O308" s="3"/>
      <c r="R308" s="3"/>
    </row>
    <row r="309" spans="1:18" x14ac:dyDescent="0.2">
      <c r="A309" s="1"/>
      <c r="B309" s="1"/>
      <c r="C309" s="1"/>
      <c r="D309" s="1"/>
      <c r="I309" s="3"/>
      <c r="J309" s="5"/>
      <c r="K309" s="5"/>
      <c r="L309" s="5"/>
      <c r="M309" s="5"/>
      <c r="N309" s="5"/>
      <c r="O309" s="3"/>
      <c r="R309" s="3"/>
    </row>
    <row r="310" spans="1:18" x14ac:dyDescent="0.2">
      <c r="A310" s="1"/>
      <c r="B310" s="1"/>
      <c r="C310" s="1"/>
      <c r="D310" s="1"/>
      <c r="I310" s="3"/>
      <c r="J310" s="5"/>
      <c r="K310" s="5"/>
      <c r="L310" s="5"/>
      <c r="M310" s="5"/>
      <c r="N310" s="5"/>
      <c r="O310" s="3"/>
      <c r="R310" s="3"/>
    </row>
    <row r="311" spans="1:18" x14ac:dyDescent="0.2">
      <c r="A311" s="1"/>
      <c r="B311" s="1"/>
      <c r="C311" s="1"/>
      <c r="D311" s="1"/>
      <c r="I311" s="3"/>
      <c r="J311" s="5"/>
      <c r="K311" s="5"/>
      <c r="L311" s="5"/>
      <c r="M311" s="5"/>
      <c r="N311" s="5"/>
      <c r="O311" s="3"/>
      <c r="R311" s="3"/>
    </row>
    <row r="312" spans="1:18" x14ac:dyDescent="0.2">
      <c r="A312" s="1"/>
      <c r="B312" s="1"/>
      <c r="C312" s="1"/>
      <c r="D312" s="1"/>
      <c r="I312" s="3"/>
      <c r="J312" s="5"/>
      <c r="K312" s="5"/>
      <c r="L312" s="5"/>
      <c r="M312" s="5"/>
      <c r="N312" s="5"/>
      <c r="O312" s="3"/>
      <c r="R312" s="3"/>
    </row>
    <row r="313" spans="1:18" x14ac:dyDescent="0.2">
      <c r="A313" s="1"/>
      <c r="B313" s="1"/>
      <c r="C313" s="1"/>
      <c r="D313" s="1"/>
      <c r="I313" s="3"/>
      <c r="J313" s="5"/>
      <c r="K313" s="5"/>
      <c r="L313" s="5"/>
      <c r="M313" s="5"/>
      <c r="N313" s="5"/>
      <c r="O313" s="3"/>
      <c r="R313" s="3"/>
    </row>
    <row r="314" spans="1:18" x14ac:dyDescent="0.2">
      <c r="A314" s="1"/>
      <c r="B314" s="1"/>
      <c r="C314" s="1"/>
      <c r="D314" s="1"/>
      <c r="I314" s="3"/>
      <c r="J314" s="5"/>
      <c r="K314" s="5"/>
      <c r="L314" s="5"/>
      <c r="M314" s="5"/>
      <c r="N314" s="5"/>
      <c r="O314" s="3"/>
      <c r="R314" s="3"/>
    </row>
    <row r="315" spans="1:18" x14ac:dyDescent="0.2">
      <c r="A315" s="1"/>
      <c r="B315" s="1"/>
      <c r="C315" s="1"/>
      <c r="D315" s="1"/>
      <c r="I315" s="3"/>
      <c r="J315" s="5"/>
      <c r="K315" s="5"/>
      <c r="L315" s="5"/>
      <c r="M315" s="5"/>
      <c r="N315" s="5"/>
      <c r="O315" s="3"/>
      <c r="R315" s="3"/>
    </row>
    <row r="316" spans="1:18" x14ac:dyDescent="0.2">
      <c r="A316" s="1"/>
      <c r="B316" s="1"/>
      <c r="C316" s="1"/>
      <c r="D316" s="1"/>
      <c r="I316" s="3"/>
      <c r="J316" s="5"/>
      <c r="K316" s="5"/>
      <c r="L316" s="5"/>
      <c r="M316" s="5"/>
      <c r="N316" s="5"/>
      <c r="O316" s="3"/>
      <c r="R316" s="3"/>
    </row>
    <row r="317" spans="1:18" x14ac:dyDescent="0.2">
      <c r="A317" s="1"/>
      <c r="B317" s="1"/>
      <c r="C317" s="1"/>
      <c r="D317" s="1"/>
      <c r="I317" s="3"/>
      <c r="J317" s="5"/>
      <c r="K317" s="5"/>
      <c r="L317" s="5"/>
      <c r="M317" s="5"/>
      <c r="N317" s="5"/>
      <c r="O317" s="3"/>
      <c r="R317" s="3"/>
    </row>
    <row r="318" spans="1:18" x14ac:dyDescent="0.2">
      <c r="A318" s="1"/>
      <c r="B318" s="1"/>
      <c r="C318" s="1"/>
      <c r="D318" s="1"/>
      <c r="I318" s="3"/>
      <c r="J318" s="5"/>
      <c r="K318" s="5"/>
      <c r="L318" s="5"/>
      <c r="M318" s="5"/>
      <c r="N318" s="5"/>
      <c r="O318" s="3"/>
      <c r="R318" s="3"/>
    </row>
    <row r="319" spans="1:18" x14ac:dyDescent="0.2">
      <c r="A319" s="1"/>
      <c r="B319" s="1"/>
      <c r="C319" s="1"/>
      <c r="D319" s="1"/>
      <c r="I319" s="3"/>
      <c r="J319" s="5"/>
      <c r="K319" s="5"/>
      <c r="L319" s="5"/>
      <c r="M319" s="5"/>
      <c r="N319" s="5"/>
      <c r="O319" s="3"/>
      <c r="R319" s="3"/>
    </row>
    <row r="320" spans="1:18" x14ac:dyDescent="0.2">
      <c r="A320" s="1"/>
      <c r="B320" s="1"/>
      <c r="C320" s="1"/>
      <c r="D320" s="1"/>
      <c r="I320" s="3"/>
      <c r="J320" s="5"/>
      <c r="K320" s="5"/>
      <c r="L320" s="5"/>
      <c r="M320" s="5"/>
      <c r="N320" s="5"/>
      <c r="O320" s="3"/>
      <c r="R320" s="3"/>
    </row>
    <row r="321" spans="1:18" x14ac:dyDescent="0.2">
      <c r="A321" s="1"/>
      <c r="B321" s="1"/>
      <c r="C321" s="1"/>
      <c r="D321" s="1"/>
      <c r="I321" s="3"/>
      <c r="J321" s="5"/>
      <c r="K321" s="5"/>
      <c r="L321" s="5"/>
      <c r="M321" s="5"/>
      <c r="N321" s="5"/>
      <c r="O321" s="3"/>
      <c r="R321" s="3"/>
    </row>
    <row r="322" spans="1:18" x14ac:dyDescent="0.2">
      <c r="A322" s="1"/>
      <c r="B322" s="1"/>
      <c r="C322" s="1"/>
      <c r="D322" s="1"/>
      <c r="I322" s="3"/>
      <c r="J322" s="5"/>
      <c r="K322" s="5"/>
      <c r="L322" s="5"/>
      <c r="M322" s="5"/>
      <c r="N322" s="5"/>
      <c r="O322" s="3"/>
      <c r="R322" s="3"/>
    </row>
    <row r="323" spans="1:18" x14ac:dyDescent="0.2">
      <c r="A323" s="1"/>
      <c r="B323" s="1"/>
      <c r="C323" s="1"/>
      <c r="D323" s="1"/>
      <c r="I323" s="3"/>
      <c r="J323" s="5"/>
      <c r="K323" s="5"/>
      <c r="L323" s="5"/>
      <c r="M323" s="5"/>
      <c r="N323" s="5"/>
      <c r="O323" s="3"/>
      <c r="R323" s="3"/>
    </row>
    <row r="324" spans="1:18" x14ac:dyDescent="0.2">
      <c r="A324" s="1"/>
      <c r="B324" s="1"/>
      <c r="C324" s="1"/>
      <c r="D324" s="1"/>
      <c r="I324" s="3"/>
      <c r="J324" s="5"/>
      <c r="K324" s="5"/>
      <c r="L324" s="5"/>
      <c r="M324" s="5"/>
      <c r="N324" s="5"/>
      <c r="O324" s="3"/>
      <c r="R324" s="3"/>
    </row>
    <row r="325" spans="1:18" x14ac:dyDescent="0.2">
      <c r="A325" s="1"/>
      <c r="B325" s="1"/>
      <c r="C325" s="1"/>
      <c r="D325" s="1"/>
      <c r="I325" s="3"/>
      <c r="J325" s="5"/>
      <c r="K325" s="5"/>
      <c r="L325" s="5"/>
      <c r="M325" s="5"/>
      <c r="N325" s="5"/>
      <c r="O325" s="3"/>
      <c r="R325" s="3"/>
    </row>
    <row r="326" spans="1:18" x14ac:dyDescent="0.2">
      <c r="A326" s="1"/>
      <c r="B326" s="1"/>
      <c r="C326" s="1"/>
      <c r="D326" s="1"/>
      <c r="I326" s="3"/>
      <c r="J326" s="5"/>
      <c r="K326" s="5"/>
      <c r="L326" s="5"/>
      <c r="M326" s="5"/>
      <c r="N326" s="5"/>
      <c r="O326" s="3"/>
      <c r="R326" s="3"/>
    </row>
    <row r="327" spans="1:18" x14ac:dyDescent="0.2">
      <c r="A327" s="1"/>
      <c r="B327" s="1"/>
      <c r="C327" s="1"/>
      <c r="D327" s="1"/>
      <c r="I327" s="3"/>
      <c r="J327" s="5"/>
      <c r="K327" s="5"/>
      <c r="L327" s="5"/>
      <c r="M327" s="5"/>
      <c r="N327" s="5"/>
      <c r="O327" s="3"/>
      <c r="R327" s="3"/>
    </row>
    <row r="328" spans="1:18" x14ac:dyDescent="0.2">
      <c r="A328" s="1"/>
      <c r="B328" s="1"/>
      <c r="C328" s="1"/>
      <c r="D328" s="1"/>
      <c r="I328" s="3"/>
      <c r="J328" s="5"/>
      <c r="K328" s="5"/>
      <c r="L328" s="5"/>
      <c r="M328" s="5"/>
      <c r="N328" s="5"/>
      <c r="O328" s="3"/>
      <c r="R328" s="3"/>
    </row>
    <row r="329" spans="1:18" x14ac:dyDescent="0.2">
      <c r="A329" s="1"/>
      <c r="B329" s="1"/>
      <c r="C329" s="1"/>
      <c r="D329" s="1"/>
      <c r="I329" s="3"/>
      <c r="J329" s="5"/>
      <c r="K329" s="5"/>
      <c r="L329" s="5"/>
      <c r="M329" s="5"/>
      <c r="N329" s="5"/>
      <c r="O329" s="3"/>
      <c r="R329" s="3"/>
    </row>
    <row r="330" spans="1:18" x14ac:dyDescent="0.2">
      <c r="A330" s="1"/>
      <c r="B330" s="1"/>
      <c r="C330" s="1"/>
      <c r="D330" s="1"/>
      <c r="I330" s="3"/>
      <c r="J330" s="5"/>
      <c r="K330" s="5"/>
      <c r="L330" s="5"/>
      <c r="M330" s="5"/>
      <c r="N330" s="5"/>
      <c r="O330" s="3"/>
      <c r="R330" s="3"/>
    </row>
    <row r="331" spans="1:18" x14ac:dyDescent="0.2">
      <c r="A331" s="1"/>
      <c r="B331" s="1"/>
      <c r="C331" s="1"/>
      <c r="D331" s="1"/>
      <c r="I331" s="3"/>
      <c r="J331" s="5"/>
      <c r="K331" s="5"/>
      <c r="L331" s="5"/>
      <c r="M331" s="5"/>
      <c r="N331" s="5"/>
      <c r="O331" s="3"/>
      <c r="R331" s="3"/>
    </row>
    <row r="332" spans="1:18" x14ac:dyDescent="0.2">
      <c r="A332" s="1"/>
      <c r="B332" s="1"/>
      <c r="C332" s="1"/>
      <c r="D332" s="1"/>
      <c r="I332" s="3"/>
      <c r="J332" s="5"/>
      <c r="K332" s="5"/>
      <c r="L332" s="5"/>
      <c r="M332" s="5"/>
      <c r="N332" s="5"/>
      <c r="O332" s="3"/>
      <c r="R332" s="3"/>
    </row>
    <row r="333" spans="1:18" x14ac:dyDescent="0.2">
      <c r="A333" s="1"/>
      <c r="B333" s="1"/>
      <c r="C333" s="1"/>
      <c r="D333" s="1"/>
      <c r="I333" s="3"/>
      <c r="J333" s="5"/>
      <c r="K333" s="5"/>
      <c r="L333" s="5"/>
      <c r="M333" s="5"/>
      <c r="N333" s="5"/>
      <c r="O333" s="3"/>
      <c r="R333" s="3"/>
    </row>
    <row r="334" spans="1:18" x14ac:dyDescent="0.2">
      <c r="A334" s="1"/>
      <c r="B334" s="1"/>
      <c r="C334" s="1"/>
      <c r="D334" s="1"/>
      <c r="I334" s="3"/>
      <c r="J334" s="5"/>
      <c r="K334" s="5"/>
      <c r="L334" s="5"/>
      <c r="M334" s="5"/>
      <c r="N334" s="5"/>
      <c r="O334" s="3"/>
      <c r="R334" s="3"/>
    </row>
    <row r="335" spans="1:18" x14ac:dyDescent="0.2">
      <c r="A335" s="1"/>
      <c r="B335" s="1"/>
      <c r="C335" s="1"/>
      <c r="D335" s="1"/>
      <c r="I335" s="3"/>
      <c r="J335" s="5"/>
      <c r="K335" s="5"/>
      <c r="L335" s="5"/>
      <c r="M335" s="5"/>
      <c r="N335" s="5"/>
      <c r="O335" s="3"/>
      <c r="R335" s="3"/>
    </row>
    <row r="336" spans="1:18" x14ac:dyDescent="0.2">
      <c r="A336" s="1"/>
      <c r="B336" s="1"/>
      <c r="C336" s="1"/>
      <c r="D336" s="1"/>
      <c r="I336" s="3"/>
      <c r="J336" s="5"/>
      <c r="K336" s="5"/>
      <c r="L336" s="5"/>
      <c r="M336" s="5"/>
      <c r="N336" s="5"/>
      <c r="O336" s="3"/>
      <c r="R336" s="3"/>
    </row>
    <row r="337" spans="1:18" x14ac:dyDescent="0.2">
      <c r="A337" s="1"/>
      <c r="B337" s="1"/>
      <c r="C337" s="1"/>
      <c r="D337" s="1"/>
      <c r="I337" s="3"/>
      <c r="J337" s="5"/>
      <c r="K337" s="5"/>
      <c r="L337" s="5"/>
      <c r="M337" s="5"/>
      <c r="N337" s="5"/>
      <c r="O337" s="3"/>
      <c r="R337" s="3"/>
    </row>
    <row r="338" spans="1:18" x14ac:dyDescent="0.2">
      <c r="A338" s="1"/>
      <c r="B338" s="1"/>
      <c r="C338" s="1"/>
      <c r="D338" s="1"/>
      <c r="I338" s="3"/>
      <c r="J338" s="5"/>
      <c r="K338" s="5"/>
      <c r="L338" s="5"/>
      <c r="M338" s="5"/>
      <c r="N338" s="5"/>
      <c r="O338" s="3"/>
      <c r="R338" s="3"/>
    </row>
    <row r="339" spans="1:18" x14ac:dyDescent="0.2">
      <c r="A339" s="1"/>
      <c r="B339" s="1"/>
      <c r="C339" s="1"/>
      <c r="D339" s="1"/>
      <c r="I339" s="3"/>
      <c r="J339" s="5"/>
      <c r="K339" s="5"/>
      <c r="L339" s="5"/>
      <c r="M339" s="5"/>
      <c r="N339" s="5"/>
      <c r="O339" s="3"/>
      <c r="R339" s="3"/>
    </row>
    <row r="340" spans="1:18" x14ac:dyDescent="0.2">
      <c r="A340" s="1"/>
      <c r="B340" s="1"/>
      <c r="C340" s="1"/>
      <c r="D340" s="1"/>
      <c r="I340" s="3"/>
      <c r="J340" s="5"/>
      <c r="K340" s="5"/>
      <c r="L340" s="5"/>
      <c r="M340" s="5"/>
      <c r="N340" s="5"/>
      <c r="O340" s="3"/>
      <c r="R340" s="3"/>
    </row>
    <row r="341" spans="1:18" x14ac:dyDescent="0.2">
      <c r="A341" s="1"/>
      <c r="B341" s="1"/>
      <c r="C341" s="1"/>
      <c r="D341" s="1"/>
      <c r="I341" s="3"/>
      <c r="J341" s="5"/>
      <c r="K341" s="5"/>
      <c r="L341" s="5"/>
      <c r="M341" s="5"/>
      <c r="N341" s="5"/>
      <c r="O341" s="3"/>
      <c r="R341" s="3"/>
    </row>
    <row r="342" spans="1:18" x14ac:dyDescent="0.2">
      <c r="A342" s="1"/>
      <c r="B342" s="1"/>
      <c r="C342" s="1"/>
      <c r="D342" s="1"/>
      <c r="I342" s="3"/>
      <c r="J342" s="5"/>
      <c r="K342" s="5"/>
      <c r="L342" s="5"/>
      <c r="M342" s="5"/>
      <c r="N342" s="5"/>
      <c r="O342" s="3"/>
      <c r="R342" s="3"/>
    </row>
    <row r="343" spans="1:18" x14ac:dyDescent="0.2">
      <c r="A343" s="1"/>
      <c r="B343" s="1"/>
      <c r="C343" s="1"/>
      <c r="D343" s="1"/>
      <c r="I343" s="3"/>
      <c r="J343" s="5"/>
      <c r="K343" s="5"/>
      <c r="L343" s="5"/>
      <c r="M343" s="5"/>
      <c r="N343" s="5"/>
      <c r="O343" s="3"/>
      <c r="R343" s="3"/>
    </row>
    <row r="344" spans="1:18" x14ac:dyDescent="0.2">
      <c r="A344" s="1"/>
      <c r="B344" s="1"/>
      <c r="C344" s="1"/>
      <c r="D344" s="1"/>
      <c r="I344" s="3"/>
      <c r="J344" s="5"/>
      <c r="K344" s="5"/>
      <c r="L344" s="5"/>
      <c r="M344" s="5"/>
      <c r="N344" s="5"/>
      <c r="O344" s="3"/>
      <c r="R344" s="3"/>
    </row>
    <row r="345" spans="1:18" x14ac:dyDescent="0.2">
      <c r="A345" s="1"/>
      <c r="B345" s="1"/>
      <c r="C345" s="1"/>
      <c r="D345" s="1"/>
      <c r="I345" s="3"/>
      <c r="J345" s="5"/>
      <c r="K345" s="5"/>
      <c r="L345" s="5"/>
      <c r="M345" s="5"/>
      <c r="N345" s="5"/>
      <c r="O345" s="3"/>
      <c r="R345" s="3"/>
    </row>
    <row r="346" spans="1:18" x14ac:dyDescent="0.2">
      <c r="A346" s="1"/>
      <c r="B346" s="1"/>
      <c r="C346" s="1"/>
      <c r="D346" s="1"/>
      <c r="I346" s="3"/>
      <c r="J346" s="5"/>
      <c r="K346" s="5"/>
      <c r="L346" s="5"/>
      <c r="M346" s="5"/>
      <c r="N346" s="5"/>
      <c r="O346" s="3"/>
      <c r="R346" s="3"/>
    </row>
    <row r="347" spans="1:18" x14ac:dyDescent="0.2">
      <c r="A347" s="1"/>
      <c r="B347" s="1"/>
      <c r="C347" s="1"/>
      <c r="D347" s="1"/>
      <c r="I347" s="3"/>
      <c r="J347" s="5"/>
      <c r="K347" s="5"/>
      <c r="L347" s="5"/>
      <c r="M347" s="5"/>
      <c r="N347" s="5"/>
      <c r="O347" s="3"/>
      <c r="R347" s="3"/>
    </row>
    <row r="348" spans="1:18" x14ac:dyDescent="0.2">
      <c r="A348" s="1"/>
      <c r="B348" s="1"/>
      <c r="C348" s="1"/>
      <c r="D348" s="1"/>
      <c r="I348" s="3"/>
      <c r="J348" s="5"/>
      <c r="K348" s="5"/>
      <c r="L348" s="5"/>
      <c r="M348" s="5"/>
      <c r="N348" s="5"/>
      <c r="O348" s="3"/>
      <c r="R348" s="3"/>
    </row>
    <row r="349" spans="1:18" x14ac:dyDescent="0.2">
      <c r="A349" s="1"/>
      <c r="B349" s="1"/>
      <c r="C349" s="1"/>
      <c r="D349" s="1"/>
      <c r="I349" s="3"/>
      <c r="J349" s="5"/>
      <c r="K349" s="5"/>
      <c r="L349" s="5"/>
      <c r="M349" s="5"/>
      <c r="N349" s="5"/>
      <c r="O349" s="3"/>
      <c r="R349" s="3"/>
    </row>
    <row r="350" spans="1:18" x14ac:dyDescent="0.2">
      <c r="A350" s="1"/>
      <c r="B350" s="1"/>
      <c r="C350" s="1"/>
      <c r="D350" s="1"/>
      <c r="I350" s="3"/>
      <c r="J350" s="5"/>
      <c r="K350" s="5"/>
      <c r="L350" s="5"/>
      <c r="M350" s="5"/>
      <c r="N350" s="5"/>
      <c r="O350" s="3"/>
      <c r="R350" s="3"/>
    </row>
    <row r="351" spans="1:18" x14ac:dyDescent="0.2">
      <c r="A351" s="1"/>
      <c r="B351" s="1"/>
      <c r="C351" s="1"/>
      <c r="D351" s="1"/>
      <c r="I351" s="3"/>
      <c r="J351" s="5"/>
      <c r="K351" s="5"/>
      <c r="L351" s="5"/>
      <c r="M351" s="5"/>
      <c r="N351" s="5"/>
      <c r="O351" s="3"/>
      <c r="R351" s="3"/>
    </row>
    <row r="352" spans="1:18" x14ac:dyDescent="0.2">
      <c r="A352" s="1"/>
      <c r="B352" s="1"/>
      <c r="C352" s="1"/>
      <c r="D352" s="1"/>
      <c r="I352" s="3"/>
      <c r="J352" s="5"/>
      <c r="K352" s="5"/>
      <c r="L352" s="5"/>
      <c r="M352" s="5"/>
      <c r="N352" s="5"/>
      <c r="O352" s="3"/>
      <c r="R352" s="3"/>
    </row>
    <row r="353" spans="1:18" x14ac:dyDescent="0.2">
      <c r="A353" s="1"/>
      <c r="B353" s="1"/>
      <c r="C353" s="1"/>
      <c r="D353" s="1"/>
      <c r="I353" s="3"/>
      <c r="J353" s="5"/>
      <c r="K353" s="5"/>
      <c r="L353" s="5"/>
      <c r="M353" s="5"/>
      <c r="N353" s="5"/>
      <c r="O353" s="3"/>
      <c r="R353" s="3"/>
    </row>
    <row r="354" spans="1:18" x14ac:dyDescent="0.2">
      <c r="A354" s="1"/>
      <c r="B354" s="1"/>
      <c r="C354" s="1"/>
      <c r="D354" s="1"/>
      <c r="I354" s="3"/>
      <c r="J354" s="5"/>
      <c r="K354" s="5"/>
      <c r="L354" s="5"/>
      <c r="M354" s="5"/>
      <c r="N354" s="5"/>
      <c r="O354" s="3"/>
      <c r="R354" s="3"/>
    </row>
    <row r="355" spans="1:18" x14ac:dyDescent="0.2">
      <c r="A355" s="1"/>
      <c r="B355" s="1"/>
      <c r="C355" s="1"/>
      <c r="D355" s="1"/>
      <c r="I355" s="3"/>
      <c r="J355" s="5"/>
      <c r="K355" s="5"/>
      <c r="L355" s="5"/>
      <c r="M355" s="5"/>
      <c r="N355" s="5"/>
      <c r="O355" s="3"/>
      <c r="R355" s="3"/>
    </row>
    <row r="356" spans="1:18" x14ac:dyDescent="0.2">
      <c r="A356" s="1"/>
      <c r="B356" s="1"/>
      <c r="C356" s="1"/>
      <c r="D356" s="1"/>
      <c r="I356" s="3"/>
      <c r="J356" s="5"/>
      <c r="K356" s="5"/>
      <c r="L356" s="5"/>
      <c r="M356" s="5"/>
      <c r="N356" s="5"/>
      <c r="O356" s="3"/>
      <c r="R356" s="3"/>
    </row>
    <row r="357" spans="1:18" x14ac:dyDescent="0.2">
      <c r="A357" s="1"/>
      <c r="B357" s="1"/>
      <c r="C357" s="1"/>
      <c r="D357" s="1"/>
      <c r="I357" s="3"/>
      <c r="J357" s="5"/>
      <c r="K357" s="5"/>
      <c r="L357" s="5"/>
      <c r="M357" s="5"/>
      <c r="N357" s="5"/>
      <c r="O357" s="3"/>
      <c r="R357" s="3"/>
    </row>
    <row r="358" spans="1:18" x14ac:dyDescent="0.2">
      <c r="A358" s="1"/>
      <c r="B358" s="1"/>
      <c r="C358" s="1"/>
      <c r="D358" s="1"/>
      <c r="I358" s="3"/>
      <c r="J358" s="5"/>
      <c r="K358" s="5"/>
      <c r="L358" s="5"/>
      <c r="M358" s="5"/>
      <c r="N358" s="5"/>
      <c r="O358" s="3"/>
      <c r="R358" s="3"/>
    </row>
    <row r="359" spans="1:18" x14ac:dyDescent="0.2">
      <c r="A359" s="1"/>
      <c r="B359" s="1"/>
      <c r="C359" s="1"/>
      <c r="D359" s="1"/>
      <c r="I359" s="3"/>
      <c r="J359" s="5"/>
      <c r="K359" s="5"/>
      <c r="L359" s="5"/>
      <c r="M359" s="5"/>
      <c r="N359" s="5"/>
      <c r="O359" s="3"/>
      <c r="R359" s="3"/>
    </row>
    <row r="360" spans="1:18" x14ac:dyDescent="0.2">
      <c r="A360" s="1"/>
      <c r="B360" s="1"/>
      <c r="C360" s="1"/>
      <c r="D360" s="1"/>
      <c r="I360" s="3"/>
      <c r="J360" s="5"/>
      <c r="K360" s="5"/>
      <c r="L360" s="5"/>
      <c r="M360" s="5"/>
      <c r="N360" s="5"/>
      <c r="O360" s="3"/>
      <c r="R360" s="3"/>
    </row>
    <row r="361" spans="1:18" x14ac:dyDescent="0.2">
      <c r="A361" s="1"/>
      <c r="B361" s="1"/>
      <c r="C361" s="1"/>
      <c r="D361" s="1"/>
      <c r="I361" s="3"/>
      <c r="J361" s="5"/>
      <c r="K361" s="5"/>
      <c r="L361" s="5"/>
      <c r="M361" s="5"/>
      <c r="N361" s="5"/>
      <c r="O361" s="3"/>
      <c r="R361" s="3"/>
    </row>
    <row r="362" spans="1:18" x14ac:dyDescent="0.2">
      <c r="A362" s="1"/>
      <c r="B362" s="1"/>
      <c r="C362" s="1"/>
      <c r="D362" s="1"/>
      <c r="I362" s="3"/>
      <c r="J362" s="5"/>
      <c r="K362" s="5"/>
      <c r="L362" s="5"/>
      <c r="M362" s="5"/>
      <c r="N362" s="5"/>
      <c r="O362" s="3"/>
      <c r="R362" s="3"/>
    </row>
    <row r="363" spans="1:18" x14ac:dyDescent="0.2">
      <c r="A363" s="1"/>
      <c r="B363" s="1"/>
      <c r="C363" s="1"/>
      <c r="D363" s="1"/>
      <c r="I363" s="3"/>
      <c r="J363" s="5"/>
      <c r="K363" s="5"/>
      <c r="L363" s="5"/>
      <c r="M363" s="5"/>
      <c r="N363" s="5"/>
      <c r="O363" s="3"/>
      <c r="R363" s="3"/>
    </row>
    <row r="364" spans="1:18" x14ac:dyDescent="0.2">
      <c r="A364" s="1"/>
      <c r="B364" s="1"/>
      <c r="C364" s="1"/>
      <c r="D364" s="1"/>
      <c r="I364" s="3"/>
      <c r="J364" s="5"/>
      <c r="K364" s="5"/>
      <c r="L364" s="5"/>
      <c r="M364" s="5"/>
      <c r="N364" s="5"/>
      <c r="O364" s="3"/>
      <c r="R364" s="3"/>
    </row>
    <row r="365" spans="1:18" x14ac:dyDescent="0.2">
      <c r="A365" s="1"/>
      <c r="B365" s="1"/>
      <c r="C365" s="1"/>
      <c r="D365" s="1"/>
      <c r="I365" s="3"/>
      <c r="J365" s="5"/>
      <c r="K365" s="5"/>
      <c r="L365" s="5"/>
      <c r="M365" s="5"/>
      <c r="N365" s="5"/>
      <c r="O365" s="3"/>
      <c r="R365" s="3"/>
    </row>
    <row r="366" spans="1:18" x14ac:dyDescent="0.2">
      <c r="A366" s="1"/>
      <c r="B366" s="1"/>
      <c r="C366" s="1"/>
      <c r="D366" s="1"/>
      <c r="I366" s="3"/>
      <c r="J366" s="5"/>
      <c r="K366" s="5"/>
      <c r="L366" s="5"/>
      <c r="M366" s="5"/>
      <c r="N366" s="5"/>
      <c r="O366" s="3"/>
      <c r="R366" s="3"/>
    </row>
    <row r="367" spans="1:18" x14ac:dyDescent="0.2">
      <c r="A367" s="1"/>
      <c r="B367" s="1"/>
      <c r="C367" s="1"/>
      <c r="D367" s="1"/>
      <c r="I367" s="3"/>
      <c r="J367" s="5"/>
      <c r="K367" s="5"/>
      <c r="L367" s="5"/>
      <c r="M367" s="5"/>
      <c r="N367" s="5"/>
      <c r="O367" s="3"/>
      <c r="R367" s="3"/>
    </row>
    <row r="368" spans="1:18" x14ac:dyDescent="0.2">
      <c r="A368" s="1"/>
      <c r="B368" s="1"/>
      <c r="C368" s="1"/>
      <c r="D368" s="1"/>
      <c r="I368" s="3"/>
      <c r="J368" s="5"/>
      <c r="K368" s="5"/>
      <c r="L368" s="5"/>
      <c r="M368" s="5"/>
      <c r="N368" s="5"/>
      <c r="O368" s="3"/>
      <c r="R368" s="3"/>
    </row>
    <row r="369" spans="1:18" x14ac:dyDescent="0.2">
      <c r="A369" s="1"/>
      <c r="B369" s="1"/>
      <c r="C369" s="1"/>
      <c r="D369" s="1"/>
      <c r="I369" s="3"/>
      <c r="J369" s="5"/>
      <c r="K369" s="5"/>
      <c r="L369" s="5"/>
      <c r="M369" s="5"/>
      <c r="N369" s="5"/>
      <c r="O369" s="3"/>
      <c r="R369" s="3"/>
    </row>
    <row r="370" spans="1:18" x14ac:dyDescent="0.2">
      <c r="A370" s="1"/>
      <c r="B370" s="1"/>
      <c r="C370" s="1"/>
      <c r="D370" s="1"/>
      <c r="I370" s="3"/>
      <c r="J370" s="5"/>
      <c r="K370" s="5"/>
      <c r="L370" s="5"/>
      <c r="M370" s="5"/>
      <c r="N370" s="5"/>
      <c r="O370" s="3"/>
      <c r="R370" s="3"/>
    </row>
    <row r="371" spans="1:18" x14ac:dyDescent="0.2">
      <c r="A371" s="1"/>
      <c r="B371" s="1"/>
      <c r="C371" s="1"/>
      <c r="D371" s="1"/>
      <c r="I371" s="3"/>
      <c r="J371" s="5"/>
      <c r="K371" s="5"/>
      <c r="L371" s="5"/>
      <c r="M371" s="5"/>
      <c r="N371" s="5"/>
      <c r="O371" s="3"/>
      <c r="R371" s="3"/>
    </row>
    <row r="372" spans="1:18" x14ac:dyDescent="0.2">
      <c r="A372" s="1"/>
      <c r="B372" s="1"/>
      <c r="C372" s="1"/>
      <c r="D372" s="1"/>
      <c r="I372" s="3"/>
      <c r="J372" s="5"/>
      <c r="K372" s="5"/>
      <c r="L372" s="5"/>
      <c r="M372" s="5"/>
      <c r="N372" s="5"/>
      <c r="O372" s="3"/>
      <c r="R372" s="3"/>
    </row>
    <row r="373" spans="1:18" x14ac:dyDescent="0.2">
      <c r="A373" s="1"/>
      <c r="B373" s="1"/>
      <c r="C373" s="1"/>
      <c r="D373" s="1"/>
      <c r="I373" s="3"/>
      <c r="J373" s="5"/>
      <c r="K373" s="5"/>
      <c r="L373" s="5"/>
      <c r="M373" s="5"/>
      <c r="N373" s="5"/>
      <c r="O373" s="3"/>
      <c r="R373" s="3"/>
    </row>
    <row r="374" spans="1:18" x14ac:dyDescent="0.2">
      <c r="A374" s="1"/>
      <c r="B374" s="1"/>
      <c r="C374" s="1"/>
      <c r="D374" s="1"/>
      <c r="I374" s="3"/>
      <c r="J374" s="5"/>
      <c r="K374" s="5"/>
      <c r="L374" s="5"/>
      <c r="M374" s="5"/>
      <c r="N374" s="5"/>
      <c r="O374" s="3"/>
      <c r="R374" s="3"/>
    </row>
    <row r="375" spans="1:18" x14ac:dyDescent="0.2">
      <c r="A375" s="1"/>
      <c r="B375" s="1"/>
      <c r="C375" s="1"/>
      <c r="D375" s="1"/>
      <c r="I375" s="3"/>
      <c r="J375" s="5"/>
      <c r="K375" s="5"/>
      <c r="L375" s="5"/>
      <c r="M375" s="5"/>
      <c r="N375" s="5"/>
      <c r="O375" s="3"/>
      <c r="R375" s="3"/>
    </row>
    <row r="376" spans="1:18" x14ac:dyDescent="0.2">
      <c r="A376" s="1"/>
      <c r="B376" s="1"/>
      <c r="C376" s="1"/>
      <c r="D376" s="1"/>
      <c r="I376" s="3"/>
      <c r="J376" s="5"/>
      <c r="K376" s="5"/>
      <c r="L376" s="5"/>
      <c r="M376" s="5"/>
      <c r="N376" s="5"/>
      <c r="O376" s="3"/>
      <c r="R376" s="3"/>
    </row>
    <row r="377" spans="1:18" x14ac:dyDescent="0.2">
      <c r="A377" s="1"/>
      <c r="B377" s="1"/>
      <c r="C377" s="1"/>
      <c r="D377" s="1"/>
      <c r="I377" s="3"/>
      <c r="J377" s="5"/>
      <c r="K377" s="5"/>
      <c r="L377" s="5"/>
      <c r="M377" s="5"/>
      <c r="N377" s="5"/>
      <c r="O377" s="3"/>
      <c r="R377" s="3"/>
    </row>
    <row r="378" spans="1:18" x14ac:dyDescent="0.2">
      <c r="A378" s="1"/>
      <c r="B378" s="1"/>
      <c r="C378" s="1"/>
      <c r="D378" s="1"/>
      <c r="I378" s="3"/>
      <c r="J378" s="5"/>
      <c r="K378" s="5"/>
      <c r="L378" s="5"/>
      <c r="M378" s="5"/>
      <c r="N378" s="5"/>
      <c r="O378" s="3"/>
      <c r="R378" s="3"/>
    </row>
    <row r="379" spans="1:18" x14ac:dyDescent="0.2">
      <c r="A379" s="1"/>
      <c r="B379" s="1"/>
      <c r="C379" s="1"/>
      <c r="D379" s="1"/>
      <c r="I379" s="3"/>
      <c r="J379" s="5"/>
      <c r="K379" s="5"/>
      <c r="L379" s="5"/>
      <c r="M379" s="5"/>
      <c r="N379" s="5"/>
      <c r="O379" s="3"/>
      <c r="R379" s="3"/>
    </row>
    <row r="380" spans="1:18" x14ac:dyDescent="0.2">
      <c r="A380" s="1"/>
      <c r="B380" s="1"/>
      <c r="C380" s="1"/>
      <c r="D380" s="1"/>
      <c r="I380" s="3"/>
      <c r="J380" s="5"/>
      <c r="K380" s="5"/>
      <c r="L380" s="5"/>
      <c r="M380" s="5"/>
      <c r="N380" s="5"/>
      <c r="O380" s="3"/>
      <c r="R380" s="3"/>
    </row>
    <row r="381" spans="1:18" x14ac:dyDescent="0.2">
      <c r="A381" s="1"/>
      <c r="B381" s="1"/>
      <c r="C381" s="1"/>
      <c r="D381" s="1"/>
      <c r="I381" s="3"/>
      <c r="J381" s="5"/>
      <c r="K381" s="5"/>
      <c r="L381" s="5"/>
      <c r="M381" s="5"/>
      <c r="N381" s="5"/>
      <c r="O381" s="3"/>
      <c r="R381" s="3"/>
    </row>
    <row r="382" spans="1:18" x14ac:dyDescent="0.2">
      <c r="A382" s="1"/>
      <c r="B382" s="1"/>
      <c r="C382" s="1"/>
      <c r="D382" s="1"/>
      <c r="I382" s="3"/>
      <c r="J382" s="5"/>
      <c r="K382" s="5"/>
      <c r="L382" s="5"/>
      <c r="M382" s="5"/>
      <c r="N382" s="5"/>
      <c r="O382" s="3"/>
      <c r="R382" s="3"/>
    </row>
    <row r="383" spans="1:18" x14ac:dyDescent="0.2">
      <c r="A383" s="1"/>
      <c r="B383" s="1"/>
      <c r="C383" s="1"/>
      <c r="D383" s="1"/>
      <c r="I383" s="3"/>
      <c r="J383" s="5"/>
      <c r="K383" s="5"/>
      <c r="L383" s="5"/>
      <c r="M383" s="5"/>
      <c r="N383" s="5"/>
      <c r="O383" s="3"/>
      <c r="R383" s="3"/>
    </row>
    <row r="384" spans="1:18" x14ac:dyDescent="0.2">
      <c r="A384" s="1"/>
      <c r="B384" s="1"/>
      <c r="C384" s="1"/>
      <c r="D384" s="1"/>
      <c r="I384" s="3"/>
      <c r="J384" s="5"/>
      <c r="K384" s="5"/>
      <c r="L384" s="5"/>
      <c r="M384" s="5"/>
      <c r="N384" s="5"/>
      <c r="O384" s="3"/>
      <c r="R384" s="3"/>
    </row>
    <row r="385" spans="1:18" x14ac:dyDescent="0.2">
      <c r="A385" s="1"/>
      <c r="B385" s="1"/>
      <c r="C385" s="1"/>
      <c r="D385" s="1"/>
      <c r="I385" s="3"/>
      <c r="J385" s="5"/>
      <c r="K385" s="5"/>
      <c r="L385" s="5"/>
      <c r="M385" s="5"/>
      <c r="N385" s="5"/>
      <c r="O385" s="3"/>
      <c r="R385" s="3"/>
    </row>
    <row r="386" spans="1:18" x14ac:dyDescent="0.2">
      <c r="A386" s="1"/>
      <c r="B386" s="1"/>
      <c r="C386" s="1"/>
      <c r="D386" s="1"/>
      <c r="I386" s="3"/>
      <c r="J386" s="5"/>
      <c r="K386" s="5"/>
      <c r="L386" s="5"/>
      <c r="M386" s="5"/>
      <c r="N386" s="5"/>
      <c r="O386" s="3"/>
      <c r="R386" s="3"/>
    </row>
    <row r="387" spans="1:18" x14ac:dyDescent="0.2">
      <c r="A387" s="1"/>
      <c r="B387" s="1"/>
      <c r="C387" s="1"/>
      <c r="D387" s="1"/>
      <c r="I387" s="3"/>
      <c r="J387" s="5"/>
      <c r="K387" s="5"/>
      <c r="L387" s="5"/>
      <c r="M387" s="5"/>
      <c r="N387" s="5"/>
      <c r="O387" s="3"/>
      <c r="R387" s="3"/>
    </row>
    <row r="388" spans="1:18" x14ac:dyDescent="0.2">
      <c r="A388" s="1"/>
      <c r="B388" s="1"/>
      <c r="C388" s="1"/>
      <c r="D388" s="1"/>
      <c r="I388" s="3"/>
      <c r="J388" s="5"/>
      <c r="K388" s="5"/>
      <c r="L388" s="5"/>
      <c r="M388" s="5"/>
      <c r="N388" s="5"/>
      <c r="O388" s="3"/>
      <c r="R388" s="3"/>
    </row>
    <row r="389" spans="1:18" x14ac:dyDescent="0.2">
      <c r="A389" s="1"/>
      <c r="B389" s="1"/>
      <c r="C389" s="1"/>
      <c r="D389" s="1"/>
      <c r="I389" s="3"/>
      <c r="J389" s="5"/>
      <c r="K389" s="5"/>
      <c r="L389" s="5"/>
      <c r="M389" s="5"/>
      <c r="N389" s="5"/>
      <c r="O389" s="3"/>
      <c r="R389" s="3"/>
    </row>
    <row r="390" spans="1:18" x14ac:dyDescent="0.2">
      <c r="A390" s="1"/>
      <c r="B390" s="1"/>
      <c r="C390" s="1"/>
      <c r="D390" s="1"/>
      <c r="I390" s="3"/>
      <c r="J390" s="5"/>
      <c r="K390" s="5"/>
      <c r="L390" s="5"/>
      <c r="M390" s="5"/>
      <c r="N390" s="5"/>
      <c r="O390" s="3"/>
      <c r="R390" s="3"/>
    </row>
    <row r="391" spans="1:18" x14ac:dyDescent="0.2">
      <c r="A391" s="1"/>
      <c r="B391" s="1"/>
      <c r="C391" s="1"/>
      <c r="D391" s="1"/>
      <c r="I391" s="3"/>
      <c r="J391" s="5"/>
      <c r="K391" s="5"/>
      <c r="L391" s="5"/>
      <c r="M391" s="5"/>
      <c r="N391" s="5"/>
      <c r="O391" s="3"/>
      <c r="R391" s="3"/>
    </row>
    <row r="392" spans="1:18" x14ac:dyDescent="0.2">
      <c r="A392" s="1"/>
      <c r="B392" s="1"/>
      <c r="C392" s="1"/>
      <c r="D392" s="1"/>
      <c r="I392" s="3"/>
      <c r="J392" s="5"/>
      <c r="K392" s="5"/>
      <c r="L392" s="5"/>
      <c r="M392" s="5"/>
      <c r="N392" s="5"/>
      <c r="O392" s="3"/>
      <c r="R392" s="3"/>
    </row>
    <row r="393" spans="1:18" x14ac:dyDescent="0.2">
      <c r="A393" s="1"/>
      <c r="B393" s="1"/>
      <c r="C393" s="1"/>
      <c r="D393" s="1"/>
      <c r="I393" s="3"/>
      <c r="J393" s="5"/>
      <c r="K393" s="5"/>
      <c r="L393" s="5"/>
      <c r="M393" s="5"/>
      <c r="N393" s="5"/>
      <c r="O393" s="3"/>
      <c r="R393" s="3"/>
    </row>
    <row r="394" spans="1:18" x14ac:dyDescent="0.2">
      <c r="A394" s="1"/>
      <c r="B394" s="1"/>
      <c r="C394" s="1"/>
      <c r="D394" s="1"/>
      <c r="I394" s="3"/>
      <c r="J394" s="5"/>
      <c r="K394" s="5"/>
      <c r="L394" s="5"/>
      <c r="M394" s="5"/>
      <c r="N394" s="5"/>
      <c r="O394" s="3"/>
      <c r="R394" s="3"/>
    </row>
    <row r="395" spans="1:18" x14ac:dyDescent="0.2">
      <c r="A395" s="1"/>
      <c r="B395" s="1"/>
      <c r="C395" s="1"/>
      <c r="D395" s="1"/>
      <c r="I395" s="3"/>
      <c r="J395" s="5"/>
      <c r="K395" s="5"/>
      <c r="L395" s="5"/>
      <c r="M395" s="5"/>
      <c r="N395" s="5"/>
      <c r="O395" s="3"/>
      <c r="R395" s="3"/>
    </row>
    <row r="396" spans="1:18" x14ac:dyDescent="0.2">
      <c r="A396" s="1"/>
      <c r="B396" s="1"/>
      <c r="C396" s="1"/>
      <c r="D396" s="1"/>
      <c r="I396" s="3"/>
      <c r="J396" s="5"/>
      <c r="K396" s="5"/>
      <c r="L396" s="5"/>
      <c r="M396" s="5"/>
      <c r="N396" s="5"/>
      <c r="O396" s="3"/>
      <c r="R396" s="3"/>
    </row>
    <row r="397" spans="1:18" x14ac:dyDescent="0.2">
      <c r="A397" s="1"/>
      <c r="B397" s="1"/>
      <c r="C397" s="1"/>
      <c r="D397" s="1"/>
      <c r="I397" s="3"/>
      <c r="J397" s="5"/>
      <c r="K397" s="5"/>
      <c r="L397" s="5"/>
      <c r="M397" s="5"/>
      <c r="N397" s="5"/>
      <c r="O397" s="3"/>
      <c r="R397" s="3"/>
    </row>
    <row r="398" spans="1:18" x14ac:dyDescent="0.2">
      <c r="A398" s="1"/>
      <c r="B398" s="1"/>
      <c r="C398" s="1"/>
      <c r="D398" s="1"/>
      <c r="I398" s="3"/>
      <c r="J398" s="5"/>
      <c r="K398" s="5"/>
      <c r="L398" s="5"/>
      <c r="M398" s="5"/>
      <c r="N398" s="5"/>
      <c r="O398" s="3"/>
      <c r="R398" s="3"/>
    </row>
    <row r="399" spans="1:18" x14ac:dyDescent="0.2">
      <c r="A399" s="1"/>
      <c r="B399" s="1"/>
      <c r="C399" s="1"/>
      <c r="D399" s="1"/>
      <c r="I399" s="3"/>
      <c r="J399" s="5"/>
      <c r="K399" s="5"/>
      <c r="L399" s="5"/>
      <c r="M399" s="5"/>
      <c r="N399" s="5"/>
      <c r="O399" s="3"/>
      <c r="R399" s="3"/>
    </row>
    <row r="400" spans="1:18" x14ac:dyDescent="0.2">
      <c r="A400" s="1"/>
      <c r="B400" s="1"/>
      <c r="C400" s="1"/>
      <c r="D400" s="1"/>
      <c r="I400" s="3"/>
      <c r="J400" s="5"/>
      <c r="K400" s="5"/>
      <c r="L400" s="5"/>
      <c r="M400" s="5"/>
      <c r="N400" s="5"/>
      <c r="O400" s="3"/>
      <c r="R400" s="3"/>
    </row>
    <row r="401" spans="1:18" x14ac:dyDescent="0.2">
      <c r="A401" s="1"/>
      <c r="B401" s="1"/>
      <c r="C401" s="1"/>
      <c r="D401" s="1"/>
      <c r="I401" s="3"/>
      <c r="J401" s="5"/>
      <c r="K401" s="5"/>
      <c r="L401" s="5"/>
      <c r="M401" s="5"/>
      <c r="N401" s="5"/>
      <c r="O401" s="3"/>
      <c r="R401" s="3"/>
    </row>
    <row r="402" spans="1:18" x14ac:dyDescent="0.2">
      <c r="A402" s="1"/>
      <c r="B402" s="1"/>
      <c r="C402" s="1"/>
      <c r="D402" s="1"/>
      <c r="I402" s="3"/>
      <c r="J402" s="5"/>
      <c r="K402" s="5"/>
      <c r="L402" s="5"/>
      <c r="M402" s="5"/>
      <c r="N402" s="5"/>
      <c r="O402" s="3"/>
      <c r="R402" s="3"/>
    </row>
    <row r="403" spans="1:18" x14ac:dyDescent="0.2">
      <c r="A403" s="1"/>
      <c r="B403" s="1"/>
      <c r="C403" s="1"/>
      <c r="D403" s="1"/>
      <c r="I403" s="3"/>
      <c r="J403" s="5"/>
      <c r="K403" s="5"/>
      <c r="L403" s="5"/>
      <c r="M403" s="5"/>
      <c r="N403" s="5"/>
      <c r="O403" s="3"/>
      <c r="R403" s="3"/>
    </row>
    <row r="404" spans="1:18" x14ac:dyDescent="0.2">
      <c r="A404" s="1"/>
      <c r="B404" s="1"/>
      <c r="C404" s="1"/>
      <c r="D404" s="1"/>
      <c r="I404" s="3"/>
      <c r="J404" s="5"/>
      <c r="K404" s="5"/>
      <c r="L404" s="5"/>
      <c r="M404" s="5"/>
      <c r="N404" s="5"/>
      <c r="O404" s="3"/>
      <c r="R404" s="3"/>
    </row>
    <row r="405" spans="1:18" x14ac:dyDescent="0.2">
      <c r="A405" s="1"/>
      <c r="B405" s="1"/>
      <c r="C405" s="1"/>
      <c r="D405" s="1"/>
      <c r="I405" s="3"/>
      <c r="J405" s="5"/>
      <c r="K405" s="5"/>
      <c r="L405" s="5"/>
      <c r="M405" s="5"/>
      <c r="N405" s="5"/>
      <c r="O405" s="3"/>
      <c r="R405" s="3"/>
    </row>
    <row r="406" spans="1:18" x14ac:dyDescent="0.2">
      <c r="A406" s="1"/>
      <c r="B406" s="1"/>
      <c r="C406" s="1"/>
      <c r="D406" s="1"/>
      <c r="I406" s="3"/>
      <c r="J406" s="5"/>
      <c r="K406" s="5"/>
      <c r="L406" s="5"/>
      <c r="M406" s="5"/>
      <c r="N406" s="5"/>
      <c r="O406" s="3"/>
      <c r="R406" s="3"/>
    </row>
    <row r="407" spans="1:18" x14ac:dyDescent="0.2">
      <c r="A407" s="1"/>
      <c r="B407" s="1"/>
      <c r="C407" s="1"/>
      <c r="D407" s="1"/>
      <c r="I407" s="3"/>
      <c r="J407" s="5"/>
      <c r="K407" s="5"/>
      <c r="L407" s="5"/>
      <c r="M407" s="5"/>
      <c r="N407" s="5"/>
      <c r="O407" s="3"/>
      <c r="R407" s="3"/>
    </row>
    <row r="408" spans="1:18" x14ac:dyDescent="0.2">
      <c r="A408" s="1"/>
      <c r="B408" s="1"/>
      <c r="C408" s="1"/>
      <c r="D408" s="1"/>
      <c r="I408" s="3"/>
      <c r="J408" s="5"/>
      <c r="K408" s="5"/>
      <c r="L408" s="5"/>
      <c r="M408" s="5"/>
      <c r="N408" s="5"/>
      <c r="O408" s="3"/>
      <c r="R408" s="3"/>
    </row>
    <row r="409" spans="1:18" x14ac:dyDescent="0.2">
      <c r="A409" s="1"/>
      <c r="B409" s="1"/>
      <c r="C409" s="1"/>
      <c r="D409" s="1"/>
      <c r="I409" s="3"/>
      <c r="J409" s="5"/>
      <c r="K409" s="5"/>
      <c r="L409" s="5"/>
      <c r="M409" s="5"/>
      <c r="N409" s="5"/>
      <c r="O409" s="3"/>
      <c r="R409" s="3"/>
    </row>
    <row r="410" spans="1:18" x14ac:dyDescent="0.2">
      <c r="A410" s="1"/>
      <c r="B410" s="1"/>
      <c r="C410" s="1"/>
      <c r="D410" s="1"/>
      <c r="I410" s="3"/>
      <c r="J410" s="5"/>
      <c r="K410" s="5"/>
      <c r="L410" s="5"/>
      <c r="M410" s="5"/>
      <c r="N410" s="5"/>
      <c r="O410" s="3"/>
      <c r="R410" s="3"/>
    </row>
    <row r="411" spans="1:18" x14ac:dyDescent="0.2">
      <c r="A411" s="1"/>
      <c r="B411" s="1"/>
      <c r="C411" s="1"/>
      <c r="D411" s="1"/>
      <c r="I411" s="3"/>
      <c r="J411" s="5"/>
      <c r="K411" s="5"/>
      <c r="L411" s="5"/>
      <c r="M411" s="5"/>
      <c r="N411" s="5"/>
      <c r="O411" s="3"/>
      <c r="R411" s="3"/>
    </row>
    <row r="412" spans="1:18" x14ac:dyDescent="0.2">
      <c r="A412" s="1"/>
      <c r="B412" s="1"/>
      <c r="C412" s="1"/>
      <c r="D412" s="1"/>
      <c r="I412" s="3"/>
      <c r="J412" s="5"/>
      <c r="K412" s="5"/>
      <c r="L412" s="5"/>
      <c r="M412" s="5"/>
      <c r="N412" s="5"/>
      <c r="O412" s="3"/>
      <c r="R412" s="3"/>
    </row>
    <row r="413" spans="1:18" x14ac:dyDescent="0.2">
      <c r="A413" s="1"/>
      <c r="B413" s="1"/>
      <c r="C413" s="1"/>
      <c r="D413" s="1"/>
      <c r="I413" s="3"/>
      <c r="J413" s="5"/>
      <c r="K413" s="5"/>
      <c r="L413" s="5"/>
      <c r="M413" s="5"/>
      <c r="N413" s="5"/>
      <c r="O413" s="3"/>
      <c r="R413" s="3"/>
    </row>
    <row r="414" spans="1:18" x14ac:dyDescent="0.2">
      <c r="A414" s="1"/>
      <c r="B414" s="1"/>
      <c r="C414" s="1"/>
      <c r="D414" s="1"/>
      <c r="I414" s="3"/>
      <c r="J414" s="5"/>
      <c r="K414" s="5"/>
      <c r="L414" s="5"/>
      <c r="M414" s="5"/>
      <c r="N414" s="5"/>
      <c r="O414" s="3"/>
      <c r="R414" s="3"/>
    </row>
    <row r="415" spans="1:18" x14ac:dyDescent="0.2">
      <c r="A415" s="1"/>
      <c r="B415" s="1"/>
      <c r="C415" s="1"/>
      <c r="D415" s="1"/>
      <c r="I415" s="3"/>
      <c r="J415" s="5"/>
      <c r="K415" s="5"/>
      <c r="L415" s="5"/>
      <c r="M415" s="5"/>
      <c r="N415" s="5"/>
      <c r="O415" s="3"/>
      <c r="R415" s="3"/>
    </row>
    <row r="416" spans="1:18" x14ac:dyDescent="0.2">
      <c r="A416" s="1"/>
      <c r="B416" s="1"/>
      <c r="C416" s="1"/>
      <c r="D416" s="1"/>
      <c r="I416" s="3"/>
      <c r="J416" s="5"/>
      <c r="K416" s="5"/>
      <c r="L416" s="5"/>
      <c r="M416" s="5"/>
      <c r="N416" s="5"/>
      <c r="O416" s="3"/>
      <c r="R416" s="3"/>
    </row>
    <row r="417" spans="1:18" x14ac:dyDescent="0.2">
      <c r="A417" s="1"/>
      <c r="B417" s="1"/>
      <c r="C417" s="1"/>
      <c r="D417" s="1"/>
      <c r="I417" s="3"/>
      <c r="J417" s="5"/>
      <c r="K417" s="5"/>
      <c r="L417" s="5"/>
      <c r="M417" s="5"/>
      <c r="N417" s="5"/>
      <c r="O417" s="3"/>
      <c r="R417" s="3"/>
    </row>
    <row r="418" spans="1:18" x14ac:dyDescent="0.2">
      <c r="A418" s="1"/>
      <c r="B418" s="1"/>
      <c r="C418" s="1"/>
      <c r="D418" s="1"/>
      <c r="I418" s="3"/>
      <c r="J418" s="5"/>
      <c r="K418" s="5"/>
      <c r="L418" s="5"/>
      <c r="M418" s="5"/>
      <c r="N418" s="5"/>
      <c r="O418" s="3"/>
      <c r="R418" s="3"/>
    </row>
    <row r="419" spans="1:18" x14ac:dyDescent="0.2">
      <c r="A419" s="1"/>
      <c r="B419" s="1"/>
      <c r="C419" s="1"/>
      <c r="D419" s="1"/>
      <c r="I419" s="3"/>
      <c r="J419" s="5"/>
      <c r="K419" s="5"/>
      <c r="L419" s="5"/>
      <c r="M419" s="5"/>
      <c r="N419" s="5"/>
      <c r="O419" s="3"/>
      <c r="R419" s="3"/>
    </row>
    <row r="420" spans="1:18" x14ac:dyDescent="0.2">
      <c r="A420" s="1"/>
      <c r="B420" s="1"/>
      <c r="C420" s="1"/>
      <c r="D420" s="1"/>
      <c r="I420" s="3"/>
      <c r="J420" s="5"/>
      <c r="K420" s="5"/>
      <c r="L420" s="5"/>
      <c r="M420" s="5"/>
      <c r="N420" s="5"/>
      <c r="O420" s="3"/>
      <c r="R420" s="3"/>
    </row>
    <row r="421" spans="1:18" x14ac:dyDescent="0.2">
      <c r="A421" s="1"/>
      <c r="B421" s="1"/>
      <c r="C421" s="1"/>
      <c r="D421" s="1"/>
      <c r="I421" s="3"/>
      <c r="J421" s="5"/>
      <c r="K421" s="5"/>
      <c r="L421" s="5"/>
      <c r="M421" s="5"/>
      <c r="N421" s="5"/>
      <c r="O421" s="3"/>
      <c r="R421" s="3"/>
    </row>
    <row r="422" spans="1:18" x14ac:dyDescent="0.2">
      <c r="A422" s="1"/>
      <c r="B422" s="1"/>
      <c r="C422" s="1"/>
      <c r="D422" s="1"/>
      <c r="I422" s="3"/>
      <c r="J422" s="5"/>
      <c r="K422" s="5"/>
      <c r="L422" s="5"/>
      <c r="M422" s="5"/>
      <c r="N422" s="5"/>
      <c r="O422" s="3"/>
      <c r="R422" s="3"/>
    </row>
    <row r="423" spans="1:18" x14ac:dyDescent="0.2">
      <c r="A423" s="1"/>
      <c r="B423" s="1"/>
      <c r="C423" s="1"/>
      <c r="D423" s="1"/>
      <c r="I423" s="3"/>
      <c r="J423" s="5"/>
      <c r="K423" s="5"/>
      <c r="L423" s="5"/>
      <c r="M423" s="5"/>
      <c r="N423" s="5"/>
      <c r="O423" s="3"/>
      <c r="R423" s="3"/>
    </row>
    <row r="424" spans="1:18" x14ac:dyDescent="0.2">
      <c r="A424" s="1"/>
      <c r="B424" s="1"/>
      <c r="C424" s="1"/>
      <c r="D424" s="1"/>
      <c r="I424" s="3"/>
      <c r="J424" s="5"/>
      <c r="K424" s="5"/>
      <c r="L424" s="5"/>
      <c r="M424" s="5"/>
      <c r="N424" s="5"/>
      <c r="O424" s="3"/>
      <c r="R424" s="3"/>
    </row>
    <row r="425" spans="1:18" x14ac:dyDescent="0.2">
      <c r="A425" s="1"/>
      <c r="B425" s="1"/>
      <c r="C425" s="1"/>
      <c r="D425" s="1"/>
      <c r="I425" s="3"/>
      <c r="J425" s="5"/>
      <c r="K425" s="5"/>
      <c r="L425" s="5"/>
      <c r="M425" s="5"/>
      <c r="N425" s="5"/>
      <c r="O425" s="3"/>
      <c r="R425" s="3"/>
    </row>
    <row r="426" spans="1:18" x14ac:dyDescent="0.2">
      <c r="A426" s="1"/>
      <c r="B426" s="1"/>
      <c r="C426" s="1"/>
      <c r="D426" s="1"/>
      <c r="I426" s="3"/>
      <c r="J426" s="5"/>
      <c r="K426" s="5"/>
      <c r="L426" s="5"/>
      <c r="M426" s="5"/>
      <c r="N426" s="5"/>
      <c r="O426" s="3"/>
      <c r="R426" s="3"/>
    </row>
    <row r="427" spans="1:18" x14ac:dyDescent="0.2">
      <c r="A427" s="1"/>
      <c r="B427" s="1"/>
      <c r="C427" s="1"/>
      <c r="D427" s="1"/>
      <c r="I427" s="3"/>
      <c r="J427" s="5"/>
      <c r="K427" s="5"/>
      <c r="L427" s="5"/>
      <c r="M427" s="5"/>
      <c r="N427" s="5"/>
      <c r="O427" s="3"/>
      <c r="R427" s="3"/>
    </row>
    <row r="428" spans="1:18" x14ac:dyDescent="0.2">
      <c r="A428" s="1"/>
      <c r="B428" s="1"/>
      <c r="C428" s="1"/>
      <c r="D428" s="1"/>
      <c r="I428" s="3"/>
      <c r="J428" s="5"/>
      <c r="K428" s="5"/>
      <c r="L428" s="5"/>
      <c r="M428" s="5"/>
      <c r="N428" s="5"/>
      <c r="O428" s="3"/>
      <c r="R428" s="3"/>
    </row>
    <row r="429" spans="1:18" x14ac:dyDescent="0.2">
      <c r="A429" s="1"/>
      <c r="B429" s="1"/>
      <c r="C429" s="1"/>
      <c r="D429" s="1"/>
      <c r="I429" s="3"/>
      <c r="J429" s="5"/>
      <c r="K429" s="5"/>
      <c r="L429" s="5"/>
      <c r="M429" s="5"/>
      <c r="N429" s="5"/>
      <c r="O429" s="3"/>
      <c r="R429" s="3"/>
    </row>
    <row r="430" spans="1:18" x14ac:dyDescent="0.2">
      <c r="A430" s="1"/>
      <c r="B430" s="1"/>
      <c r="C430" s="1"/>
      <c r="D430" s="1"/>
      <c r="I430" s="3"/>
      <c r="J430" s="5"/>
      <c r="K430" s="5"/>
      <c r="L430" s="5"/>
      <c r="M430" s="5"/>
      <c r="N430" s="5"/>
      <c r="O430" s="3"/>
      <c r="R430" s="3"/>
    </row>
    <row r="431" spans="1:18" x14ac:dyDescent="0.2">
      <c r="A431" s="1"/>
      <c r="B431" s="1"/>
      <c r="C431" s="1"/>
      <c r="D431" s="1"/>
      <c r="I431" s="3"/>
      <c r="J431" s="5"/>
      <c r="K431" s="5"/>
      <c r="L431" s="5"/>
      <c r="M431" s="5"/>
      <c r="N431" s="5"/>
      <c r="O431" s="3"/>
      <c r="R431" s="3"/>
    </row>
    <row r="432" spans="1:18" x14ac:dyDescent="0.2">
      <c r="A432" s="1"/>
      <c r="B432" s="1"/>
      <c r="C432" s="1"/>
      <c r="D432" s="1"/>
      <c r="I432" s="3"/>
      <c r="J432" s="5"/>
      <c r="K432" s="5"/>
      <c r="L432" s="5"/>
      <c r="M432" s="5"/>
      <c r="N432" s="5"/>
      <c r="O432" s="3"/>
      <c r="R432" s="3"/>
    </row>
    <row r="433" spans="1:18" x14ac:dyDescent="0.2">
      <c r="A433" s="1"/>
      <c r="B433" s="1"/>
      <c r="C433" s="1"/>
      <c r="D433" s="1"/>
      <c r="I433" s="3"/>
      <c r="J433" s="5"/>
      <c r="K433" s="5"/>
      <c r="L433" s="5"/>
      <c r="M433" s="5"/>
      <c r="N433" s="5"/>
      <c r="O433" s="3"/>
      <c r="R433" s="3"/>
    </row>
    <row r="434" spans="1:18" x14ac:dyDescent="0.2">
      <c r="A434" s="1"/>
      <c r="B434" s="1"/>
      <c r="C434" s="1"/>
      <c r="D434" s="1"/>
      <c r="I434" s="3"/>
      <c r="J434" s="5"/>
      <c r="K434" s="5"/>
      <c r="L434" s="5"/>
      <c r="M434" s="5"/>
      <c r="N434" s="5"/>
      <c r="O434" s="3"/>
      <c r="R434" s="3"/>
    </row>
    <row r="435" spans="1:18" x14ac:dyDescent="0.2">
      <c r="A435" s="1"/>
      <c r="B435" s="1"/>
      <c r="C435" s="1"/>
      <c r="D435" s="1"/>
      <c r="I435" s="3"/>
      <c r="J435" s="5"/>
      <c r="K435" s="5"/>
      <c r="L435" s="5"/>
      <c r="M435" s="5"/>
      <c r="N435" s="5"/>
      <c r="O435" s="3"/>
      <c r="R435" s="3"/>
    </row>
    <row r="436" spans="1:18" x14ac:dyDescent="0.2">
      <c r="A436" s="1"/>
      <c r="B436" s="1"/>
      <c r="C436" s="1"/>
      <c r="D436" s="1"/>
      <c r="I436" s="3"/>
      <c r="J436" s="5"/>
      <c r="K436" s="5"/>
      <c r="L436" s="5"/>
      <c r="M436" s="5"/>
      <c r="N436" s="5"/>
      <c r="O436" s="3"/>
      <c r="R436" s="3"/>
    </row>
    <row r="437" spans="1:18" x14ac:dyDescent="0.2">
      <c r="A437" s="1"/>
      <c r="B437" s="1"/>
      <c r="C437" s="1"/>
      <c r="D437" s="1"/>
      <c r="I437" s="3"/>
      <c r="J437" s="5"/>
      <c r="K437" s="5"/>
      <c r="L437" s="5"/>
      <c r="M437" s="5"/>
      <c r="N437" s="5"/>
      <c r="O437" s="3"/>
      <c r="R437" s="3"/>
    </row>
    <row r="438" spans="1:18" x14ac:dyDescent="0.2">
      <c r="A438" s="1"/>
      <c r="B438" s="1"/>
      <c r="C438" s="1"/>
      <c r="D438" s="1"/>
      <c r="I438" s="3"/>
      <c r="J438" s="5"/>
      <c r="K438" s="5"/>
      <c r="L438" s="5"/>
      <c r="M438" s="5"/>
      <c r="N438" s="5"/>
      <c r="O438" s="3"/>
      <c r="R438" s="3"/>
    </row>
    <row r="439" spans="1:18" x14ac:dyDescent="0.2">
      <c r="A439" s="1"/>
      <c r="B439" s="1"/>
      <c r="C439" s="1"/>
      <c r="D439" s="1"/>
      <c r="I439" s="3"/>
      <c r="J439" s="5"/>
      <c r="K439" s="5"/>
      <c r="L439" s="5"/>
      <c r="M439" s="5"/>
      <c r="N439" s="5"/>
      <c r="O439" s="3"/>
      <c r="R439" s="3"/>
    </row>
    <row r="440" spans="1:18" x14ac:dyDescent="0.2">
      <c r="A440" s="1"/>
      <c r="B440" s="1"/>
      <c r="C440" s="1"/>
      <c r="D440" s="1"/>
      <c r="I440" s="3"/>
      <c r="J440" s="5"/>
      <c r="K440" s="5"/>
      <c r="L440" s="5"/>
      <c r="M440" s="5"/>
      <c r="N440" s="5"/>
      <c r="O440" s="3"/>
      <c r="R440" s="3"/>
    </row>
    <row r="441" spans="1:18" x14ac:dyDescent="0.2">
      <c r="A441" s="1"/>
      <c r="B441" s="1"/>
      <c r="C441" s="1"/>
      <c r="D441" s="1"/>
      <c r="I441" s="3"/>
      <c r="J441" s="5"/>
      <c r="K441" s="5"/>
      <c r="L441" s="5"/>
      <c r="M441" s="5"/>
      <c r="N441" s="5"/>
      <c r="O441" s="3"/>
      <c r="R441" s="3"/>
    </row>
    <row r="442" spans="1:18" x14ac:dyDescent="0.2">
      <c r="A442" s="1"/>
      <c r="B442" s="1"/>
      <c r="C442" s="1"/>
      <c r="D442" s="1"/>
      <c r="I442" s="3"/>
      <c r="J442" s="5"/>
      <c r="K442" s="5"/>
      <c r="L442" s="5"/>
      <c r="M442" s="5"/>
      <c r="N442" s="5"/>
      <c r="O442" s="3"/>
      <c r="R442" s="3"/>
    </row>
    <row r="443" spans="1:18" x14ac:dyDescent="0.2">
      <c r="A443" s="1"/>
      <c r="B443" s="1"/>
      <c r="C443" s="1"/>
      <c r="D443" s="1"/>
      <c r="I443" s="3"/>
      <c r="J443" s="5"/>
      <c r="K443" s="5"/>
      <c r="L443" s="5"/>
      <c r="M443" s="5"/>
      <c r="N443" s="5"/>
      <c r="O443" s="3"/>
      <c r="R443" s="3"/>
    </row>
    <row r="444" spans="1:18" x14ac:dyDescent="0.2">
      <c r="A444" s="1"/>
      <c r="B444" s="1"/>
      <c r="C444" s="1"/>
      <c r="D444" s="1"/>
      <c r="I444" s="3"/>
      <c r="J444" s="5"/>
      <c r="K444" s="5"/>
      <c r="L444" s="5"/>
      <c r="M444" s="5"/>
      <c r="N444" s="5"/>
      <c r="O444" s="3"/>
      <c r="R444" s="3"/>
    </row>
    <row r="445" spans="1:18" x14ac:dyDescent="0.2">
      <c r="A445" s="1"/>
      <c r="B445" s="1"/>
      <c r="C445" s="1"/>
      <c r="D445" s="1"/>
      <c r="I445" s="3"/>
      <c r="J445" s="5"/>
      <c r="K445" s="5"/>
      <c r="L445" s="5"/>
      <c r="M445" s="5"/>
      <c r="N445" s="5"/>
      <c r="O445" s="3"/>
      <c r="R445" s="3"/>
    </row>
    <row r="446" spans="1:18" x14ac:dyDescent="0.2">
      <c r="A446" s="1"/>
      <c r="B446" s="1"/>
      <c r="C446" s="1"/>
      <c r="D446" s="1"/>
      <c r="I446" s="3"/>
      <c r="J446" s="5"/>
      <c r="K446" s="5"/>
      <c r="L446" s="5"/>
      <c r="M446" s="5"/>
      <c r="N446" s="5"/>
      <c r="O446" s="3"/>
      <c r="R446" s="3"/>
    </row>
    <row r="447" spans="1:18" x14ac:dyDescent="0.2">
      <c r="A447" s="1"/>
      <c r="B447" s="1"/>
      <c r="C447" s="1"/>
      <c r="D447" s="1"/>
      <c r="I447" s="3"/>
      <c r="J447" s="5"/>
      <c r="K447" s="5"/>
      <c r="L447" s="5"/>
      <c r="M447" s="5"/>
      <c r="N447" s="5"/>
      <c r="O447" s="3"/>
      <c r="R447" s="3"/>
    </row>
    <row r="448" spans="1:18" x14ac:dyDescent="0.2">
      <c r="A448" s="1"/>
      <c r="B448" s="1"/>
      <c r="C448" s="1"/>
      <c r="D448" s="1"/>
      <c r="I448" s="3"/>
      <c r="J448" s="5"/>
      <c r="K448" s="5"/>
      <c r="L448" s="5"/>
      <c r="M448" s="5"/>
      <c r="N448" s="5"/>
      <c r="O448" s="3"/>
      <c r="R448" s="3"/>
    </row>
    <row r="449" spans="1:18" x14ac:dyDescent="0.2">
      <c r="A449" s="1"/>
      <c r="B449" s="1"/>
      <c r="C449" s="1"/>
      <c r="D449" s="1"/>
      <c r="I449" s="3"/>
      <c r="J449" s="5"/>
      <c r="K449" s="5"/>
      <c r="L449" s="5"/>
      <c r="M449" s="5"/>
      <c r="N449" s="5"/>
      <c r="O449" s="3"/>
      <c r="R449" s="3"/>
    </row>
    <row r="450" spans="1:18" x14ac:dyDescent="0.2">
      <c r="A450" s="1"/>
      <c r="B450" s="1"/>
      <c r="C450" s="1"/>
      <c r="D450" s="1"/>
      <c r="I450" s="3"/>
      <c r="J450" s="5"/>
      <c r="K450" s="5"/>
      <c r="L450" s="5"/>
      <c r="M450" s="5"/>
      <c r="N450" s="5"/>
      <c r="O450" s="3"/>
      <c r="R450" s="3"/>
    </row>
    <row r="451" spans="1:18" x14ac:dyDescent="0.2">
      <c r="A451" s="1"/>
      <c r="B451" s="1"/>
      <c r="C451" s="1"/>
      <c r="D451" s="1"/>
      <c r="I451" s="3"/>
      <c r="J451" s="5"/>
      <c r="K451" s="5"/>
      <c r="L451" s="5"/>
      <c r="M451" s="5"/>
      <c r="N451" s="5"/>
      <c r="O451" s="3"/>
      <c r="R451" s="3"/>
    </row>
    <row r="452" spans="1:18" x14ac:dyDescent="0.2">
      <c r="A452" s="1"/>
      <c r="B452" s="1"/>
      <c r="C452" s="1"/>
      <c r="D452" s="1"/>
      <c r="I452" s="3"/>
      <c r="J452" s="5"/>
      <c r="K452" s="5"/>
      <c r="L452" s="5"/>
      <c r="M452" s="5"/>
      <c r="N452" s="5"/>
      <c r="O452" s="3"/>
      <c r="R452" s="3"/>
    </row>
    <row r="453" spans="1:18" x14ac:dyDescent="0.2">
      <c r="A453" s="1"/>
      <c r="B453" s="1"/>
      <c r="C453" s="1"/>
      <c r="D453" s="1"/>
      <c r="I453" s="3"/>
      <c r="J453" s="5"/>
      <c r="K453" s="5"/>
      <c r="L453" s="5"/>
      <c r="M453" s="5"/>
      <c r="N453" s="5"/>
      <c r="O453" s="3"/>
      <c r="R453" s="3"/>
    </row>
    <row r="454" spans="1:18" x14ac:dyDescent="0.2">
      <c r="A454" s="1"/>
      <c r="B454" s="1"/>
      <c r="C454" s="1"/>
      <c r="D454" s="1"/>
      <c r="I454" s="3"/>
      <c r="J454" s="5"/>
      <c r="K454" s="5"/>
      <c r="L454" s="5"/>
      <c r="M454" s="5"/>
      <c r="N454" s="5"/>
      <c r="O454" s="3"/>
      <c r="R454" s="3"/>
    </row>
    <row r="455" spans="1:18" x14ac:dyDescent="0.2">
      <c r="A455" s="1"/>
      <c r="B455" s="1"/>
      <c r="C455" s="1"/>
      <c r="D455" s="1"/>
      <c r="I455" s="3"/>
      <c r="J455" s="5"/>
      <c r="K455" s="5"/>
      <c r="L455" s="5"/>
      <c r="M455" s="5"/>
      <c r="N455" s="5"/>
      <c r="O455" s="3"/>
      <c r="R455" s="3"/>
    </row>
    <row r="456" spans="1:18" x14ac:dyDescent="0.2">
      <c r="A456" s="1"/>
      <c r="B456" s="1"/>
      <c r="C456" s="1"/>
      <c r="D456" s="1"/>
      <c r="I456" s="3"/>
      <c r="J456" s="5"/>
      <c r="K456" s="5"/>
      <c r="L456" s="5"/>
      <c r="M456" s="5"/>
      <c r="N456" s="5"/>
      <c r="O456" s="3"/>
      <c r="R456" s="3"/>
    </row>
    <row r="457" spans="1:18" x14ac:dyDescent="0.2">
      <c r="A457" s="1"/>
      <c r="B457" s="1"/>
      <c r="C457" s="1"/>
      <c r="D457" s="1"/>
      <c r="I457" s="3"/>
      <c r="J457" s="5"/>
      <c r="K457" s="5"/>
      <c r="L457" s="5"/>
      <c r="M457" s="5"/>
      <c r="N457" s="5"/>
      <c r="O457" s="3"/>
      <c r="R457" s="3"/>
    </row>
    <row r="458" spans="1:18" x14ac:dyDescent="0.2">
      <c r="A458" s="1"/>
      <c r="B458" s="1"/>
      <c r="C458" s="1"/>
      <c r="D458" s="1"/>
      <c r="I458" s="3"/>
      <c r="J458" s="5"/>
      <c r="K458" s="5"/>
      <c r="L458" s="5"/>
      <c r="M458" s="5"/>
      <c r="N458" s="5"/>
      <c r="O458" s="3"/>
      <c r="R458" s="3"/>
    </row>
    <row r="459" spans="1:18" x14ac:dyDescent="0.2">
      <c r="A459" s="1"/>
      <c r="B459" s="1"/>
      <c r="C459" s="1"/>
      <c r="D459" s="1"/>
      <c r="I459" s="3"/>
      <c r="J459" s="5"/>
      <c r="K459" s="5"/>
      <c r="L459" s="5"/>
      <c r="M459" s="5"/>
      <c r="N459" s="5"/>
      <c r="O459" s="3"/>
      <c r="R459" s="3"/>
    </row>
    <row r="460" spans="1:18" x14ac:dyDescent="0.2">
      <c r="A460" s="1"/>
      <c r="B460" s="1"/>
      <c r="C460" s="1"/>
      <c r="D460" s="1"/>
      <c r="I460" s="3"/>
      <c r="J460" s="5"/>
      <c r="K460" s="5"/>
      <c r="L460" s="5"/>
      <c r="M460" s="5"/>
      <c r="N460" s="5"/>
      <c r="O460" s="3"/>
      <c r="R460" s="3"/>
    </row>
    <row r="461" spans="1:18" x14ac:dyDescent="0.2">
      <c r="A461" s="1"/>
      <c r="B461" s="1"/>
      <c r="C461" s="1"/>
      <c r="D461" s="1"/>
      <c r="I461" s="3"/>
      <c r="J461" s="5"/>
      <c r="K461" s="5"/>
      <c r="L461" s="5"/>
      <c r="M461" s="5"/>
      <c r="N461" s="5"/>
      <c r="O461" s="3"/>
      <c r="R461" s="3"/>
    </row>
    <row r="462" spans="1:18" x14ac:dyDescent="0.2">
      <c r="A462" s="1"/>
      <c r="B462" s="1"/>
      <c r="C462" s="1"/>
      <c r="D462" s="1"/>
      <c r="I462" s="3"/>
      <c r="J462" s="5"/>
      <c r="K462" s="5"/>
      <c r="L462" s="5"/>
      <c r="M462" s="5"/>
      <c r="N462" s="5"/>
      <c r="O462" s="3"/>
      <c r="R462" s="3"/>
    </row>
    <row r="463" spans="1:18" x14ac:dyDescent="0.2">
      <c r="A463" s="1"/>
      <c r="B463" s="1"/>
      <c r="C463" s="1"/>
      <c r="D463" s="1"/>
      <c r="I463" s="3"/>
      <c r="J463" s="5"/>
      <c r="K463" s="5"/>
      <c r="L463" s="5"/>
      <c r="M463" s="5"/>
      <c r="N463" s="5"/>
      <c r="O463" s="3"/>
      <c r="R463" s="3"/>
    </row>
    <row r="464" spans="1:18" x14ac:dyDescent="0.2">
      <c r="A464" s="1"/>
      <c r="B464" s="1"/>
      <c r="C464" s="1"/>
      <c r="D464" s="1"/>
      <c r="I464" s="3"/>
      <c r="J464" s="5"/>
      <c r="K464" s="5"/>
      <c r="L464" s="5"/>
      <c r="M464" s="5"/>
      <c r="N464" s="5"/>
      <c r="O464" s="3"/>
      <c r="R464" s="3"/>
    </row>
    <row r="465" spans="1:18" x14ac:dyDescent="0.2">
      <c r="A465" s="1"/>
      <c r="B465" s="1"/>
      <c r="C465" s="1"/>
      <c r="D465" s="1"/>
      <c r="I465" s="3"/>
      <c r="J465" s="5"/>
      <c r="K465" s="5"/>
      <c r="L465" s="5"/>
      <c r="M465" s="5"/>
      <c r="N465" s="5"/>
      <c r="O465" s="3"/>
      <c r="R465" s="3"/>
    </row>
    <row r="466" spans="1:18" x14ac:dyDescent="0.2">
      <c r="A466" s="1"/>
      <c r="B466" s="1"/>
      <c r="C466" s="1"/>
      <c r="D466" s="1"/>
      <c r="I466" s="3"/>
      <c r="J466" s="5"/>
      <c r="K466" s="5"/>
      <c r="L466" s="5"/>
      <c r="M466" s="5"/>
      <c r="N466" s="5"/>
      <c r="O466" s="3"/>
      <c r="R466" s="3"/>
    </row>
    <row r="467" spans="1:18" x14ac:dyDescent="0.2">
      <c r="A467" s="1"/>
      <c r="B467" s="1"/>
      <c r="C467" s="1"/>
      <c r="D467" s="1"/>
      <c r="I467" s="3"/>
      <c r="J467" s="5"/>
      <c r="K467" s="5"/>
      <c r="L467" s="5"/>
      <c r="M467" s="5"/>
      <c r="N467" s="5"/>
      <c r="O467" s="3"/>
      <c r="R467" s="3"/>
    </row>
    <row r="468" spans="1:18" x14ac:dyDescent="0.2">
      <c r="A468" s="1"/>
      <c r="B468" s="1"/>
      <c r="C468" s="1"/>
      <c r="D468" s="1"/>
      <c r="I468" s="3"/>
      <c r="J468" s="5"/>
      <c r="K468" s="5"/>
      <c r="L468" s="5"/>
      <c r="M468" s="5"/>
      <c r="N468" s="5"/>
      <c r="O468" s="3"/>
      <c r="R468" s="3"/>
    </row>
    <row r="469" spans="1:18" x14ac:dyDescent="0.2">
      <c r="A469" s="1"/>
      <c r="B469" s="1"/>
      <c r="C469" s="1"/>
      <c r="D469" s="1"/>
      <c r="I469" s="3"/>
      <c r="J469" s="5"/>
      <c r="K469" s="5"/>
      <c r="L469" s="5"/>
      <c r="M469" s="5"/>
      <c r="N469" s="5"/>
      <c r="O469" s="3"/>
      <c r="R469" s="3"/>
    </row>
    <row r="470" spans="1:18" x14ac:dyDescent="0.2">
      <c r="A470" s="1"/>
      <c r="B470" s="1"/>
      <c r="C470" s="1"/>
      <c r="D470" s="1"/>
      <c r="I470" s="3"/>
      <c r="J470" s="5"/>
      <c r="K470" s="5"/>
      <c r="L470" s="5"/>
      <c r="M470" s="5"/>
      <c r="N470" s="5"/>
      <c r="O470" s="3"/>
      <c r="R470" s="3"/>
    </row>
    <row r="471" spans="1:18" x14ac:dyDescent="0.2">
      <c r="A471" s="1"/>
      <c r="B471" s="1"/>
      <c r="C471" s="1"/>
      <c r="D471" s="1"/>
      <c r="I471" s="3"/>
      <c r="J471" s="5"/>
      <c r="K471" s="5"/>
      <c r="L471" s="5"/>
      <c r="M471" s="5"/>
      <c r="N471" s="5"/>
      <c r="O471" s="3"/>
      <c r="R471" s="3"/>
    </row>
    <row r="472" spans="1:18" x14ac:dyDescent="0.2">
      <c r="A472" s="1"/>
      <c r="B472" s="1"/>
      <c r="C472" s="1"/>
      <c r="D472" s="1"/>
      <c r="I472" s="3"/>
      <c r="J472" s="5"/>
      <c r="K472" s="5"/>
      <c r="L472" s="5"/>
      <c r="M472" s="5"/>
      <c r="N472" s="5"/>
      <c r="O472" s="3"/>
      <c r="R472" s="3"/>
    </row>
    <row r="473" spans="1:18" x14ac:dyDescent="0.2">
      <c r="A473" s="1"/>
      <c r="B473" s="1"/>
      <c r="C473" s="1"/>
      <c r="D473" s="1"/>
      <c r="I473" s="3"/>
      <c r="J473" s="5"/>
      <c r="K473" s="5"/>
      <c r="L473" s="5"/>
      <c r="M473" s="5"/>
      <c r="N473" s="5"/>
      <c r="O473" s="3"/>
      <c r="R473" s="3"/>
    </row>
    <row r="474" spans="1:18" x14ac:dyDescent="0.2">
      <c r="A474" s="1"/>
      <c r="B474" s="1"/>
      <c r="C474" s="1"/>
      <c r="D474" s="1"/>
      <c r="I474" s="3"/>
      <c r="J474" s="5"/>
      <c r="K474" s="5"/>
      <c r="L474" s="5"/>
      <c r="M474" s="5"/>
      <c r="N474" s="5"/>
      <c r="O474" s="3"/>
      <c r="R474" s="3"/>
    </row>
    <row r="475" spans="1:18" x14ac:dyDescent="0.2">
      <c r="A475" s="1"/>
      <c r="B475" s="1"/>
      <c r="C475" s="1"/>
      <c r="D475" s="1"/>
      <c r="I475" s="3"/>
      <c r="J475" s="5"/>
      <c r="K475" s="5"/>
      <c r="L475" s="5"/>
      <c r="M475" s="5"/>
      <c r="N475" s="5"/>
      <c r="O475" s="3"/>
      <c r="R475" s="3"/>
    </row>
    <row r="476" spans="1:18" x14ac:dyDescent="0.2">
      <c r="A476" s="1"/>
      <c r="B476" s="1"/>
      <c r="C476" s="1"/>
      <c r="D476" s="1"/>
      <c r="I476" s="3"/>
      <c r="J476" s="5"/>
      <c r="K476" s="5"/>
      <c r="L476" s="5"/>
      <c r="M476" s="5"/>
      <c r="N476" s="5"/>
      <c r="O476" s="3"/>
      <c r="R476" s="3"/>
    </row>
    <row r="477" spans="1:18" x14ac:dyDescent="0.2">
      <c r="A477" s="1"/>
      <c r="B477" s="1"/>
      <c r="C477" s="1"/>
      <c r="D477" s="1"/>
      <c r="I477" s="3"/>
      <c r="J477" s="5"/>
      <c r="K477" s="5"/>
      <c r="L477" s="5"/>
      <c r="M477" s="5"/>
      <c r="N477" s="5"/>
      <c r="O477" s="3"/>
      <c r="R477" s="3"/>
    </row>
    <row r="478" spans="1:18" x14ac:dyDescent="0.2">
      <c r="A478" s="1"/>
      <c r="B478" s="1"/>
      <c r="C478" s="1"/>
      <c r="D478" s="1"/>
      <c r="I478" s="3"/>
      <c r="J478" s="5"/>
      <c r="K478" s="5"/>
      <c r="L478" s="5"/>
      <c r="M478" s="5"/>
      <c r="N478" s="5"/>
      <c r="O478" s="3"/>
      <c r="R478" s="3"/>
    </row>
    <row r="479" spans="1:18" x14ac:dyDescent="0.2">
      <c r="A479" s="1"/>
      <c r="B479" s="1"/>
      <c r="C479" s="1"/>
      <c r="D479" s="1"/>
      <c r="I479" s="3"/>
      <c r="J479" s="5"/>
      <c r="K479" s="5"/>
      <c r="L479" s="5"/>
      <c r="M479" s="5"/>
      <c r="N479" s="5"/>
      <c r="O479" s="3"/>
      <c r="R479" s="3"/>
    </row>
    <row r="480" spans="1:18" x14ac:dyDescent="0.2">
      <c r="A480" s="1"/>
      <c r="B480" s="1"/>
      <c r="C480" s="1"/>
      <c r="D480" s="1"/>
      <c r="I480" s="3"/>
      <c r="J480" s="5"/>
      <c r="K480" s="5"/>
      <c r="L480" s="5"/>
      <c r="M480" s="5"/>
      <c r="N480" s="5"/>
      <c r="O480" s="3"/>
      <c r="R480" s="3"/>
    </row>
    <row r="481" spans="1:18" x14ac:dyDescent="0.2">
      <c r="A481" s="1"/>
      <c r="B481" s="1"/>
      <c r="C481" s="1"/>
      <c r="D481" s="1"/>
      <c r="I481" s="3"/>
      <c r="J481" s="5"/>
      <c r="K481" s="5"/>
      <c r="L481" s="5"/>
      <c r="M481" s="5"/>
      <c r="N481" s="5"/>
      <c r="O481" s="3"/>
      <c r="R481" s="3"/>
    </row>
    <row r="482" spans="1:18" x14ac:dyDescent="0.2">
      <c r="A482" s="1"/>
      <c r="B482" s="1"/>
      <c r="C482" s="1"/>
      <c r="D482" s="1"/>
      <c r="I482" s="3"/>
      <c r="J482" s="5"/>
      <c r="K482" s="5"/>
      <c r="L482" s="5"/>
      <c r="M482" s="5"/>
      <c r="N482" s="5"/>
      <c r="O482" s="3"/>
      <c r="R482" s="3"/>
    </row>
    <row r="483" spans="1:18" x14ac:dyDescent="0.2">
      <c r="A483" s="1"/>
      <c r="B483" s="1"/>
      <c r="C483" s="1"/>
      <c r="D483" s="1"/>
      <c r="I483" s="3"/>
      <c r="J483" s="5"/>
      <c r="K483" s="5"/>
      <c r="L483" s="5"/>
      <c r="M483" s="5"/>
      <c r="N483" s="5"/>
      <c r="O483" s="3"/>
      <c r="R483" s="3"/>
    </row>
    <row r="484" spans="1:18" x14ac:dyDescent="0.2">
      <c r="A484" s="1"/>
      <c r="B484" s="1"/>
      <c r="C484" s="1"/>
      <c r="D484" s="1"/>
      <c r="I484" s="3"/>
      <c r="J484" s="5"/>
      <c r="K484" s="5"/>
      <c r="L484" s="5"/>
      <c r="M484" s="5"/>
      <c r="N484" s="5"/>
      <c r="O484" s="3"/>
      <c r="R484" s="3"/>
    </row>
    <row r="485" spans="1:18" x14ac:dyDescent="0.2">
      <c r="A485" s="1"/>
      <c r="B485" s="1"/>
      <c r="C485" s="1"/>
      <c r="D485" s="1"/>
      <c r="I485" s="3"/>
      <c r="J485" s="5"/>
      <c r="K485" s="5"/>
      <c r="L485" s="5"/>
      <c r="M485" s="5"/>
      <c r="N485" s="5"/>
      <c r="O485" s="3"/>
      <c r="R485" s="3"/>
    </row>
    <row r="486" spans="1:18" x14ac:dyDescent="0.2">
      <c r="A486" s="1"/>
      <c r="B486" s="1"/>
      <c r="C486" s="1"/>
      <c r="D486" s="1"/>
      <c r="I486" s="3"/>
      <c r="J486" s="5"/>
      <c r="K486" s="5"/>
      <c r="L486" s="5"/>
      <c r="M486" s="5"/>
      <c r="N486" s="5"/>
      <c r="O486" s="3"/>
      <c r="R486" s="3"/>
    </row>
    <row r="487" spans="1:18" x14ac:dyDescent="0.2">
      <c r="A487" s="1"/>
      <c r="B487" s="1"/>
      <c r="C487" s="1"/>
      <c r="D487" s="1"/>
      <c r="I487" s="3"/>
      <c r="J487" s="5"/>
      <c r="K487" s="5"/>
      <c r="L487" s="5"/>
      <c r="M487" s="5"/>
      <c r="N487" s="5"/>
      <c r="O487" s="3"/>
      <c r="R487" s="3"/>
    </row>
    <row r="488" spans="1:18" x14ac:dyDescent="0.2">
      <c r="A488" s="1"/>
      <c r="B488" s="1"/>
      <c r="C488" s="1"/>
      <c r="D488" s="1"/>
      <c r="I488" s="3"/>
      <c r="J488" s="5"/>
      <c r="K488" s="5"/>
      <c r="L488" s="5"/>
      <c r="M488" s="5"/>
      <c r="N488" s="5"/>
      <c r="O488" s="3"/>
      <c r="R488" s="3"/>
    </row>
    <row r="489" spans="1:18" x14ac:dyDescent="0.2">
      <c r="A489" s="1"/>
      <c r="B489" s="1"/>
      <c r="C489" s="1"/>
      <c r="D489" s="1"/>
      <c r="I489" s="3"/>
      <c r="J489" s="5"/>
      <c r="K489" s="5"/>
      <c r="L489" s="5"/>
      <c r="M489" s="5"/>
      <c r="N489" s="5"/>
      <c r="O489" s="3"/>
      <c r="R489" s="3"/>
    </row>
    <row r="490" spans="1:18" x14ac:dyDescent="0.2">
      <c r="A490" s="1"/>
      <c r="B490" s="1"/>
      <c r="C490" s="1"/>
      <c r="D490" s="1"/>
      <c r="I490" s="3"/>
      <c r="J490" s="5"/>
      <c r="K490" s="5"/>
      <c r="L490" s="5"/>
      <c r="M490" s="5"/>
      <c r="N490" s="5"/>
      <c r="O490" s="3"/>
      <c r="R490" s="3"/>
    </row>
    <row r="491" spans="1:18" x14ac:dyDescent="0.2">
      <c r="A491" s="1"/>
      <c r="B491" s="1"/>
      <c r="C491" s="1"/>
      <c r="D491" s="1"/>
      <c r="I491" s="3"/>
      <c r="J491" s="5"/>
      <c r="K491" s="5"/>
      <c r="L491" s="5"/>
      <c r="M491" s="5"/>
      <c r="N491" s="5"/>
      <c r="O491" s="3"/>
      <c r="R491" s="3"/>
    </row>
    <row r="492" spans="1:18" x14ac:dyDescent="0.2">
      <c r="A492" s="1"/>
      <c r="B492" s="1"/>
      <c r="C492" s="1"/>
      <c r="D492" s="1"/>
      <c r="I492" s="3"/>
      <c r="J492" s="5"/>
      <c r="K492" s="5"/>
      <c r="L492" s="5"/>
      <c r="M492" s="5"/>
      <c r="N492" s="5"/>
      <c r="O492" s="3"/>
      <c r="R492" s="3"/>
    </row>
    <row r="493" spans="1:18" x14ac:dyDescent="0.2">
      <c r="A493" s="1"/>
      <c r="B493" s="1"/>
      <c r="C493" s="1"/>
      <c r="D493" s="1"/>
      <c r="I493" s="3"/>
      <c r="J493" s="5"/>
      <c r="K493" s="5"/>
      <c r="L493" s="5"/>
      <c r="M493" s="5"/>
      <c r="N493" s="5"/>
      <c r="O493" s="3"/>
      <c r="R493" s="3"/>
    </row>
    <row r="494" spans="1:18" x14ac:dyDescent="0.2">
      <c r="A494" s="1"/>
      <c r="B494" s="1"/>
      <c r="C494" s="1"/>
      <c r="D494" s="1"/>
      <c r="I494" s="3"/>
      <c r="J494" s="5"/>
      <c r="K494" s="5"/>
      <c r="L494" s="5"/>
      <c r="M494" s="5"/>
      <c r="N494" s="5"/>
      <c r="O494" s="3"/>
      <c r="R494" s="3"/>
    </row>
    <row r="495" spans="1:18" x14ac:dyDescent="0.2">
      <c r="A495" s="1"/>
      <c r="B495" s="1"/>
      <c r="C495" s="1"/>
      <c r="D495" s="1"/>
      <c r="I495" s="3"/>
      <c r="J495" s="5"/>
      <c r="K495" s="5"/>
      <c r="L495" s="5"/>
      <c r="M495" s="5"/>
      <c r="N495" s="5"/>
      <c r="O495" s="3"/>
      <c r="R495" s="3"/>
    </row>
    <row r="496" spans="1:18" x14ac:dyDescent="0.2">
      <c r="A496" s="1"/>
      <c r="B496" s="1"/>
      <c r="C496" s="1"/>
      <c r="D496" s="1"/>
      <c r="I496" s="3"/>
      <c r="J496" s="5"/>
      <c r="K496" s="5"/>
      <c r="L496" s="5"/>
      <c r="M496" s="5"/>
      <c r="N496" s="5"/>
      <c r="O496" s="3"/>
      <c r="R496" s="3"/>
    </row>
    <row r="497" spans="1:18" x14ac:dyDescent="0.2">
      <c r="A497" s="1"/>
      <c r="B497" s="1"/>
      <c r="C497" s="1"/>
      <c r="D497" s="1"/>
      <c r="I497" s="3"/>
      <c r="J497" s="5"/>
      <c r="K497" s="5"/>
      <c r="L497" s="5"/>
      <c r="M497" s="5"/>
      <c r="N497" s="5"/>
      <c r="O497" s="3"/>
      <c r="R497" s="3"/>
    </row>
    <row r="498" spans="1:18" x14ac:dyDescent="0.2">
      <c r="A498" s="1"/>
      <c r="B498" s="1"/>
      <c r="C498" s="1"/>
      <c r="D498" s="1"/>
      <c r="I498" s="3"/>
      <c r="J498" s="5"/>
      <c r="K498" s="5"/>
      <c r="L498" s="5"/>
      <c r="M498" s="5"/>
      <c r="N498" s="5"/>
      <c r="O498" s="3"/>
      <c r="R498" s="3"/>
    </row>
    <row r="499" spans="1:18" x14ac:dyDescent="0.2">
      <c r="A499" s="1"/>
      <c r="B499" s="1"/>
      <c r="C499" s="1"/>
      <c r="D499" s="1"/>
      <c r="I499" s="3"/>
      <c r="J499" s="5"/>
      <c r="K499" s="5"/>
      <c r="L499" s="5"/>
      <c r="M499" s="5"/>
      <c r="N499" s="5"/>
      <c r="O499" s="3"/>
      <c r="R499" s="3"/>
    </row>
    <row r="500" spans="1:18" x14ac:dyDescent="0.2">
      <c r="A500" s="1"/>
      <c r="B500" s="1"/>
      <c r="C500" s="1"/>
      <c r="D500" s="1"/>
      <c r="I500" s="3"/>
      <c r="J500" s="5"/>
      <c r="K500" s="5"/>
      <c r="L500" s="5"/>
      <c r="M500" s="5"/>
      <c r="N500" s="5"/>
      <c r="O500" s="3"/>
      <c r="R500" s="3"/>
    </row>
    <row r="501" spans="1:18" x14ac:dyDescent="0.2">
      <c r="A501" s="1"/>
      <c r="B501" s="1"/>
      <c r="C501" s="1"/>
      <c r="D501" s="1"/>
      <c r="I501" s="3"/>
      <c r="J501" s="5"/>
      <c r="K501" s="5"/>
      <c r="L501" s="5"/>
      <c r="M501" s="5"/>
      <c r="N501" s="5"/>
      <c r="O501" s="3"/>
      <c r="R501" s="3"/>
    </row>
    <row r="502" spans="1:18" x14ac:dyDescent="0.2">
      <c r="A502" s="1"/>
      <c r="B502" s="1"/>
      <c r="C502" s="1"/>
      <c r="D502" s="1"/>
      <c r="I502" s="3"/>
      <c r="J502" s="5"/>
      <c r="K502" s="5"/>
      <c r="L502" s="5"/>
      <c r="M502" s="5"/>
      <c r="N502" s="5"/>
      <c r="O502" s="3"/>
      <c r="R502" s="3"/>
    </row>
    <row r="503" spans="1:18" x14ac:dyDescent="0.2">
      <c r="A503" s="1"/>
      <c r="B503" s="1"/>
      <c r="C503" s="1"/>
      <c r="D503" s="1"/>
      <c r="I503" s="3"/>
      <c r="J503" s="5"/>
      <c r="K503" s="5"/>
      <c r="L503" s="5"/>
      <c r="M503" s="5"/>
      <c r="N503" s="5"/>
      <c r="O503" s="3"/>
      <c r="R503" s="3"/>
    </row>
    <row r="504" spans="1:18" x14ac:dyDescent="0.2">
      <c r="A504" s="1"/>
      <c r="B504" s="1"/>
      <c r="C504" s="1"/>
      <c r="D504" s="1"/>
      <c r="I504" s="3"/>
      <c r="J504" s="5"/>
      <c r="K504" s="5"/>
      <c r="L504" s="5"/>
      <c r="M504" s="5"/>
      <c r="N504" s="5"/>
      <c r="O504" s="3"/>
      <c r="R504" s="3"/>
    </row>
    <row r="505" spans="1:18" x14ac:dyDescent="0.2">
      <c r="A505" s="1"/>
      <c r="B505" s="1"/>
      <c r="C505" s="1"/>
      <c r="D505" s="1"/>
      <c r="I505" s="3"/>
      <c r="J505" s="5"/>
      <c r="K505" s="5"/>
      <c r="L505" s="5"/>
      <c r="M505" s="5"/>
      <c r="N505" s="5"/>
      <c r="O505" s="3"/>
      <c r="R505" s="3"/>
    </row>
    <row r="506" spans="1:18" x14ac:dyDescent="0.2">
      <c r="A506" s="1"/>
      <c r="B506" s="1"/>
      <c r="C506" s="1"/>
      <c r="D506" s="1"/>
      <c r="I506" s="3"/>
      <c r="J506" s="5"/>
      <c r="K506" s="5"/>
      <c r="L506" s="5"/>
      <c r="M506" s="5"/>
      <c r="N506" s="5"/>
      <c r="O506" s="3"/>
      <c r="R506" s="3"/>
    </row>
    <row r="507" spans="1:18" x14ac:dyDescent="0.2">
      <c r="A507" s="1"/>
      <c r="B507" s="1"/>
      <c r="C507" s="1"/>
      <c r="D507" s="1"/>
      <c r="I507" s="3"/>
      <c r="J507" s="5"/>
      <c r="K507" s="5"/>
      <c r="L507" s="5"/>
      <c r="M507" s="5"/>
      <c r="N507" s="5"/>
      <c r="O507" s="3"/>
      <c r="R507" s="3"/>
    </row>
    <row r="508" spans="1:18" x14ac:dyDescent="0.2">
      <c r="A508" s="1"/>
      <c r="B508" s="1"/>
      <c r="C508" s="1"/>
      <c r="D508" s="1"/>
      <c r="I508" s="3"/>
      <c r="J508" s="5"/>
      <c r="K508" s="5"/>
      <c r="L508" s="5"/>
      <c r="M508" s="5"/>
      <c r="N508" s="5"/>
      <c r="O508" s="3"/>
      <c r="R508" s="3"/>
    </row>
    <row r="509" spans="1:18" x14ac:dyDescent="0.2">
      <c r="A509" s="1"/>
      <c r="B509" s="1"/>
      <c r="C509" s="1"/>
      <c r="D509" s="1"/>
      <c r="I509" s="3"/>
      <c r="J509" s="5"/>
      <c r="K509" s="5"/>
      <c r="L509" s="5"/>
      <c r="M509" s="5"/>
      <c r="N509" s="5"/>
      <c r="O509" s="3"/>
      <c r="R509" s="3"/>
    </row>
    <row r="510" spans="1:18" x14ac:dyDescent="0.2">
      <c r="A510" s="1"/>
      <c r="B510" s="1"/>
      <c r="C510" s="1"/>
      <c r="D510" s="1"/>
      <c r="I510" s="3"/>
      <c r="J510" s="5"/>
      <c r="K510" s="5"/>
      <c r="L510" s="5"/>
      <c r="M510" s="5"/>
      <c r="N510" s="5"/>
      <c r="O510" s="3"/>
      <c r="R510" s="3"/>
    </row>
    <row r="511" spans="1:18" x14ac:dyDescent="0.2">
      <c r="A511" s="1"/>
      <c r="B511" s="1"/>
      <c r="C511" s="1"/>
      <c r="D511" s="1"/>
      <c r="I511" s="3"/>
      <c r="J511" s="5"/>
      <c r="K511" s="5"/>
      <c r="L511" s="5"/>
      <c r="M511" s="5"/>
      <c r="N511" s="5"/>
      <c r="O511" s="3"/>
      <c r="R511" s="3"/>
    </row>
    <row r="512" spans="1:18" x14ac:dyDescent="0.2">
      <c r="A512" s="1"/>
      <c r="B512" s="1"/>
      <c r="C512" s="1"/>
      <c r="D512" s="1"/>
      <c r="I512" s="3"/>
      <c r="J512" s="5"/>
      <c r="K512" s="5"/>
      <c r="L512" s="5"/>
      <c r="M512" s="5"/>
      <c r="N512" s="5"/>
      <c r="O512" s="3"/>
      <c r="R512" s="3"/>
    </row>
    <row r="513" spans="1:18" x14ac:dyDescent="0.2">
      <c r="A513" s="1"/>
      <c r="B513" s="1"/>
      <c r="C513" s="1"/>
      <c r="D513" s="1"/>
      <c r="I513" s="3"/>
      <c r="J513" s="5"/>
      <c r="K513" s="5"/>
      <c r="L513" s="5"/>
      <c r="M513" s="5"/>
      <c r="N513" s="5"/>
      <c r="O513" s="3"/>
      <c r="R513" s="3"/>
    </row>
    <row r="514" spans="1:18" x14ac:dyDescent="0.2">
      <c r="A514" s="1"/>
      <c r="B514" s="1"/>
      <c r="C514" s="1"/>
      <c r="D514" s="1"/>
      <c r="I514" s="3"/>
      <c r="J514" s="5"/>
      <c r="K514" s="5"/>
      <c r="L514" s="5"/>
      <c r="M514" s="5"/>
      <c r="N514" s="5"/>
      <c r="O514" s="3"/>
      <c r="R514" s="3"/>
    </row>
    <row r="515" spans="1:18" x14ac:dyDescent="0.2">
      <c r="A515" s="1"/>
      <c r="B515" s="1"/>
      <c r="C515" s="1"/>
      <c r="D515" s="1"/>
      <c r="I515" s="3"/>
      <c r="J515" s="5"/>
      <c r="K515" s="5"/>
      <c r="L515" s="5"/>
      <c r="M515" s="5"/>
      <c r="N515" s="5"/>
      <c r="O515" s="3"/>
      <c r="R515" s="3"/>
    </row>
    <row r="516" spans="1:18" x14ac:dyDescent="0.2">
      <c r="A516" s="1"/>
      <c r="B516" s="1"/>
      <c r="C516" s="1"/>
      <c r="D516" s="1"/>
      <c r="I516" s="3"/>
      <c r="J516" s="5"/>
      <c r="K516" s="5"/>
      <c r="L516" s="5"/>
      <c r="M516" s="5"/>
      <c r="N516" s="5"/>
      <c r="O516" s="3"/>
      <c r="R516" s="3"/>
    </row>
    <row r="517" spans="1:18" x14ac:dyDescent="0.2">
      <c r="A517" s="1"/>
      <c r="B517" s="1"/>
      <c r="C517" s="1"/>
      <c r="D517" s="1"/>
      <c r="I517" s="3"/>
      <c r="J517" s="5"/>
      <c r="K517" s="5"/>
      <c r="L517" s="5"/>
      <c r="M517" s="5"/>
      <c r="N517" s="5"/>
      <c r="O517" s="3"/>
      <c r="R517" s="3"/>
    </row>
    <row r="518" spans="1:18" x14ac:dyDescent="0.2">
      <c r="A518" s="1"/>
      <c r="B518" s="1"/>
      <c r="C518" s="1"/>
      <c r="D518" s="1"/>
      <c r="I518" s="3"/>
      <c r="J518" s="5"/>
      <c r="K518" s="5"/>
      <c r="L518" s="5"/>
      <c r="M518" s="5"/>
      <c r="N518" s="5"/>
      <c r="O518" s="3"/>
      <c r="R518" s="3"/>
    </row>
    <row r="519" spans="1:18" x14ac:dyDescent="0.2">
      <c r="A519" s="1"/>
      <c r="B519" s="1"/>
      <c r="C519" s="1"/>
      <c r="D519" s="1"/>
      <c r="I519" s="3"/>
      <c r="J519" s="5"/>
      <c r="K519" s="5"/>
      <c r="L519" s="5"/>
      <c r="M519" s="5"/>
      <c r="N519" s="5"/>
      <c r="O519" s="3"/>
      <c r="R519" s="3"/>
    </row>
    <row r="520" spans="1:18" x14ac:dyDescent="0.2">
      <c r="A520" s="1"/>
      <c r="B520" s="1"/>
      <c r="C520" s="1"/>
      <c r="D520" s="1"/>
      <c r="I520" s="3"/>
      <c r="J520" s="5"/>
      <c r="K520" s="5"/>
      <c r="L520" s="5"/>
      <c r="M520" s="5"/>
      <c r="N520" s="5"/>
      <c r="O520" s="3"/>
      <c r="R520" s="3"/>
    </row>
    <row r="521" spans="1:18" x14ac:dyDescent="0.2">
      <c r="A521" s="1"/>
      <c r="B521" s="1"/>
      <c r="C521" s="1"/>
      <c r="D521" s="1"/>
      <c r="I521" s="3"/>
      <c r="J521" s="5"/>
      <c r="K521" s="5"/>
      <c r="L521" s="5"/>
      <c r="M521" s="5"/>
      <c r="N521" s="5"/>
      <c r="O521" s="3"/>
      <c r="R521" s="3"/>
    </row>
    <row r="522" spans="1:18" x14ac:dyDescent="0.2">
      <c r="A522" s="1"/>
      <c r="B522" s="1"/>
      <c r="C522" s="1"/>
      <c r="D522" s="1"/>
      <c r="I522" s="3"/>
      <c r="J522" s="5"/>
      <c r="K522" s="5"/>
      <c r="L522" s="5"/>
      <c r="M522" s="5"/>
      <c r="N522" s="5"/>
      <c r="O522" s="3"/>
      <c r="R522" s="3"/>
    </row>
    <row r="523" spans="1:18" x14ac:dyDescent="0.2">
      <c r="A523" s="1"/>
      <c r="B523" s="1"/>
      <c r="C523" s="1"/>
      <c r="D523" s="1"/>
      <c r="I523" s="3"/>
      <c r="J523" s="5"/>
      <c r="K523" s="5"/>
      <c r="L523" s="5"/>
      <c r="M523" s="5"/>
      <c r="N523" s="5"/>
      <c r="O523" s="3"/>
      <c r="R523" s="3"/>
    </row>
    <row r="524" spans="1:18" x14ac:dyDescent="0.2">
      <c r="A524" s="1"/>
      <c r="B524" s="1"/>
      <c r="C524" s="1"/>
      <c r="D524" s="1"/>
      <c r="I524" s="3"/>
      <c r="J524" s="5"/>
      <c r="K524" s="5"/>
      <c r="L524" s="5"/>
      <c r="M524" s="5"/>
      <c r="N524" s="5"/>
      <c r="O524" s="3"/>
      <c r="R524" s="3"/>
    </row>
    <row r="525" spans="1:18" x14ac:dyDescent="0.2">
      <c r="A525" s="1"/>
      <c r="B525" s="1"/>
      <c r="C525" s="1"/>
      <c r="D525" s="1"/>
      <c r="I525" s="3"/>
      <c r="J525" s="5"/>
      <c r="K525" s="5"/>
      <c r="L525" s="5"/>
      <c r="M525" s="5"/>
      <c r="N525" s="5"/>
      <c r="O525" s="3"/>
      <c r="R525" s="3"/>
    </row>
    <row r="526" spans="1:18" x14ac:dyDescent="0.2">
      <c r="A526" s="1"/>
      <c r="B526" s="1"/>
      <c r="C526" s="1"/>
      <c r="D526" s="1"/>
      <c r="I526" s="3"/>
      <c r="J526" s="5"/>
      <c r="K526" s="5"/>
      <c r="L526" s="5"/>
      <c r="M526" s="5"/>
      <c r="N526" s="5"/>
      <c r="O526" s="3"/>
      <c r="R526" s="3"/>
    </row>
    <row r="527" spans="1:18" x14ac:dyDescent="0.2">
      <c r="A527" s="1"/>
      <c r="B527" s="1"/>
      <c r="C527" s="1"/>
      <c r="D527" s="1"/>
      <c r="I527" s="3"/>
      <c r="J527" s="5"/>
      <c r="K527" s="5"/>
      <c r="L527" s="5"/>
      <c r="M527" s="5"/>
      <c r="N527" s="5"/>
      <c r="O527" s="3"/>
      <c r="R527" s="3"/>
    </row>
    <row r="528" spans="1:18" x14ac:dyDescent="0.2">
      <c r="A528" s="1"/>
      <c r="B528" s="1"/>
      <c r="C528" s="1"/>
      <c r="D528" s="1"/>
      <c r="I528" s="3"/>
      <c r="J528" s="5"/>
      <c r="K528" s="5"/>
      <c r="L528" s="5"/>
      <c r="M528" s="5"/>
      <c r="N528" s="5"/>
      <c r="O528" s="3"/>
      <c r="R528" s="3"/>
    </row>
    <row r="529" spans="1:18" x14ac:dyDescent="0.2">
      <c r="A529" s="1"/>
      <c r="B529" s="1"/>
      <c r="C529" s="1"/>
      <c r="D529" s="1"/>
      <c r="I529" s="3"/>
      <c r="J529" s="5"/>
      <c r="K529" s="5"/>
      <c r="L529" s="5"/>
      <c r="M529" s="5"/>
      <c r="N529" s="5"/>
      <c r="O529" s="3"/>
      <c r="R529" s="3"/>
    </row>
    <row r="530" spans="1:18" x14ac:dyDescent="0.2">
      <c r="A530" s="1"/>
      <c r="B530" s="1"/>
      <c r="C530" s="1"/>
      <c r="D530" s="1"/>
      <c r="I530" s="3"/>
      <c r="J530" s="5"/>
      <c r="K530" s="5"/>
      <c r="L530" s="5"/>
      <c r="M530" s="5"/>
      <c r="N530" s="5"/>
      <c r="O530" s="3"/>
      <c r="R530" s="3"/>
    </row>
    <row r="531" spans="1:18" x14ac:dyDescent="0.2">
      <c r="A531" s="1"/>
      <c r="B531" s="1"/>
      <c r="C531" s="1"/>
      <c r="D531" s="1"/>
      <c r="I531" s="3"/>
      <c r="J531" s="5"/>
      <c r="K531" s="5"/>
      <c r="L531" s="5"/>
      <c r="M531" s="5"/>
      <c r="N531" s="5"/>
      <c r="O531" s="3"/>
      <c r="R531" s="3"/>
    </row>
    <row r="532" spans="1:18" x14ac:dyDescent="0.2">
      <c r="A532" s="1"/>
      <c r="B532" s="1"/>
      <c r="C532" s="1"/>
      <c r="D532" s="1"/>
      <c r="I532" s="3"/>
      <c r="J532" s="5"/>
      <c r="K532" s="5"/>
      <c r="L532" s="5"/>
      <c r="M532" s="5"/>
      <c r="N532" s="5"/>
      <c r="O532" s="3"/>
      <c r="R532" s="3"/>
    </row>
    <row r="533" spans="1:18" x14ac:dyDescent="0.2">
      <c r="A533" s="1"/>
      <c r="B533" s="1"/>
      <c r="C533" s="1"/>
      <c r="D533" s="1"/>
      <c r="I533" s="3"/>
      <c r="J533" s="5"/>
      <c r="K533" s="5"/>
      <c r="L533" s="5"/>
      <c r="M533" s="5"/>
      <c r="N533" s="5"/>
      <c r="O533" s="3"/>
      <c r="R533" s="3"/>
    </row>
    <row r="534" spans="1:18" x14ac:dyDescent="0.2">
      <c r="A534" s="1"/>
      <c r="B534" s="1"/>
      <c r="C534" s="1"/>
      <c r="D534" s="1"/>
      <c r="I534" s="3"/>
      <c r="J534" s="5"/>
      <c r="K534" s="5"/>
      <c r="L534" s="5"/>
      <c r="M534" s="5"/>
      <c r="N534" s="5"/>
      <c r="O534" s="3"/>
      <c r="R534" s="3"/>
    </row>
    <row r="535" spans="1:18" x14ac:dyDescent="0.2">
      <c r="A535" s="1"/>
      <c r="B535" s="1"/>
      <c r="C535" s="1"/>
      <c r="D535" s="1"/>
      <c r="I535" s="3"/>
      <c r="J535" s="5"/>
      <c r="K535" s="5"/>
      <c r="L535" s="5"/>
      <c r="M535" s="5"/>
      <c r="N535" s="5"/>
      <c r="O535" s="3"/>
      <c r="R535" s="3"/>
    </row>
    <row r="536" spans="1:18" x14ac:dyDescent="0.2">
      <c r="A536" s="1"/>
      <c r="B536" s="1"/>
      <c r="C536" s="1"/>
      <c r="D536" s="1"/>
      <c r="I536" s="3"/>
      <c r="J536" s="5"/>
      <c r="K536" s="5"/>
      <c r="L536" s="5"/>
      <c r="M536" s="5"/>
      <c r="N536" s="5"/>
      <c r="O536" s="3"/>
      <c r="R536" s="3"/>
    </row>
    <row r="537" spans="1:18" x14ac:dyDescent="0.2">
      <c r="A537" s="1"/>
      <c r="B537" s="1"/>
      <c r="C537" s="1"/>
      <c r="D537" s="1"/>
      <c r="I537" s="3"/>
      <c r="J537" s="5"/>
      <c r="K537" s="5"/>
      <c r="L537" s="5"/>
      <c r="M537" s="5"/>
      <c r="N537" s="5"/>
      <c r="O537" s="3"/>
      <c r="R537" s="3"/>
    </row>
    <row r="538" spans="1:18" x14ac:dyDescent="0.2">
      <c r="A538" s="1"/>
      <c r="B538" s="1"/>
      <c r="C538" s="1"/>
      <c r="D538" s="1"/>
      <c r="I538" s="3"/>
      <c r="J538" s="5"/>
      <c r="K538" s="5"/>
      <c r="L538" s="5"/>
      <c r="M538" s="5"/>
      <c r="N538" s="5"/>
      <c r="O538" s="3"/>
      <c r="R538" s="3"/>
    </row>
    <row r="539" spans="1:18" x14ac:dyDescent="0.2">
      <c r="A539" s="1"/>
      <c r="B539" s="1"/>
      <c r="C539" s="1"/>
      <c r="D539" s="1"/>
      <c r="I539" s="3"/>
      <c r="J539" s="5"/>
      <c r="K539" s="5"/>
      <c r="L539" s="5"/>
      <c r="M539" s="5"/>
      <c r="N539" s="5"/>
      <c r="O539" s="3"/>
      <c r="R539" s="3"/>
    </row>
    <row r="540" spans="1:18" x14ac:dyDescent="0.2">
      <c r="A540" s="1"/>
      <c r="B540" s="1"/>
      <c r="C540" s="1"/>
      <c r="D540" s="1"/>
      <c r="I540" s="3"/>
      <c r="J540" s="5"/>
      <c r="K540" s="5"/>
      <c r="L540" s="5"/>
      <c r="M540" s="5"/>
      <c r="N540" s="5"/>
      <c r="O540" s="3"/>
      <c r="R540" s="3"/>
    </row>
    <row r="541" spans="1:18" x14ac:dyDescent="0.2">
      <c r="A541" s="1"/>
      <c r="B541" s="1"/>
      <c r="C541" s="1"/>
      <c r="D541" s="1"/>
      <c r="I541" s="3"/>
      <c r="J541" s="5"/>
      <c r="K541" s="5"/>
      <c r="L541" s="5"/>
      <c r="M541" s="5"/>
      <c r="N541" s="5"/>
      <c r="O541" s="3"/>
      <c r="R541" s="3"/>
    </row>
    <row r="542" spans="1:18" x14ac:dyDescent="0.2">
      <c r="A542" s="1"/>
      <c r="B542" s="1"/>
      <c r="C542" s="1"/>
      <c r="D542" s="1"/>
      <c r="I542" s="3"/>
      <c r="J542" s="5"/>
      <c r="K542" s="5"/>
      <c r="L542" s="5"/>
      <c r="M542" s="5"/>
      <c r="N542" s="5"/>
      <c r="O542" s="3"/>
      <c r="R542" s="3"/>
    </row>
    <row r="543" spans="1:18" x14ac:dyDescent="0.2">
      <c r="A543" s="1"/>
      <c r="B543" s="1"/>
      <c r="C543" s="1"/>
      <c r="D543" s="1"/>
      <c r="I543" s="3"/>
      <c r="J543" s="5"/>
      <c r="K543" s="5"/>
      <c r="L543" s="5"/>
      <c r="M543" s="5"/>
      <c r="N543" s="5"/>
      <c r="O543" s="3"/>
      <c r="R543" s="3"/>
    </row>
    <row r="544" spans="1:18" x14ac:dyDescent="0.2">
      <c r="A544" s="1"/>
      <c r="B544" s="1"/>
      <c r="C544" s="1"/>
      <c r="D544" s="1"/>
      <c r="I544" s="3"/>
      <c r="J544" s="5"/>
      <c r="K544" s="5"/>
      <c r="L544" s="5"/>
      <c r="M544" s="5"/>
      <c r="N544" s="5"/>
      <c r="O544" s="3"/>
      <c r="R544" s="3"/>
    </row>
    <row r="545" spans="1:18" x14ac:dyDescent="0.2">
      <c r="A545" s="1"/>
      <c r="B545" s="1"/>
      <c r="C545" s="1"/>
      <c r="D545" s="1"/>
      <c r="I545" s="3"/>
      <c r="J545" s="5"/>
      <c r="K545" s="5"/>
      <c r="L545" s="5"/>
      <c r="M545" s="5"/>
      <c r="N545" s="5"/>
      <c r="O545" s="3"/>
      <c r="R545" s="3"/>
    </row>
    <row r="546" spans="1:18" x14ac:dyDescent="0.2">
      <c r="A546" s="1"/>
      <c r="B546" s="1"/>
      <c r="C546" s="1"/>
      <c r="D546" s="1"/>
      <c r="I546" s="3"/>
      <c r="J546" s="5"/>
      <c r="K546" s="5"/>
      <c r="L546" s="5"/>
      <c r="M546" s="5"/>
      <c r="N546" s="5"/>
      <c r="O546" s="3"/>
      <c r="R546" s="3"/>
    </row>
    <row r="547" spans="1:18" x14ac:dyDescent="0.2">
      <c r="A547" s="1"/>
      <c r="B547" s="1"/>
      <c r="C547" s="1"/>
      <c r="D547" s="1"/>
      <c r="I547" s="3"/>
      <c r="J547" s="5"/>
      <c r="K547" s="5"/>
      <c r="L547" s="5"/>
      <c r="M547" s="5"/>
      <c r="N547" s="5"/>
      <c r="O547" s="3"/>
      <c r="R547" s="3"/>
    </row>
    <row r="548" spans="1:18" x14ac:dyDescent="0.2">
      <c r="A548" s="1"/>
      <c r="B548" s="1"/>
      <c r="C548" s="1"/>
      <c r="D548" s="1"/>
      <c r="I548" s="3"/>
      <c r="J548" s="5"/>
      <c r="K548" s="5"/>
      <c r="L548" s="5"/>
      <c r="M548" s="5"/>
      <c r="N548" s="5"/>
      <c r="O548" s="3"/>
      <c r="R548" s="3"/>
    </row>
    <row r="549" spans="1:18" x14ac:dyDescent="0.2">
      <c r="A549" s="1"/>
      <c r="B549" s="1"/>
      <c r="C549" s="1"/>
      <c r="D549" s="1"/>
      <c r="I549" s="3"/>
      <c r="J549" s="5"/>
      <c r="K549" s="5"/>
      <c r="L549" s="5"/>
      <c r="M549" s="5"/>
      <c r="N549" s="5"/>
      <c r="O549" s="3"/>
      <c r="R549" s="3"/>
    </row>
    <row r="550" spans="1:18" x14ac:dyDescent="0.2">
      <c r="A550" s="1"/>
      <c r="B550" s="1"/>
      <c r="C550" s="1"/>
      <c r="D550" s="1"/>
      <c r="I550" s="3"/>
      <c r="J550" s="5"/>
      <c r="K550" s="5"/>
      <c r="L550" s="5"/>
      <c r="M550" s="5"/>
      <c r="N550" s="5"/>
      <c r="O550" s="3"/>
      <c r="R550" s="3"/>
    </row>
    <row r="551" spans="1:18" x14ac:dyDescent="0.2">
      <c r="A551" s="1"/>
      <c r="B551" s="1"/>
      <c r="C551" s="1"/>
      <c r="D551" s="1"/>
      <c r="I551" s="3"/>
      <c r="J551" s="5"/>
      <c r="K551" s="5"/>
      <c r="L551" s="5"/>
      <c r="M551" s="5"/>
      <c r="N551" s="5"/>
      <c r="O551" s="3"/>
      <c r="R551" s="3"/>
    </row>
    <row r="552" spans="1:18" x14ac:dyDescent="0.2">
      <c r="A552" s="1"/>
      <c r="B552" s="1"/>
      <c r="C552" s="1"/>
      <c r="D552" s="1"/>
      <c r="I552" s="3"/>
      <c r="J552" s="5"/>
      <c r="K552" s="5"/>
      <c r="L552" s="5"/>
      <c r="M552" s="5"/>
      <c r="N552" s="5"/>
      <c r="O552" s="3"/>
      <c r="R552" s="3"/>
    </row>
    <row r="553" spans="1:18" x14ac:dyDescent="0.2">
      <c r="A553" s="1"/>
      <c r="B553" s="1"/>
      <c r="C553" s="1"/>
      <c r="D553" s="1"/>
      <c r="I553" s="3"/>
      <c r="J553" s="5"/>
      <c r="K553" s="5"/>
      <c r="L553" s="5"/>
      <c r="M553" s="5"/>
      <c r="N553" s="5"/>
      <c r="O553" s="3"/>
      <c r="R553" s="3"/>
    </row>
    <row r="554" spans="1:18" x14ac:dyDescent="0.2">
      <c r="A554" s="1"/>
      <c r="B554" s="1"/>
      <c r="C554" s="1"/>
      <c r="D554" s="1"/>
      <c r="I554" s="3"/>
      <c r="J554" s="5"/>
      <c r="K554" s="5"/>
      <c r="L554" s="5"/>
      <c r="M554" s="5"/>
      <c r="N554" s="5"/>
      <c r="O554" s="3"/>
      <c r="R554" s="3"/>
    </row>
    <row r="555" spans="1:18" x14ac:dyDescent="0.2">
      <c r="A555" s="1"/>
      <c r="B555" s="1"/>
      <c r="C555" s="1"/>
      <c r="D555" s="1"/>
      <c r="I555" s="3"/>
      <c r="J555" s="5"/>
      <c r="K555" s="5"/>
      <c r="L555" s="5"/>
      <c r="M555" s="5"/>
      <c r="N555" s="5"/>
      <c r="O555" s="3"/>
      <c r="R555" s="3"/>
    </row>
    <row r="556" spans="1:18" x14ac:dyDescent="0.2">
      <c r="A556" s="1"/>
      <c r="B556" s="1"/>
      <c r="C556" s="1"/>
      <c r="D556" s="1"/>
      <c r="I556" s="3"/>
      <c r="J556" s="5"/>
      <c r="K556" s="5"/>
      <c r="L556" s="5"/>
      <c r="M556" s="5"/>
      <c r="N556" s="5"/>
      <c r="O556" s="3"/>
      <c r="R556" s="3"/>
    </row>
    <row r="557" spans="1:18" x14ac:dyDescent="0.2">
      <c r="A557" s="1"/>
      <c r="B557" s="1"/>
      <c r="C557" s="1"/>
      <c r="D557" s="1"/>
      <c r="I557" s="3"/>
      <c r="J557" s="5"/>
      <c r="K557" s="5"/>
      <c r="L557" s="5"/>
      <c r="M557" s="5"/>
      <c r="N557" s="5"/>
      <c r="O557" s="3"/>
      <c r="R557" s="3"/>
    </row>
    <row r="558" spans="1:18" x14ac:dyDescent="0.2">
      <c r="A558" s="1"/>
      <c r="B558" s="1"/>
      <c r="C558" s="1"/>
      <c r="D558" s="1"/>
      <c r="I558" s="3"/>
      <c r="J558" s="5"/>
      <c r="K558" s="5"/>
      <c r="L558" s="5"/>
      <c r="M558" s="5"/>
      <c r="N558" s="5"/>
      <c r="O558" s="3"/>
      <c r="R558" s="3"/>
    </row>
    <row r="559" spans="1:18" x14ac:dyDescent="0.2">
      <c r="A559" s="1"/>
      <c r="B559" s="1"/>
      <c r="C559" s="1"/>
      <c r="D559" s="1"/>
      <c r="I559" s="3"/>
      <c r="J559" s="5"/>
      <c r="K559" s="5"/>
      <c r="L559" s="5"/>
      <c r="M559" s="5"/>
      <c r="N559" s="5"/>
      <c r="O559" s="3"/>
      <c r="R559" s="3"/>
    </row>
    <row r="560" spans="1:18" x14ac:dyDescent="0.2">
      <c r="A560" s="1"/>
      <c r="B560" s="1"/>
      <c r="C560" s="1"/>
      <c r="D560" s="1"/>
      <c r="I560" s="3"/>
      <c r="J560" s="5"/>
      <c r="K560" s="5"/>
      <c r="L560" s="5"/>
      <c r="M560" s="5"/>
      <c r="N560" s="5"/>
      <c r="O560" s="3"/>
      <c r="R560" s="3"/>
    </row>
    <row r="561" spans="1:18" x14ac:dyDescent="0.2">
      <c r="A561" s="1"/>
      <c r="B561" s="1"/>
      <c r="C561" s="1"/>
      <c r="D561" s="1"/>
      <c r="I561" s="3"/>
      <c r="J561" s="5"/>
      <c r="K561" s="5"/>
      <c r="L561" s="5"/>
      <c r="M561" s="5"/>
      <c r="N561" s="5"/>
      <c r="O561" s="3"/>
      <c r="R561" s="3"/>
    </row>
    <row r="562" spans="1:18" x14ac:dyDescent="0.2">
      <c r="A562" s="1"/>
      <c r="B562" s="1"/>
      <c r="C562" s="1"/>
      <c r="D562" s="1"/>
      <c r="I562" s="3"/>
      <c r="J562" s="5"/>
      <c r="K562" s="5"/>
      <c r="L562" s="5"/>
      <c r="M562" s="5"/>
      <c r="N562" s="5"/>
      <c r="O562" s="3"/>
      <c r="R562" s="3"/>
    </row>
    <row r="563" spans="1:18" x14ac:dyDescent="0.2">
      <c r="A563" s="1"/>
      <c r="B563" s="1"/>
      <c r="C563" s="1"/>
      <c r="D563" s="1"/>
      <c r="I563" s="3"/>
      <c r="J563" s="5"/>
      <c r="K563" s="5"/>
      <c r="L563" s="5"/>
      <c r="M563" s="5"/>
      <c r="N563" s="5"/>
      <c r="O563" s="3"/>
      <c r="R563" s="3"/>
    </row>
    <row r="564" spans="1:18" x14ac:dyDescent="0.2">
      <c r="A564" s="1"/>
      <c r="B564" s="1"/>
      <c r="C564" s="1"/>
      <c r="D564" s="1"/>
      <c r="I564" s="3"/>
      <c r="J564" s="5"/>
      <c r="K564" s="5"/>
      <c r="L564" s="5"/>
      <c r="M564" s="5"/>
      <c r="N564" s="5"/>
      <c r="O564" s="3"/>
      <c r="R564" s="3"/>
    </row>
    <row r="565" spans="1:18" x14ac:dyDescent="0.2">
      <c r="A565" s="1"/>
      <c r="B565" s="1"/>
      <c r="C565" s="1"/>
      <c r="D565" s="1"/>
      <c r="I565" s="3"/>
      <c r="J565" s="5"/>
      <c r="K565" s="5"/>
      <c r="L565" s="5"/>
      <c r="M565" s="5"/>
      <c r="N565" s="5"/>
      <c r="O565" s="3"/>
      <c r="R565" s="3"/>
    </row>
    <row r="566" spans="1:18" x14ac:dyDescent="0.2">
      <c r="A566" s="1"/>
      <c r="B566" s="1"/>
      <c r="C566" s="1"/>
      <c r="D566" s="1"/>
      <c r="I566" s="3"/>
      <c r="J566" s="5"/>
      <c r="K566" s="5"/>
      <c r="L566" s="5"/>
      <c r="M566" s="5"/>
      <c r="N566" s="5"/>
      <c r="O566" s="3"/>
      <c r="R566" s="3"/>
    </row>
    <row r="567" spans="1:18" x14ac:dyDescent="0.2">
      <c r="A567" s="1"/>
      <c r="B567" s="1"/>
      <c r="C567" s="1"/>
      <c r="D567" s="1"/>
      <c r="I567" s="3"/>
      <c r="J567" s="5"/>
      <c r="K567" s="5"/>
      <c r="L567" s="5"/>
      <c r="M567" s="5"/>
      <c r="N567" s="5"/>
      <c r="O567" s="3"/>
      <c r="R567" s="3"/>
    </row>
    <row r="568" spans="1:18" x14ac:dyDescent="0.2">
      <c r="A568" s="1"/>
      <c r="B568" s="1"/>
      <c r="C568" s="1"/>
      <c r="D568" s="1"/>
      <c r="I568" s="3"/>
      <c r="J568" s="5"/>
      <c r="K568" s="5"/>
      <c r="L568" s="5"/>
      <c r="M568" s="5"/>
      <c r="N568" s="5"/>
      <c r="O568" s="3"/>
      <c r="R568" s="3"/>
    </row>
    <row r="569" spans="1:18" x14ac:dyDescent="0.2">
      <c r="A569" s="1"/>
      <c r="B569" s="1"/>
      <c r="C569" s="1"/>
      <c r="D569" s="1"/>
      <c r="I569" s="3"/>
      <c r="J569" s="5"/>
      <c r="K569" s="5"/>
      <c r="L569" s="5"/>
      <c r="M569" s="5"/>
      <c r="N569" s="5"/>
      <c r="O569" s="3"/>
      <c r="R569" s="3"/>
    </row>
    <row r="570" spans="1:18" x14ac:dyDescent="0.2">
      <c r="A570" s="1"/>
      <c r="B570" s="1"/>
      <c r="C570" s="1"/>
      <c r="D570" s="1"/>
      <c r="I570" s="3"/>
      <c r="J570" s="5"/>
      <c r="K570" s="5"/>
      <c r="L570" s="5"/>
      <c r="M570" s="5"/>
      <c r="N570" s="5"/>
      <c r="O570" s="3"/>
      <c r="R570" s="3"/>
    </row>
    <row r="571" spans="1:18" x14ac:dyDescent="0.2">
      <c r="A571" s="1"/>
      <c r="B571" s="1"/>
      <c r="C571" s="1"/>
      <c r="D571" s="1"/>
      <c r="I571" s="3"/>
      <c r="J571" s="5"/>
      <c r="K571" s="5"/>
      <c r="L571" s="5"/>
      <c r="M571" s="5"/>
      <c r="N571" s="5"/>
      <c r="O571" s="3"/>
      <c r="R571" s="3"/>
    </row>
    <row r="572" spans="1:18" x14ac:dyDescent="0.2">
      <c r="A572" s="1"/>
      <c r="B572" s="1"/>
      <c r="C572" s="1"/>
      <c r="D572" s="1"/>
      <c r="I572" s="3"/>
      <c r="J572" s="5"/>
      <c r="K572" s="5"/>
      <c r="L572" s="5"/>
      <c r="M572" s="5"/>
      <c r="N572" s="5"/>
      <c r="O572" s="3"/>
      <c r="R572" s="3"/>
    </row>
    <row r="573" spans="1:18" x14ac:dyDescent="0.2">
      <c r="A573" s="1"/>
      <c r="B573" s="1"/>
      <c r="C573" s="1"/>
      <c r="D573" s="1"/>
      <c r="I573" s="3"/>
      <c r="J573" s="5"/>
      <c r="K573" s="5"/>
      <c r="L573" s="5"/>
      <c r="M573" s="5"/>
      <c r="N573" s="5"/>
      <c r="O573" s="3"/>
      <c r="R573" s="3"/>
    </row>
    <row r="574" spans="1:18" x14ac:dyDescent="0.2">
      <c r="A574" s="1"/>
      <c r="B574" s="1"/>
      <c r="C574" s="1"/>
      <c r="D574" s="1"/>
      <c r="I574" s="3"/>
      <c r="J574" s="5"/>
      <c r="K574" s="5"/>
      <c r="L574" s="5"/>
      <c r="M574" s="5"/>
      <c r="N574" s="5"/>
      <c r="O574" s="3"/>
      <c r="R574" s="3"/>
    </row>
    <row r="575" spans="1:18" x14ac:dyDescent="0.2">
      <c r="A575" s="1"/>
      <c r="B575" s="1"/>
      <c r="C575" s="1"/>
      <c r="D575" s="1"/>
      <c r="I575" s="3"/>
      <c r="J575" s="5"/>
      <c r="K575" s="5"/>
      <c r="L575" s="5"/>
      <c r="M575" s="5"/>
      <c r="N575" s="5"/>
      <c r="O575" s="3"/>
      <c r="R575" s="3"/>
    </row>
    <row r="576" spans="1:18" x14ac:dyDescent="0.2">
      <c r="A576" s="1"/>
      <c r="B576" s="1"/>
      <c r="C576" s="1"/>
      <c r="D576" s="1"/>
      <c r="I576" s="3"/>
      <c r="J576" s="5"/>
      <c r="K576" s="5"/>
      <c r="L576" s="5"/>
      <c r="M576" s="5"/>
      <c r="N576" s="5"/>
      <c r="O576" s="3"/>
      <c r="R576" s="3"/>
    </row>
    <row r="577" spans="1:18" x14ac:dyDescent="0.2">
      <c r="A577" s="1"/>
      <c r="B577" s="1"/>
      <c r="C577" s="1"/>
      <c r="D577" s="1"/>
      <c r="I577" s="3"/>
      <c r="J577" s="5"/>
      <c r="K577" s="5"/>
      <c r="L577" s="5"/>
      <c r="M577" s="5"/>
      <c r="N577" s="5"/>
      <c r="O577" s="3"/>
      <c r="R577" s="3"/>
    </row>
    <row r="578" spans="1:18" x14ac:dyDescent="0.2">
      <c r="A578" s="1"/>
      <c r="B578" s="1"/>
      <c r="C578" s="1"/>
      <c r="D578" s="1"/>
      <c r="I578" s="3"/>
      <c r="J578" s="5"/>
      <c r="K578" s="5"/>
      <c r="L578" s="5"/>
      <c r="M578" s="5"/>
      <c r="N578" s="5"/>
      <c r="O578" s="3"/>
      <c r="R578" s="3"/>
    </row>
    <row r="579" spans="1:18" x14ac:dyDescent="0.2">
      <c r="A579" s="1"/>
      <c r="B579" s="1"/>
      <c r="C579" s="1"/>
      <c r="D579" s="1"/>
      <c r="I579" s="3"/>
      <c r="J579" s="5"/>
      <c r="K579" s="5"/>
      <c r="L579" s="5"/>
      <c r="M579" s="5"/>
      <c r="N579" s="5"/>
      <c r="O579" s="3"/>
      <c r="R579" s="3"/>
    </row>
    <row r="580" spans="1:18" x14ac:dyDescent="0.2">
      <c r="A580" s="1"/>
      <c r="B580" s="1"/>
      <c r="C580" s="1"/>
      <c r="D580" s="1"/>
      <c r="I580" s="3"/>
      <c r="J580" s="5"/>
      <c r="K580" s="5"/>
      <c r="L580" s="5"/>
      <c r="M580" s="5"/>
      <c r="N580" s="5"/>
      <c r="O580" s="3"/>
      <c r="R580" s="3"/>
    </row>
    <row r="581" spans="1:18" x14ac:dyDescent="0.2">
      <c r="A581" s="1"/>
      <c r="B581" s="1"/>
      <c r="C581" s="1"/>
      <c r="D581" s="1"/>
      <c r="I581" s="3"/>
      <c r="J581" s="5"/>
      <c r="K581" s="5"/>
      <c r="L581" s="5"/>
      <c r="M581" s="5"/>
      <c r="N581" s="5"/>
      <c r="O581" s="3"/>
      <c r="R581" s="3"/>
    </row>
    <row r="582" spans="1:18" x14ac:dyDescent="0.2">
      <c r="A582" s="1"/>
      <c r="B582" s="1"/>
      <c r="C582" s="1"/>
      <c r="D582" s="1"/>
      <c r="I582" s="3"/>
      <c r="J582" s="5"/>
      <c r="K582" s="5"/>
      <c r="L582" s="5"/>
      <c r="M582" s="5"/>
      <c r="N582" s="5"/>
      <c r="O582" s="3"/>
      <c r="R582" s="3"/>
    </row>
    <row r="583" spans="1:18" x14ac:dyDescent="0.2">
      <c r="A583" s="1"/>
      <c r="B583" s="1"/>
      <c r="C583" s="1"/>
      <c r="D583" s="1"/>
      <c r="I583" s="3"/>
      <c r="J583" s="5"/>
      <c r="K583" s="5"/>
      <c r="L583" s="5"/>
      <c r="M583" s="5"/>
      <c r="N583" s="5"/>
      <c r="O583" s="3"/>
      <c r="R583" s="3"/>
    </row>
    <row r="584" spans="1:18" x14ac:dyDescent="0.2">
      <c r="A584" s="1"/>
      <c r="B584" s="1"/>
      <c r="C584" s="1"/>
      <c r="D584" s="1"/>
      <c r="I584" s="3"/>
      <c r="J584" s="5"/>
      <c r="K584" s="5"/>
      <c r="L584" s="5"/>
      <c r="M584" s="5"/>
      <c r="N584" s="5"/>
      <c r="O584" s="3"/>
      <c r="R584" s="3"/>
    </row>
    <row r="585" spans="1:18" x14ac:dyDescent="0.2">
      <c r="A585" s="1"/>
      <c r="B585" s="1"/>
      <c r="C585" s="1"/>
      <c r="D585" s="1"/>
      <c r="I585" s="3"/>
      <c r="J585" s="5"/>
      <c r="K585" s="5"/>
      <c r="L585" s="5"/>
      <c r="M585" s="5"/>
      <c r="N585" s="5"/>
      <c r="O585" s="3"/>
      <c r="R585" s="3"/>
    </row>
    <row r="586" spans="1:18" x14ac:dyDescent="0.2">
      <c r="A586" s="1"/>
      <c r="B586" s="1"/>
      <c r="C586" s="1"/>
      <c r="D586" s="1"/>
      <c r="I586" s="3"/>
      <c r="J586" s="5"/>
      <c r="K586" s="5"/>
      <c r="L586" s="5"/>
      <c r="M586" s="5"/>
      <c r="N586" s="5"/>
      <c r="O586" s="3"/>
      <c r="R586" s="3"/>
    </row>
    <row r="587" spans="1:18" x14ac:dyDescent="0.2">
      <c r="A587" s="1"/>
      <c r="B587" s="1"/>
      <c r="C587" s="1"/>
      <c r="D587" s="1"/>
      <c r="I587" s="3"/>
      <c r="J587" s="5"/>
      <c r="K587" s="5"/>
      <c r="L587" s="5"/>
      <c r="M587" s="5"/>
      <c r="N587" s="5"/>
      <c r="O587" s="3"/>
      <c r="R587" s="3"/>
    </row>
    <row r="588" spans="1:18" x14ac:dyDescent="0.2">
      <c r="A588" s="1"/>
      <c r="B588" s="1"/>
      <c r="C588" s="1"/>
      <c r="D588" s="1"/>
      <c r="I588" s="3"/>
      <c r="J588" s="5"/>
      <c r="K588" s="5"/>
      <c r="L588" s="5"/>
      <c r="M588" s="5"/>
      <c r="N588" s="5"/>
      <c r="O588" s="3"/>
      <c r="R588" s="3"/>
    </row>
    <row r="589" spans="1:18" x14ac:dyDescent="0.2">
      <c r="A589" s="1"/>
      <c r="B589" s="1"/>
      <c r="C589" s="1"/>
      <c r="D589" s="1"/>
      <c r="I589" s="3"/>
      <c r="J589" s="5"/>
      <c r="K589" s="5"/>
      <c r="L589" s="5"/>
      <c r="M589" s="5"/>
      <c r="N589" s="5"/>
      <c r="O589" s="3"/>
      <c r="R589" s="3"/>
    </row>
    <row r="590" spans="1:18" x14ac:dyDescent="0.2">
      <c r="A590" s="1"/>
      <c r="B590" s="1"/>
      <c r="C590" s="1"/>
      <c r="D590" s="1"/>
      <c r="I590" s="3"/>
      <c r="J590" s="5"/>
      <c r="K590" s="5"/>
      <c r="L590" s="5"/>
      <c r="M590" s="5"/>
      <c r="N590" s="5"/>
      <c r="O590" s="3"/>
      <c r="R590" s="3"/>
    </row>
    <row r="591" spans="1:18" x14ac:dyDescent="0.2">
      <c r="A591" s="1"/>
      <c r="B591" s="1"/>
      <c r="C591" s="1"/>
      <c r="D591" s="1"/>
      <c r="I591" s="3"/>
      <c r="J591" s="5"/>
      <c r="K591" s="5"/>
      <c r="L591" s="5"/>
      <c r="M591" s="5"/>
      <c r="N591" s="5"/>
      <c r="O591" s="3"/>
      <c r="R591" s="3"/>
    </row>
    <row r="592" spans="1:18" x14ac:dyDescent="0.2">
      <c r="A592" s="1"/>
      <c r="B592" s="1"/>
      <c r="C592" s="1"/>
      <c r="D592" s="1"/>
      <c r="I592" s="3"/>
      <c r="J592" s="5"/>
      <c r="K592" s="5"/>
      <c r="L592" s="5"/>
      <c r="M592" s="5"/>
      <c r="N592" s="5"/>
      <c r="O592" s="3"/>
      <c r="R592" s="3"/>
    </row>
    <row r="593" spans="1:18" x14ac:dyDescent="0.2">
      <c r="A593" s="1"/>
      <c r="B593" s="1"/>
      <c r="C593" s="1"/>
      <c r="D593" s="1"/>
      <c r="I593" s="3"/>
      <c r="J593" s="5"/>
      <c r="K593" s="5"/>
      <c r="L593" s="5"/>
      <c r="M593" s="5"/>
      <c r="N593" s="5"/>
      <c r="O593" s="3"/>
      <c r="R593" s="3"/>
    </row>
    <row r="594" spans="1:18" x14ac:dyDescent="0.2">
      <c r="A594" s="1"/>
      <c r="B594" s="1"/>
      <c r="C594" s="1"/>
      <c r="D594" s="1"/>
      <c r="I594" s="3"/>
      <c r="J594" s="5"/>
      <c r="K594" s="5"/>
      <c r="L594" s="5"/>
      <c r="M594" s="5"/>
      <c r="N594" s="5"/>
      <c r="O594" s="3"/>
      <c r="R594" s="3"/>
    </row>
    <row r="595" spans="1:18" x14ac:dyDescent="0.2">
      <c r="A595" s="1"/>
      <c r="B595" s="1"/>
      <c r="C595" s="1"/>
      <c r="D595" s="1"/>
      <c r="I595" s="3"/>
      <c r="J595" s="5"/>
      <c r="K595" s="5"/>
      <c r="L595" s="5"/>
      <c r="M595" s="5"/>
      <c r="N595" s="5"/>
      <c r="O595" s="3"/>
      <c r="R595" s="3"/>
    </row>
    <row r="596" spans="1:18" x14ac:dyDescent="0.2">
      <c r="A596" s="1"/>
      <c r="B596" s="1"/>
      <c r="C596" s="1"/>
      <c r="D596" s="1"/>
      <c r="I596" s="3"/>
      <c r="J596" s="5"/>
      <c r="K596" s="5"/>
      <c r="L596" s="5"/>
      <c r="M596" s="5"/>
      <c r="N596" s="5"/>
      <c r="O596" s="3"/>
      <c r="R596" s="3"/>
    </row>
    <row r="597" spans="1:18" x14ac:dyDescent="0.2">
      <c r="A597" s="1"/>
      <c r="B597" s="1"/>
      <c r="C597" s="1"/>
      <c r="D597" s="1"/>
      <c r="I597" s="3"/>
      <c r="J597" s="5"/>
      <c r="K597" s="5"/>
      <c r="L597" s="5"/>
      <c r="M597" s="5"/>
      <c r="N597" s="5"/>
      <c r="O597" s="3"/>
      <c r="R597" s="3"/>
    </row>
    <row r="598" spans="1:18" x14ac:dyDescent="0.2">
      <c r="A598" s="1"/>
      <c r="B598" s="1"/>
      <c r="C598" s="1"/>
      <c r="D598" s="1"/>
      <c r="I598" s="3"/>
      <c r="J598" s="5"/>
      <c r="K598" s="5"/>
      <c r="L598" s="5"/>
      <c r="M598" s="5"/>
      <c r="N598" s="5"/>
      <c r="O598" s="3"/>
      <c r="R598" s="3"/>
    </row>
    <row r="599" spans="1:18" x14ac:dyDescent="0.2">
      <c r="A599" s="1"/>
      <c r="B599" s="1"/>
      <c r="C599" s="1"/>
      <c r="D599" s="1"/>
      <c r="I599" s="3"/>
      <c r="J599" s="5"/>
      <c r="K599" s="5"/>
      <c r="L599" s="5"/>
      <c r="M599" s="5"/>
      <c r="N599" s="5"/>
      <c r="O599" s="3"/>
      <c r="R599" s="3"/>
    </row>
    <row r="600" spans="1:18" x14ac:dyDescent="0.2">
      <c r="A600" s="1"/>
      <c r="B600" s="1"/>
      <c r="C600" s="1"/>
      <c r="D600" s="1"/>
      <c r="I600" s="3"/>
      <c r="J600" s="5"/>
      <c r="K600" s="5"/>
      <c r="L600" s="5"/>
      <c r="M600" s="5"/>
      <c r="N600" s="5"/>
      <c r="O600" s="3"/>
      <c r="R600" s="3"/>
    </row>
    <row r="601" spans="1:18" x14ac:dyDescent="0.2">
      <c r="A601" s="1"/>
      <c r="B601" s="1"/>
      <c r="C601" s="1"/>
      <c r="D601" s="1"/>
      <c r="I601" s="3"/>
      <c r="J601" s="5"/>
      <c r="K601" s="5"/>
      <c r="L601" s="5"/>
      <c r="M601" s="5"/>
      <c r="N601" s="5"/>
      <c r="O601" s="3"/>
      <c r="R601" s="3"/>
    </row>
    <row r="602" spans="1:18" x14ac:dyDescent="0.2">
      <c r="A602" s="1"/>
      <c r="B602" s="1"/>
      <c r="C602" s="1"/>
      <c r="D602" s="1"/>
      <c r="I602" s="3"/>
      <c r="J602" s="5"/>
      <c r="K602" s="5"/>
      <c r="L602" s="5"/>
      <c r="M602" s="5"/>
      <c r="N602" s="5"/>
      <c r="O602" s="3"/>
      <c r="R602" s="3"/>
    </row>
    <row r="603" spans="1:18" x14ac:dyDescent="0.2">
      <c r="A603" s="1"/>
      <c r="B603" s="1"/>
      <c r="C603" s="1"/>
      <c r="D603" s="1"/>
      <c r="I603" s="3"/>
      <c r="J603" s="5"/>
      <c r="K603" s="5"/>
      <c r="L603" s="5"/>
      <c r="M603" s="5"/>
      <c r="N603" s="5"/>
      <c r="O603" s="3"/>
      <c r="R603" s="3"/>
    </row>
    <row r="604" spans="1:18" x14ac:dyDescent="0.2">
      <c r="A604" s="1"/>
      <c r="B604" s="1"/>
      <c r="C604" s="1"/>
      <c r="D604" s="1"/>
      <c r="I604" s="3"/>
      <c r="J604" s="5"/>
      <c r="K604" s="5"/>
      <c r="L604" s="5"/>
      <c r="M604" s="5"/>
      <c r="N604" s="5"/>
      <c r="O604" s="3"/>
      <c r="R604" s="3"/>
    </row>
    <row r="605" spans="1:18" x14ac:dyDescent="0.2">
      <c r="A605" s="1"/>
      <c r="B605" s="1"/>
      <c r="C605" s="1"/>
      <c r="D605" s="1"/>
      <c r="I605" s="3"/>
      <c r="J605" s="5"/>
      <c r="K605" s="5"/>
      <c r="L605" s="5"/>
      <c r="M605" s="5"/>
      <c r="N605" s="5"/>
      <c r="O605" s="3"/>
      <c r="R605" s="3"/>
    </row>
    <row r="606" spans="1:18" x14ac:dyDescent="0.2">
      <c r="A606" s="1"/>
      <c r="B606" s="1"/>
      <c r="C606" s="1"/>
      <c r="D606" s="1"/>
      <c r="I606" s="3"/>
      <c r="J606" s="5"/>
      <c r="K606" s="5"/>
      <c r="L606" s="5"/>
      <c r="M606" s="5"/>
      <c r="N606" s="5"/>
      <c r="O606" s="3"/>
      <c r="R606" s="3"/>
    </row>
    <row r="607" spans="1:18" x14ac:dyDescent="0.2">
      <c r="A607" s="1"/>
      <c r="B607" s="1"/>
      <c r="C607" s="1"/>
      <c r="D607" s="1"/>
      <c r="I607" s="3"/>
      <c r="J607" s="5"/>
      <c r="K607" s="5"/>
      <c r="L607" s="5"/>
      <c r="M607" s="5"/>
      <c r="N607" s="5"/>
      <c r="O607" s="3"/>
      <c r="R607" s="3"/>
    </row>
    <row r="608" spans="1:18" x14ac:dyDescent="0.2">
      <c r="A608" s="1"/>
      <c r="B608" s="1"/>
      <c r="C608" s="1"/>
      <c r="D608" s="1"/>
      <c r="I608" s="3"/>
      <c r="J608" s="5"/>
      <c r="K608" s="5"/>
      <c r="L608" s="5"/>
      <c r="M608" s="5"/>
      <c r="N608" s="5"/>
      <c r="O608" s="3"/>
      <c r="R608" s="3"/>
    </row>
    <row r="609" spans="1:18" x14ac:dyDescent="0.2">
      <c r="A609" s="1"/>
      <c r="B609" s="1"/>
      <c r="C609" s="1"/>
      <c r="D609" s="1"/>
      <c r="I609" s="3"/>
      <c r="J609" s="5"/>
      <c r="K609" s="5"/>
      <c r="L609" s="5"/>
      <c r="M609" s="5"/>
      <c r="N609" s="5"/>
      <c r="O609" s="3"/>
      <c r="R609" s="3"/>
    </row>
    <row r="610" spans="1:18" x14ac:dyDescent="0.2">
      <c r="A610" s="1"/>
      <c r="B610" s="1"/>
      <c r="C610" s="1"/>
      <c r="D610" s="1"/>
      <c r="I610" s="3"/>
      <c r="J610" s="5"/>
      <c r="K610" s="5"/>
      <c r="L610" s="5"/>
      <c r="M610" s="5"/>
      <c r="N610" s="5"/>
      <c r="O610" s="3"/>
      <c r="R610" s="3"/>
    </row>
    <row r="611" spans="1:18" x14ac:dyDescent="0.2">
      <c r="A611" s="1"/>
      <c r="B611" s="1"/>
      <c r="C611" s="1"/>
      <c r="D611" s="1"/>
      <c r="I611" s="3"/>
      <c r="J611" s="5"/>
      <c r="K611" s="5"/>
      <c r="L611" s="5"/>
      <c r="M611" s="5"/>
      <c r="N611" s="5"/>
      <c r="O611" s="3"/>
      <c r="R611" s="3"/>
    </row>
    <row r="612" spans="1:18" x14ac:dyDescent="0.2">
      <c r="A612" s="1"/>
      <c r="B612" s="1"/>
      <c r="C612" s="1"/>
      <c r="D612" s="1"/>
      <c r="I612" s="3"/>
      <c r="J612" s="5"/>
      <c r="K612" s="5"/>
      <c r="L612" s="5"/>
      <c r="M612" s="5"/>
      <c r="N612" s="5"/>
      <c r="O612" s="3"/>
      <c r="R612" s="3"/>
    </row>
    <row r="613" spans="1:18" x14ac:dyDescent="0.2">
      <c r="A613" s="1"/>
      <c r="B613" s="1"/>
      <c r="C613" s="1"/>
      <c r="D613" s="1"/>
      <c r="I613" s="3"/>
      <c r="J613" s="5"/>
      <c r="K613" s="5"/>
      <c r="L613" s="5"/>
      <c r="M613" s="5"/>
      <c r="N613" s="5"/>
      <c r="O613" s="3"/>
      <c r="R613" s="3"/>
    </row>
    <row r="614" spans="1:18" x14ac:dyDescent="0.2">
      <c r="A614" s="1"/>
      <c r="B614" s="1"/>
      <c r="C614" s="1"/>
      <c r="D614" s="1"/>
      <c r="I614" s="3"/>
      <c r="J614" s="5"/>
      <c r="K614" s="5"/>
      <c r="L614" s="5"/>
      <c r="M614" s="5"/>
      <c r="N614" s="5"/>
      <c r="O614" s="3"/>
      <c r="R614" s="3"/>
    </row>
    <row r="615" spans="1:18" x14ac:dyDescent="0.2">
      <c r="A615" s="1"/>
      <c r="B615" s="1"/>
      <c r="C615" s="1"/>
      <c r="D615" s="1"/>
      <c r="I615" s="3"/>
      <c r="J615" s="5"/>
      <c r="K615" s="5"/>
      <c r="L615" s="5"/>
      <c r="M615" s="5"/>
      <c r="N615" s="5"/>
      <c r="O615" s="3"/>
      <c r="R615" s="3"/>
    </row>
    <row r="616" spans="1:18" x14ac:dyDescent="0.2">
      <c r="A616" s="1"/>
      <c r="B616" s="1"/>
      <c r="C616" s="1"/>
      <c r="D616" s="1"/>
      <c r="I616" s="3"/>
      <c r="J616" s="5"/>
      <c r="K616" s="5"/>
      <c r="L616" s="5"/>
      <c r="M616" s="5"/>
      <c r="N616" s="5"/>
      <c r="O616" s="3"/>
      <c r="R616" s="3"/>
    </row>
    <row r="617" spans="1:18" x14ac:dyDescent="0.2">
      <c r="A617" s="1"/>
      <c r="B617" s="1"/>
      <c r="C617" s="1"/>
      <c r="D617" s="1"/>
      <c r="I617" s="3"/>
      <c r="J617" s="5"/>
      <c r="K617" s="5"/>
      <c r="L617" s="5"/>
      <c r="M617" s="5"/>
      <c r="N617" s="5"/>
      <c r="O617" s="3"/>
      <c r="R617" s="3"/>
    </row>
    <row r="618" spans="1:18" x14ac:dyDescent="0.2">
      <c r="A618" s="1"/>
      <c r="B618" s="1"/>
      <c r="C618" s="1"/>
      <c r="D618" s="1"/>
      <c r="I618" s="3"/>
      <c r="J618" s="5"/>
      <c r="K618" s="5"/>
      <c r="L618" s="5"/>
      <c r="M618" s="5"/>
      <c r="N618" s="5"/>
      <c r="O618" s="3"/>
      <c r="R618" s="3"/>
    </row>
    <row r="619" spans="1:18" x14ac:dyDescent="0.2">
      <c r="A619" s="1"/>
      <c r="B619" s="1"/>
      <c r="C619" s="1"/>
      <c r="D619" s="1"/>
      <c r="I619" s="3"/>
      <c r="J619" s="5"/>
      <c r="K619" s="5"/>
      <c r="L619" s="5"/>
      <c r="M619" s="5"/>
      <c r="N619" s="5"/>
      <c r="O619" s="3"/>
      <c r="R619" s="3"/>
    </row>
    <row r="620" spans="1:18" x14ac:dyDescent="0.2">
      <c r="A620" s="1"/>
      <c r="B620" s="1"/>
      <c r="C620" s="1"/>
      <c r="D620" s="1"/>
      <c r="I620" s="3"/>
      <c r="J620" s="5"/>
      <c r="K620" s="5"/>
      <c r="L620" s="5"/>
      <c r="M620" s="5"/>
      <c r="N620" s="5"/>
      <c r="O620" s="3"/>
      <c r="R620" s="3"/>
    </row>
    <row r="621" spans="1:18" x14ac:dyDescent="0.2">
      <c r="A621" s="1"/>
      <c r="B621" s="1"/>
      <c r="C621" s="1"/>
      <c r="D621" s="1"/>
      <c r="I621" s="3"/>
      <c r="J621" s="5"/>
      <c r="K621" s="5"/>
      <c r="L621" s="5"/>
      <c r="M621" s="5"/>
      <c r="N621" s="5"/>
      <c r="O621" s="3"/>
      <c r="R621" s="3"/>
    </row>
    <row r="622" spans="1:18" x14ac:dyDescent="0.2">
      <c r="A622" s="1"/>
      <c r="B622" s="1"/>
      <c r="C622" s="1"/>
      <c r="D622" s="1"/>
      <c r="I622" s="3"/>
      <c r="J622" s="5"/>
      <c r="K622" s="5"/>
      <c r="L622" s="5"/>
      <c r="M622" s="5"/>
      <c r="N622" s="5"/>
      <c r="O622" s="3"/>
      <c r="R622" s="3"/>
    </row>
    <row r="623" spans="1:18" x14ac:dyDescent="0.2">
      <c r="A623" s="1"/>
      <c r="B623" s="1"/>
      <c r="C623" s="1"/>
      <c r="D623" s="1"/>
      <c r="I623" s="3"/>
      <c r="J623" s="5"/>
      <c r="K623" s="5"/>
      <c r="L623" s="5"/>
      <c r="M623" s="5"/>
      <c r="N623" s="5"/>
      <c r="O623" s="3"/>
      <c r="R623" s="3"/>
    </row>
    <row r="624" spans="1:18" x14ac:dyDescent="0.2">
      <c r="A624" s="1"/>
      <c r="B624" s="1"/>
      <c r="C624" s="1"/>
      <c r="D624" s="1"/>
      <c r="I624" s="3"/>
      <c r="J624" s="5"/>
      <c r="K624" s="5"/>
      <c r="L624" s="5"/>
      <c r="M624" s="5"/>
      <c r="N624" s="5"/>
      <c r="O624" s="3"/>
      <c r="R624" s="3"/>
    </row>
    <row r="625" spans="1:18" x14ac:dyDescent="0.2">
      <c r="A625" s="1"/>
      <c r="B625" s="1"/>
      <c r="C625" s="1"/>
      <c r="D625" s="1"/>
      <c r="I625" s="3"/>
      <c r="J625" s="5"/>
      <c r="K625" s="5"/>
      <c r="L625" s="5"/>
      <c r="M625" s="5"/>
      <c r="N625" s="5"/>
      <c r="O625" s="3"/>
      <c r="R625" s="3"/>
    </row>
    <row r="626" spans="1:18" x14ac:dyDescent="0.2">
      <c r="A626" s="1"/>
      <c r="B626" s="1"/>
      <c r="C626" s="1"/>
      <c r="D626" s="1"/>
      <c r="I626" s="3"/>
      <c r="J626" s="5"/>
      <c r="K626" s="5"/>
      <c r="L626" s="5"/>
      <c r="M626" s="5"/>
      <c r="N626" s="5"/>
      <c r="O626" s="3"/>
      <c r="R626" s="3"/>
    </row>
    <row r="627" spans="1:18" x14ac:dyDescent="0.2">
      <c r="A627" s="1"/>
      <c r="B627" s="1"/>
      <c r="C627" s="1"/>
      <c r="D627" s="1"/>
      <c r="I627" s="3"/>
      <c r="J627" s="5"/>
      <c r="K627" s="5"/>
      <c r="L627" s="5"/>
      <c r="M627" s="5"/>
      <c r="N627" s="5"/>
      <c r="O627" s="3"/>
      <c r="R627" s="3"/>
    </row>
    <row r="628" spans="1:18" x14ac:dyDescent="0.2">
      <c r="A628" s="1"/>
      <c r="B628" s="1"/>
      <c r="C628" s="1"/>
      <c r="D628" s="1"/>
      <c r="I628" s="3"/>
      <c r="J628" s="5"/>
      <c r="K628" s="5"/>
      <c r="L628" s="5"/>
      <c r="M628" s="5"/>
      <c r="N628" s="5"/>
      <c r="O628" s="3"/>
      <c r="R628" s="3"/>
    </row>
    <row r="629" spans="1:18" x14ac:dyDescent="0.2">
      <c r="A629" s="1"/>
      <c r="B629" s="1"/>
      <c r="C629" s="1"/>
      <c r="D629" s="1"/>
      <c r="I629" s="3"/>
      <c r="J629" s="5"/>
      <c r="K629" s="5"/>
      <c r="L629" s="5"/>
      <c r="M629" s="5"/>
      <c r="N629" s="5"/>
      <c r="O629" s="3"/>
      <c r="R629" s="3"/>
    </row>
    <row r="630" spans="1:18" x14ac:dyDescent="0.2">
      <c r="A630" s="1"/>
      <c r="B630" s="1"/>
      <c r="C630" s="1"/>
      <c r="D630" s="1"/>
      <c r="I630" s="3"/>
      <c r="J630" s="5"/>
      <c r="K630" s="5"/>
      <c r="L630" s="5"/>
      <c r="M630" s="5"/>
      <c r="N630" s="5"/>
      <c r="O630" s="3"/>
      <c r="R630" s="3"/>
    </row>
    <row r="631" spans="1:18" x14ac:dyDescent="0.2">
      <c r="A631" s="1"/>
      <c r="B631" s="1"/>
      <c r="C631" s="1"/>
      <c r="D631" s="1"/>
      <c r="I631" s="3"/>
      <c r="J631" s="5"/>
      <c r="K631" s="5"/>
      <c r="L631" s="5"/>
      <c r="M631" s="5"/>
      <c r="N631" s="5"/>
      <c r="O631" s="3"/>
      <c r="R631" s="3"/>
    </row>
    <row r="632" spans="1:18" x14ac:dyDescent="0.2">
      <c r="A632" s="1"/>
      <c r="B632" s="1"/>
      <c r="C632" s="1"/>
      <c r="D632" s="1"/>
      <c r="I632" s="3"/>
      <c r="J632" s="5"/>
      <c r="K632" s="5"/>
      <c r="L632" s="5"/>
      <c r="M632" s="5"/>
      <c r="N632" s="5"/>
      <c r="O632" s="3"/>
      <c r="R632" s="3"/>
    </row>
    <row r="633" spans="1:18" x14ac:dyDescent="0.2">
      <c r="A633" s="1"/>
      <c r="B633" s="1"/>
      <c r="C633" s="1"/>
      <c r="D633" s="1"/>
      <c r="I633" s="3"/>
      <c r="J633" s="5"/>
      <c r="K633" s="5"/>
      <c r="L633" s="5"/>
      <c r="M633" s="5"/>
      <c r="N633" s="5"/>
      <c r="O633" s="3"/>
      <c r="R633" s="3"/>
    </row>
    <row r="634" spans="1:18" x14ac:dyDescent="0.2">
      <c r="A634" s="1"/>
      <c r="B634" s="1"/>
      <c r="C634" s="1"/>
      <c r="D634" s="1"/>
      <c r="I634" s="3"/>
      <c r="J634" s="5"/>
      <c r="K634" s="5"/>
      <c r="L634" s="5"/>
      <c r="M634" s="5"/>
      <c r="N634" s="5"/>
      <c r="O634" s="3"/>
      <c r="R634" s="3"/>
    </row>
    <row r="635" spans="1:18" x14ac:dyDescent="0.2">
      <c r="A635" s="1"/>
      <c r="B635" s="1"/>
      <c r="C635" s="1"/>
      <c r="D635" s="1"/>
      <c r="I635" s="3"/>
      <c r="J635" s="5"/>
      <c r="K635" s="5"/>
      <c r="L635" s="5"/>
      <c r="M635" s="5"/>
      <c r="N635" s="5"/>
      <c r="O635" s="3"/>
      <c r="R635" s="3"/>
    </row>
    <row r="636" spans="1:18" x14ac:dyDescent="0.2">
      <c r="A636" s="1"/>
      <c r="B636" s="1"/>
      <c r="C636" s="1"/>
      <c r="D636" s="1"/>
      <c r="I636" s="3"/>
      <c r="J636" s="5"/>
      <c r="K636" s="5"/>
      <c r="L636" s="5"/>
      <c r="M636" s="5"/>
      <c r="N636" s="5"/>
      <c r="O636" s="3"/>
      <c r="R636" s="3"/>
    </row>
    <row r="637" spans="1:18" x14ac:dyDescent="0.2">
      <c r="A637" s="1"/>
      <c r="B637" s="1"/>
      <c r="C637" s="1"/>
      <c r="D637" s="1"/>
      <c r="I637" s="3"/>
      <c r="J637" s="5"/>
      <c r="K637" s="5"/>
      <c r="L637" s="5"/>
      <c r="M637" s="5"/>
      <c r="N637" s="5"/>
      <c r="O637" s="3"/>
      <c r="R637" s="3"/>
    </row>
    <row r="638" spans="1:18" x14ac:dyDescent="0.2">
      <c r="A638" s="1"/>
      <c r="B638" s="1"/>
      <c r="C638" s="1"/>
      <c r="D638" s="1"/>
      <c r="I638" s="3"/>
      <c r="J638" s="5"/>
      <c r="K638" s="5"/>
      <c r="L638" s="5"/>
      <c r="M638" s="5"/>
      <c r="N638" s="5"/>
      <c r="O638" s="3"/>
      <c r="R638" s="3"/>
    </row>
    <row r="639" spans="1:18" x14ac:dyDescent="0.2">
      <c r="A639" s="1"/>
      <c r="B639" s="1"/>
      <c r="C639" s="1"/>
      <c r="D639" s="1"/>
      <c r="I639" s="3"/>
      <c r="J639" s="5"/>
      <c r="K639" s="5"/>
      <c r="L639" s="5"/>
      <c r="M639" s="5"/>
      <c r="N639" s="5"/>
      <c r="O639" s="3"/>
      <c r="R639" s="3"/>
    </row>
    <row r="640" spans="1:18" x14ac:dyDescent="0.2">
      <c r="A640" s="1"/>
      <c r="B640" s="1"/>
      <c r="C640" s="1"/>
      <c r="D640" s="1"/>
      <c r="I640" s="3"/>
      <c r="J640" s="5"/>
      <c r="K640" s="5"/>
      <c r="L640" s="5"/>
      <c r="M640" s="5"/>
      <c r="N640" s="5"/>
      <c r="O640" s="3"/>
      <c r="R640" s="3"/>
    </row>
    <row r="641" spans="1:18" x14ac:dyDescent="0.2">
      <c r="A641" s="1"/>
      <c r="B641" s="1"/>
      <c r="C641" s="1"/>
      <c r="D641" s="1"/>
      <c r="I641" s="3"/>
      <c r="J641" s="5"/>
      <c r="K641" s="5"/>
      <c r="L641" s="5"/>
      <c r="M641" s="5"/>
      <c r="N641" s="5"/>
      <c r="O641" s="3"/>
      <c r="R641" s="3"/>
    </row>
    <row r="642" spans="1:18" x14ac:dyDescent="0.2">
      <c r="A642" s="1"/>
      <c r="B642" s="1"/>
      <c r="C642" s="1"/>
      <c r="D642" s="1"/>
      <c r="I642" s="3"/>
      <c r="J642" s="5"/>
      <c r="K642" s="5"/>
      <c r="L642" s="5"/>
      <c r="M642" s="5"/>
      <c r="N642" s="5"/>
      <c r="O642" s="3"/>
      <c r="R642" s="3"/>
    </row>
    <row r="643" spans="1:18" x14ac:dyDescent="0.2">
      <c r="A643" s="1"/>
      <c r="B643" s="1"/>
      <c r="C643" s="1"/>
      <c r="D643" s="1"/>
      <c r="I643" s="3"/>
      <c r="J643" s="5"/>
      <c r="K643" s="5"/>
      <c r="L643" s="5"/>
      <c r="M643" s="5"/>
      <c r="N643" s="5"/>
      <c r="O643" s="3"/>
      <c r="R643" s="3"/>
    </row>
    <row r="644" spans="1:18" x14ac:dyDescent="0.2">
      <c r="A644" s="1"/>
      <c r="B644" s="1"/>
      <c r="C644" s="1"/>
      <c r="D644" s="1"/>
      <c r="I644" s="3"/>
      <c r="J644" s="5"/>
      <c r="K644" s="5"/>
      <c r="L644" s="5"/>
      <c r="M644" s="5"/>
      <c r="N644" s="5"/>
      <c r="O644" s="3"/>
      <c r="R644" s="3"/>
    </row>
    <row r="645" spans="1:18" x14ac:dyDescent="0.2">
      <c r="A645" s="1"/>
      <c r="B645" s="1"/>
      <c r="C645" s="1"/>
      <c r="D645" s="1"/>
      <c r="I645" s="3"/>
      <c r="J645" s="5"/>
      <c r="K645" s="5"/>
      <c r="L645" s="5"/>
      <c r="M645" s="5"/>
      <c r="N645" s="5"/>
      <c r="O645" s="3"/>
      <c r="R645" s="3"/>
    </row>
    <row r="646" spans="1:18" x14ac:dyDescent="0.2">
      <c r="A646" s="1"/>
      <c r="B646" s="1"/>
      <c r="C646" s="1"/>
      <c r="D646" s="1"/>
      <c r="I646" s="3"/>
      <c r="J646" s="5"/>
      <c r="K646" s="5"/>
      <c r="L646" s="5"/>
      <c r="M646" s="5"/>
      <c r="N646" s="5"/>
      <c r="O646" s="3"/>
      <c r="R646" s="3"/>
    </row>
    <row r="647" spans="1:18" x14ac:dyDescent="0.2">
      <c r="A647" s="1"/>
      <c r="B647" s="1"/>
      <c r="C647" s="1"/>
      <c r="D647" s="1"/>
      <c r="I647" s="3"/>
      <c r="J647" s="5"/>
      <c r="K647" s="5"/>
      <c r="L647" s="5"/>
      <c r="M647" s="5"/>
      <c r="N647" s="5"/>
      <c r="O647" s="3"/>
      <c r="R647" s="3"/>
    </row>
    <row r="648" spans="1:18" x14ac:dyDescent="0.2">
      <c r="A648" s="1"/>
      <c r="B648" s="1"/>
      <c r="C648" s="1"/>
      <c r="D648" s="1"/>
      <c r="I648" s="3"/>
      <c r="J648" s="5"/>
      <c r="K648" s="5"/>
      <c r="L648" s="5"/>
      <c r="M648" s="5"/>
      <c r="N648" s="5"/>
      <c r="O648" s="3"/>
      <c r="R648" s="3"/>
    </row>
    <row r="649" spans="1:18" x14ac:dyDescent="0.2">
      <c r="A649" s="1"/>
      <c r="B649" s="1"/>
      <c r="C649" s="1"/>
      <c r="D649" s="1"/>
      <c r="I649" s="3"/>
      <c r="J649" s="5"/>
      <c r="K649" s="5"/>
      <c r="L649" s="5"/>
      <c r="M649" s="5"/>
      <c r="N649" s="5"/>
      <c r="O649" s="3"/>
      <c r="R649" s="3"/>
    </row>
    <row r="650" spans="1:18" x14ac:dyDescent="0.2">
      <c r="A650" s="1"/>
      <c r="B650" s="1"/>
      <c r="C650" s="1"/>
      <c r="D650" s="1"/>
      <c r="I650" s="3"/>
      <c r="J650" s="5"/>
      <c r="K650" s="5"/>
      <c r="L650" s="5"/>
      <c r="M650" s="5"/>
      <c r="N650" s="5"/>
      <c r="O650" s="3"/>
      <c r="R650" s="3"/>
    </row>
    <row r="651" spans="1:18" x14ac:dyDescent="0.2">
      <c r="A651" s="1"/>
      <c r="B651" s="1"/>
      <c r="C651" s="1"/>
      <c r="D651" s="1"/>
      <c r="I651" s="3"/>
      <c r="J651" s="5"/>
      <c r="K651" s="5"/>
      <c r="L651" s="5"/>
      <c r="M651" s="5"/>
      <c r="N651" s="5"/>
      <c r="O651" s="3"/>
      <c r="R651" s="3"/>
    </row>
    <row r="652" spans="1:18" x14ac:dyDescent="0.2">
      <c r="A652" s="1"/>
      <c r="B652" s="1"/>
      <c r="C652" s="1"/>
      <c r="D652" s="1"/>
      <c r="I652" s="3"/>
      <c r="J652" s="5"/>
      <c r="K652" s="5"/>
      <c r="L652" s="5"/>
      <c r="M652" s="5"/>
      <c r="N652" s="5"/>
      <c r="O652" s="3"/>
      <c r="R652" s="3"/>
    </row>
    <row r="653" spans="1:18" x14ac:dyDescent="0.2">
      <c r="A653" s="1"/>
      <c r="B653" s="1"/>
      <c r="C653" s="1"/>
      <c r="D653" s="1"/>
      <c r="I653" s="3"/>
      <c r="J653" s="5"/>
      <c r="K653" s="5"/>
      <c r="L653" s="5"/>
      <c r="M653" s="5"/>
      <c r="N653" s="5"/>
      <c r="O653" s="3"/>
      <c r="R653" s="3"/>
    </row>
    <row r="654" spans="1:18" x14ac:dyDescent="0.2">
      <c r="A654" s="1"/>
      <c r="B654" s="1"/>
      <c r="C654" s="1"/>
      <c r="D654" s="1"/>
      <c r="I654" s="3"/>
      <c r="J654" s="5"/>
      <c r="K654" s="5"/>
      <c r="L654" s="5"/>
      <c r="M654" s="5"/>
      <c r="N654" s="5"/>
      <c r="O654" s="3"/>
      <c r="R654" s="3"/>
    </row>
    <row r="655" spans="1:18" x14ac:dyDescent="0.2">
      <c r="A655" s="1"/>
      <c r="B655" s="1"/>
      <c r="C655" s="1"/>
      <c r="D655" s="1"/>
      <c r="I655" s="3"/>
      <c r="J655" s="5"/>
      <c r="K655" s="5"/>
      <c r="L655" s="5"/>
      <c r="M655" s="5"/>
      <c r="N655" s="5"/>
      <c r="O655" s="3"/>
      <c r="R655" s="3"/>
    </row>
    <row r="656" spans="1:18" x14ac:dyDescent="0.2">
      <c r="A656" s="1"/>
      <c r="B656" s="1"/>
      <c r="C656" s="1"/>
      <c r="D656" s="1"/>
      <c r="I656" s="3"/>
      <c r="J656" s="5"/>
      <c r="K656" s="5"/>
      <c r="L656" s="5"/>
      <c r="M656" s="5"/>
      <c r="N656" s="5"/>
      <c r="O656" s="3"/>
      <c r="R656" s="3"/>
    </row>
    <row r="657" spans="1:18" x14ac:dyDescent="0.2">
      <c r="A657" s="1"/>
      <c r="B657" s="1"/>
      <c r="C657" s="1"/>
      <c r="D657" s="1"/>
      <c r="I657" s="3"/>
      <c r="J657" s="5"/>
      <c r="K657" s="5"/>
      <c r="L657" s="5"/>
      <c r="M657" s="5"/>
      <c r="N657" s="5"/>
      <c r="O657" s="3"/>
      <c r="R657" s="3"/>
    </row>
    <row r="658" spans="1:18" x14ac:dyDescent="0.2">
      <c r="A658" s="1"/>
      <c r="B658" s="1"/>
      <c r="C658" s="1"/>
      <c r="D658" s="1"/>
      <c r="I658" s="3"/>
      <c r="J658" s="5"/>
      <c r="K658" s="5"/>
      <c r="L658" s="5"/>
      <c r="M658" s="5"/>
      <c r="N658" s="5"/>
      <c r="O658" s="3"/>
      <c r="R658" s="3"/>
    </row>
    <row r="659" spans="1:18" x14ac:dyDescent="0.2">
      <c r="A659" s="1"/>
      <c r="B659" s="1"/>
      <c r="C659" s="1"/>
      <c r="D659" s="1"/>
      <c r="I659" s="3"/>
      <c r="J659" s="5"/>
      <c r="K659" s="5"/>
      <c r="L659" s="5"/>
      <c r="M659" s="5"/>
      <c r="N659" s="5"/>
      <c r="O659" s="3"/>
      <c r="R659" s="3"/>
    </row>
    <row r="660" spans="1:18" x14ac:dyDescent="0.2">
      <c r="A660" s="1"/>
      <c r="B660" s="1"/>
      <c r="C660" s="1"/>
      <c r="D660" s="1"/>
      <c r="I660" s="3"/>
      <c r="J660" s="5"/>
      <c r="K660" s="5"/>
      <c r="L660" s="5"/>
      <c r="M660" s="5"/>
      <c r="N660" s="5"/>
      <c r="O660" s="3"/>
      <c r="R660" s="3"/>
    </row>
    <row r="661" spans="1:18" x14ac:dyDescent="0.2">
      <c r="A661" s="1"/>
      <c r="B661" s="1"/>
      <c r="C661" s="1"/>
      <c r="D661" s="1"/>
      <c r="I661" s="3"/>
      <c r="J661" s="5"/>
      <c r="K661" s="5"/>
      <c r="L661" s="5"/>
      <c r="M661" s="5"/>
      <c r="N661" s="5"/>
      <c r="O661" s="3"/>
      <c r="R661" s="3"/>
    </row>
    <row r="662" spans="1:18" x14ac:dyDescent="0.2">
      <c r="A662" s="1"/>
      <c r="B662" s="1"/>
      <c r="C662" s="1"/>
      <c r="D662" s="1"/>
      <c r="I662" s="3"/>
      <c r="J662" s="5"/>
      <c r="K662" s="5"/>
      <c r="L662" s="5"/>
      <c r="M662" s="5"/>
      <c r="N662" s="5"/>
      <c r="O662" s="3"/>
      <c r="R662" s="3"/>
    </row>
    <row r="663" spans="1:18" x14ac:dyDescent="0.2">
      <c r="A663" s="1"/>
      <c r="B663" s="1"/>
      <c r="C663" s="1"/>
      <c r="D663" s="1"/>
      <c r="I663" s="3"/>
      <c r="J663" s="5"/>
      <c r="K663" s="5"/>
      <c r="L663" s="5"/>
      <c r="M663" s="5"/>
      <c r="N663" s="5"/>
      <c r="O663" s="3"/>
      <c r="R663" s="3"/>
    </row>
    <row r="664" spans="1:18" x14ac:dyDescent="0.2">
      <c r="A664" s="1"/>
      <c r="B664" s="1"/>
      <c r="C664" s="1"/>
      <c r="D664" s="1"/>
      <c r="I664" s="3"/>
      <c r="J664" s="5"/>
      <c r="K664" s="5"/>
      <c r="L664" s="5"/>
      <c r="M664" s="5"/>
      <c r="N664" s="5"/>
      <c r="O664" s="3"/>
      <c r="R664" s="3"/>
    </row>
    <row r="665" spans="1:18" x14ac:dyDescent="0.2">
      <c r="A665" s="1"/>
      <c r="B665" s="1"/>
      <c r="C665" s="1"/>
      <c r="D665" s="1"/>
      <c r="I665" s="3"/>
      <c r="J665" s="5"/>
      <c r="K665" s="5"/>
      <c r="L665" s="5"/>
      <c r="M665" s="5"/>
      <c r="N665" s="5"/>
      <c r="O665" s="3"/>
      <c r="R665" s="3"/>
    </row>
    <row r="666" spans="1:18" x14ac:dyDescent="0.2">
      <c r="A666" s="1"/>
      <c r="B666" s="1"/>
      <c r="C666" s="1"/>
      <c r="D666" s="1"/>
      <c r="I666" s="3"/>
      <c r="J666" s="5"/>
      <c r="K666" s="5"/>
      <c r="L666" s="5"/>
      <c r="M666" s="5"/>
      <c r="N666" s="5"/>
      <c r="O666" s="3"/>
      <c r="R666" s="3"/>
    </row>
    <row r="667" spans="1:18" x14ac:dyDescent="0.2">
      <c r="A667" s="1"/>
      <c r="B667" s="1"/>
      <c r="C667" s="1"/>
      <c r="D667" s="1"/>
      <c r="I667" s="3"/>
      <c r="J667" s="5"/>
      <c r="K667" s="5"/>
      <c r="L667" s="5"/>
      <c r="M667" s="5"/>
      <c r="N667" s="5"/>
      <c r="O667" s="3"/>
      <c r="R667" s="3"/>
    </row>
    <row r="668" spans="1:18" x14ac:dyDescent="0.2">
      <c r="A668" s="1"/>
      <c r="B668" s="1"/>
      <c r="C668" s="1"/>
      <c r="D668" s="1"/>
      <c r="I668" s="3"/>
      <c r="J668" s="5"/>
      <c r="K668" s="5"/>
      <c r="L668" s="5"/>
      <c r="M668" s="5"/>
      <c r="N668" s="5"/>
      <c r="O668" s="3"/>
      <c r="R668" s="3"/>
    </row>
    <row r="669" spans="1:18" x14ac:dyDescent="0.2">
      <c r="A669" s="1"/>
      <c r="B669" s="1"/>
      <c r="C669" s="1"/>
      <c r="D669" s="1"/>
      <c r="I669" s="3"/>
      <c r="J669" s="5"/>
      <c r="K669" s="5"/>
      <c r="L669" s="5"/>
      <c r="M669" s="5"/>
      <c r="N669" s="5"/>
      <c r="O669" s="3"/>
      <c r="R669" s="3"/>
    </row>
    <row r="670" spans="1:18" x14ac:dyDescent="0.2">
      <c r="A670" s="1"/>
      <c r="B670" s="1"/>
      <c r="C670" s="1"/>
      <c r="D670" s="1"/>
      <c r="I670" s="3"/>
      <c r="J670" s="5"/>
      <c r="K670" s="5"/>
      <c r="L670" s="5"/>
      <c r="M670" s="5"/>
      <c r="N670" s="5"/>
      <c r="O670" s="3"/>
      <c r="R670" s="3"/>
    </row>
    <row r="671" spans="1:18" x14ac:dyDescent="0.2">
      <c r="A671" s="1"/>
      <c r="B671" s="1"/>
      <c r="C671" s="1"/>
      <c r="D671" s="1"/>
      <c r="I671" s="3"/>
      <c r="J671" s="5"/>
      <c r="K671" s="5"/>
      <c r="L671" s="5"/>
      <c r="M671" s="5"/>
      <c r="N671" s="5"/>
      <c r="O671" s="3"/>
      <c r="R671" s="3"/>
    </row>
    <row r="672" spans="1:18" x14ac:dyDescent="0.2">
      <c r="A672" s="1"/>
      <c r="B672" s="1"/>
      <c r="C672" s="1"/>
      <c r="D672" s="1"/>
      <c r="I672" s="3"/>
      <c r="J672" s="5"/>
      <c r="K672" s="5"/>
      <c r="L672" s="5"/>
      <c r="M672" s="5"/>
      <c r="N672" s="5"/>
      <c r="O672" s="3"/>
      <c r="R672" s="3"/>
    </row>
    <row r="673" spans="1:18" x14ac:dyDescent="0.2">
      <c r="A673" s="1"/>
      <c r="B673" s="1"/>
      <c r="C673" s="1"/>
      <c r="D673" s="1"/>
      <c r="I673" s="3"/>
      <c r="J673" s="5"/>
      <c r="K673" s="5"/>
      <c r="L673" s="5"/>
      <c r="M673" s="5"/>
      <c r="N673" s="5"/>
      <c r="O673" s="3"/>
      <c r="R673" s="3"/>
    </row>
    <row r="674" spans="1:18" x14ac:dyDescent="0.2">
      <c r="A674" s="1"/>
      <c r="B674" s="1"/>
      <c r="C674" s="1"/>
      <c r="D674" s="1"/>
      <c r="I674" s="3"/>
      <c r="J674" s="5"/>
      <c r="K674" s="5"/>
      <c r="L674" s="5"/>
      <c r="M674" s="5"/>
      <c r="N674" s="5"/>
      <c r="O674" s="3"/>
      <c r="R674" s="3"/>
    </row>
    <row r="675" spans="1:18" x14ac:dyDescent="0.2">
      <c r="A675" s="1"/>
      <c r="B675" s="1"/>
      <c r="C675" s="1"/>
      <c r="D675" s="1"/>
      <c r="I675" s="3"/>
      <c r="J675" s="5"/>
      <c r="K675" s="5"/>
      <c r="L675" s="5"/>
      <c r="M675" s="5"/>
      <c r="N675" s="5"/>
      <c r="O675" s="3"/>
      <c r="R675" s="3"/>
    </row>
    <row r="676" spans="1:18" x14ac:dyDescent="0.2">
      <c r="A676" s="1"/>
      <c r="B676" s="1"/>
      <c r="C676" s="1"/>
      <c r="D676" s="1"/>
      <c r="I676" s="3"/>
      <c r="J676" s="5"/>
      <c r="K676" s="5"/>
      <c r="L676" s="5"/>
      <c r="M676" s="5"/>
      <c r="N676" s="5"/>
      <c r="O676" s="3"/>
      <c r="R676" s="3"/>
    </row>
    <row r="677" spans="1:18" x14ac:dyDescent="0.2">
      <c r="A677" s="1"/>
      <c r="B677" s="1"/>
      <c r="C677" s="1"/>
      <c r="D677" s="1"/>
      <c r="I677" s="3"/>
      <c r="J677" s="5"/>
      <c r="K677" s="5"/>
      <c r="L677" s="5"/>
      <c r="M677" s="5"/>
      <c r="N677" s="5"/>
      <c r="O677" s="3"/>
      <c r="R677" s="3"/>
    </row>
    <row r="678" spans="1:18" x14ac:dyDescent="0.2">
      <c r="A678" s="1"/>
      <c r="B678" s="1"/>
      <c r="C678" s="1"/>
      <c r="D678" s="1"/>
      <c r="I678" s="3"/>
      <c r="J678" s="5"/>
      <c r="K678" s="5"/>
      <c r="L678" s="5"/>
      <c r="M678" s="5"/>
      <c r="N678" s="5"/>
      <c r="O678" s="3"/>
      <c r="R678" s="3"/>
    </row>
    <row r="679" spans="1:18" x14ac:dyDescent="0.2">
      <c r="A679" s="1"/>
      <c r="B679" s="1"/>
      <c r="C679" s="1"/>
      <c r="D679" s="1"/>
      <c r="I679" s="3"/>
      <c r="J679" s="5"/>
      <c r="K679" s="5"/>
      <c r="L679" s="5"/>
      <c r="M679" s="5"/>
      <c r="N679" s="5"/>
      <c r="O679" s="3"/>
      <c r="R679" s="3"/>
    </row>
    <row r="680" spans="1:18" x14ac:dyDescent="0.2">
      <c r="A680" s="1"/>
      <c r="B680" s="1"/>
      <c r="C680" s="1"/>
      <c r="D680" s="1"/>
      <c r="I680" s="3"/>
      <c r="J680" s="5"/>
      <c r="K680" s="5"/>
      <c r="L680" s="5"/>
      <c r="M680" s="5"/>
      <c r="N680" s="5"/>
      <c r="O680" s="3"/>
      <c r="R680" s="3"/>
    </row>
    <row r="681" spans="1:18" x14ac:dyDescent="0.2">
      <c r="A681" s="1"/>
      <c r="B681" s="1"/>
      <c r="C681" s="1"/>
      <c r="D681" s="1"/>
      <c r="I681" s="3"/>
      <c r="J681" s="5"/>
      <c r="K681" s="5"/>
      <c r="L681" s="5"/>
      <c r="M681" s="5"/>
      <c r="N681" s="5"/>
      <c r="O681" s="3"/>
      <c r="R681" s="3"/>
    </row>
    <row r="682" spans="1:18" x14ac:dyDescent="0.2">
      <c r="A682" s="1"/>
      <c r="B682" s="1"/>
      <c r="C682" s="1"/>
      <c r="D682" s="1"/>
      <c r="I682" s="3"/>
      <c r="J682" s="5"/>
      <c r="K682" s="5"/>
      <c r="L682" s="5"/>
      <c r="M682" s="5"/>
      <c r="N682" s="5"/>
      <c r="O682" s="3"/>
      <c r="R682" s="3"/>
    </row>
    <row r="683" spans="1:18" x14ac:dyDescent="0.2">
      <c r="A683" s="1"/>
      <c r="B683" s="1"/>
      <c r="C683" s="1"/>
      <c r="D683" s="1"/>
      <c r="I683" s="3"/>
      <c r="J683" s="5"/>
      <c r="K683" s="5"/>
      <c r="L683" s="5"/>
      <c r="M683" s="5"/>
      <c r="N683" s="5"/>
      <c r="O683" s="3"/>
      <c r="R683" s="3"/>
    </row>
    <row r="684" spans="1:18" x14ac:dyDescent="0.2">
      <c r="A684" s="1"/>
      <c r="B684" s="1"/>
      <c r="C684" s="1"/>
      <c r="D684" s="1"/>
      <c r="I684" s="3"/>
      <c r="J684" s="5"/>
      <c r="K684" s="5"/>
      <c r="L684" s="5"/>
      <c r="M684" s="5"/>
      <c r="N684" s="5"/>
      <c r="O684" s="3"/>
      <c r="R684" s="3"/>
    </row>
    <row r="685" spans="1:18" x14ac:dyDescent="0.2">
      <c r="A685" s="1"/>
      <c r="B685" s="1"/>
      <c r="C685" s="1"/>
      <c r="D685" s="1"/>
      <c r="I685" s="3"/>
      <c r="J685" s="5"/>
      <c r="K685" s="5"/>
      <c r="L685" s="5"/>
      <c r="M685" s="5"/>
      <c r="N685" s="5"/>
      <c r="O685" s="3"/>
      <c r="R685" s="3"/>
    </row>
    <row r="686" spans="1:18" x14ac:dyDescent="0.2">
      <c r="A686" s="1"/>
      <c r="B686" s="1"/>
      <c r="C686" s="1"/>
      <c r="D686" s="1"/>
      <c r="I686" s="3"/>
      <c r="J686" s="5"/>
      <c r="K686" s="5"/>
      <c r="L686" s="5"/>
      <c r="M686" s="5"/>
      <c r="N686" s="5"/>
      <c r="O686" s="3"/>
      <c r="R686" s="3"/>
    </row>
    <row r="687" spans="1:18" x14ac:dyDescent="0.2">
      <c r="A687" s="1"/>
      <c r="B687" s="1"/>
      <c r="C687" s="1"/>
      <c r="D687" s="1"/>
      <c r="I687" s="3"/>
      <c r="J687" s="5"/>
      <c r="K687" s="5"/>
      <c r="L687" s="5"/>
      <c r="M687" s="5"/>
      <c r="N687" s="5"/>
      <c r="O687" s="3"/>
      <c r="R687" s="3"/>
    </row>
    <row r="688" spans="1:18" x14ac:dyDescent="0.2">
      <c r="A688" s="1"/>
      <c r="B688" s="1"/>
      <c r="C688" s="1"/>
      <c r="D688" s="1"/>
      <c r="I688" s="3"/>
      <c r="J688" s="5"/>
      <c r="K688" s="5"/>
      <c r="L688" s="5"/>
      <c r="M688" s="5"/>
      <c r="N688" s="5"/>
      <c r="O688" s="3"/>
      <c r="R688" s="3"/>
    </row>
    <row r="689" spans="1:18" x14ac:dyDescent="0.2">
      <c r="A689" s="1"/>
      <c r="B689" s="1"/>
      <c r="C689" s="1"/>
      <c r="D689" s="1"/>
      <c r="I689" s="3"/>
      <c r="J689" s="5"/>
      <c r="K689" s="5"/>
      <c r="L689" s="5"/>
      <c r="M689" s="5"/>
      <c r="N689" s="5"/>
      <c r="O689" s="3"/>
      <c r="R689" s="3"/>
    </row>
    <row r="690" spans="1:18" x14ac:dyDescent="0.2">
      <c r="A690" s="1"/>
      <c r="B690" s="1"/>
      <c r="C690" s="1"/>
      <c r="D690" s="1"/>
      <c r="I690" s="3"/>
      <c r="J690" s="5"/>
      <c r="K690" s="5"/>
      <c r="L690" s="5"/>
      <c r="M690" s="5"/>
      <c r="N690" s="5"/>
      <c r="O690" s="3"/>
      <c r="R690" s="3"/>
    </row>
    <row r="691" spans="1:18" x14ac:dyDescent="0.2">
      <c r="A691" s="1"/>
      <c r="B691" s="1"/>
      <c r="C691" s="1"/>
      <c r="D691" s="1"/>
      <c r="I691" s="3"/>
      <c r="J691" s="5"/>
      <c r="K691" s="5"/>
      <c r="L691" s="5"/>
      <c r="M691" s="5"/>
      <c r="N691" s="5"/>
      <c r="O691" s="3"/>
      <c r="R691" s="3"/>
    </row>
    <row r="692" spans="1:18" x14ac:dyDescent="0.2">
      <c r="A692" s="1"/>
      <c r="B692" s="1"/>
      <c r="C692" s="1"/>
      <c r="D692" s="1"/>
      <c r="I692" s="3"/>
      <c r="J692" s="5"/>
      <c r="K692" s="5"/>
      <c r="L692" s="5"/>
      <c r="M692" s="5"/>
      <c r="N692" s="5"/>
      <c r="O692" s="3"/>
      <c r="R692" s="3"/>
    </row>
    <row r="693" spans="1:18" x14ac:dyDescent="0.2">
      <c r="A693" s="1"/>
      <c r="B693" s="1"/>
      <c r="C693" s="1"/>
      <c r="D693" s="1"/>
      <c r="I693" s="3"/>
      <c r="J693" s="5"/>
      <c r="K693" s="5"/>
      <c r="L693" s="5"/>
      <c r="M693" s="5"/>
      <c r="N693" s="5"/>
      <c r="O693" s="3"/>
      <c r="R693" s="3"/>
    </row>
    <row r="694" spans="1:18" x14ac:dyDescent="0.2">
      <c r="A694" s="1"/>
      <c r="B694" s="1"/>
      <c r="C694" s="1"/>
      <c r="D694" s="1"/>
      <c r="I694" s="3"/>
      <c r="J694" s="5"/>
      <c r="K694" s="5"/>
      <c r="L694" s="5"/>
      <c r="M694" s="5"/>
      <c r="N694" s="5"/>
      <c r="O694" s="3"/>
      <c r="R694" s="3"/>
    </row>
    <row r="695" spans="1:18" x14ac:dyDescent="0.2">
      <c r="A695" s="1"/>
      <c r="B695" s="1"/>
      <c r="C695" s="1"/>
      <c r="D695" s="1"/>
      <c r="I695" s="3"/>
      <c r="J695" s="5"/>
      <c r="K695" s="5"/>
      <c r="L695" s="5"/>
      <c r="M695" s="5"/>
      <c r="N695" s="5"/>
      <c r="O695" s="3"/>
      <c r="R695" s="3"/>
    </row>
    <row r="696" spans="1:18" x14ac:dyDescent="0.2">
      <c r="A696" s="1"/>
      <c r="B696" s="1"/>
      <c r="C696" s="1"/>
      <c r="D696" s="1"/>
      <c r="I696" s="3"/>
      <c r="J696" s="5"/>
      <c r="K696" s="5"/>
      <c r="L696" s="5"/>
      <c r="M696" s="5"/>
      <c r="N696" s="5"/>
      <c r="O696" s="3"/>
      <c r="R696" s="3"/>
    </row>
    <row r="697" spans="1:18" x14ac:dyDescent="0.2">
      <c r="A697" s="1"/>
      <c r="B697" s="1"/>
      <c r="C697" s="1"/>
      <c r="D697" s="1"/>
      <c r="I697" s="3"/>
      <c r="J697" s="5"/>
      <c r="K697" s="5"/>
      <c r="L697" s="5"/>
      <c r="M697" s="5"/>
      <c r="N697" s="5"/>
      <c r="O697" s="3"/>
      <c r="R697" s="3"/>
    </row>
    <row r="698" spans="1:18" x14ac:dyDescent="0.2">
      <c r="A698" s="1"/>
      <c r="B698" s="1"/>
      <c r="C698" s="1"/>
      <c r="D698" s="1"/>
      <c r="I698" s="3"/>
      <c r="J698" s="5"/>
      <c r="K698" s="5"/>
      <c r="L698" s="5"/>
      <c r="M698" s="5"/>
      <c r="N698" s="5"/>
      <c r="O698" s="3"/>
      <c r="R698" s="3"/>
    </row>
    <row r="699" spans="1:18" x14ac:dyDescent="0.2">
      <c r="A699" s="1"/>
      <c r="B699" s="1"/>
      <c r="C699" s="1"/>
      <c r="D699" s="1"/>
      <c r="I699" s="3"/>
      <c r="J699" s="5"/>
      <c r="K699" s="5"/>
      <c r="L699" s="5"/>
      <c r="M699" s="5"/>
      <c r="N699" s="5"/>
      <c r="O699" s="3"/>
      <c r="R699" s="3"/>
    </row>
    <row r="700" spans="1:18" x14ac:dyDescent="0.2">
      <c r="A700" s="1"/>
      <c r="B700" s="1"/>
      <c r="C700" s="1"/>
      <c r="D700" s="1"/>
      <c r="I700" s="3"/>
      <c r="J700" s="5"/>
      <c r="K700" s="5"/>
      <c r="L700" s="5"/>
      <c r="M700" s="5"/>
      <c r="N700" s="5"/>
      <c r="O700" s="3"/>
      <c r="R700" s="3"/>
    </row>
    <row r="701" spans="1:18" x14ac:dyDescent="0.2">
      <c r="A701" s="1"/>
      <c r="B701" s="1"/>
      <c r="C701" s="1"/>
      <c r="D701" s="1"/>
      <c r="I701" s="3"/>
      <c r="J701" s="5"/>
      <c r="K701" s="5"/>
      <c r="L701" s="5"/>
      <c r="M701" s="5"/>
      <c r="N701" s="5"/>
      <c r="O701" s="3"/>
      <c r="R701" s="3"/>
    </row>
    <row r="702" spans="1:18" x14ac:dyDescent="0.2">
      <c r="A702" s="1"/>
      <c r="B702" s="1"/>
      <c r="C702" s="1"/>
      <c r="D702" s="1"/>
      <c r="I702" s="3"/>
      <c r="J702" s="5"/>
      <c r="K702" s="5"/>
      <c r="L702" s="5"/>
      <c r="M702" s="5"/>
      <c r="N702" s="5"/>
      <c r="O702" s="3"/>
      <c r="R702" s="3"/>
    </row>
    <row r="703" spans="1:18" x14ac:dyDescent="0.2">
      <c r="A703" s="1"/>
      <c r="B703" s="1"/>
      <c r="C703" s="1"/>
      <c r="D703" s="1"/>
      <c r="I703" s="3"/>
      <c r="J703" s="5"/>
      <c r="K703" s="5"/>
      <c r="L703" s="5"/>
      <c r="M703" s="5"/>
      <c r="N703" s="5"/>
      <c r="O703" s="3"/>
      <c r="R703" s="3"/>
    </row>
    <row r="704" spans="1:18" x14ac:dyDescent="0.2">
      <c r="A704" s="1"/>
      <c r="B704" s="1"/>
      <c r="C704" s="1"/>
      <c r="D704" s="1"/>
      <c r="I704" s="3"/>
      <c r="J704" s="5"/>
      <c r="K704" s="5"/>
      <c r="L704" s="5"/>
      <c r="M704" s="5"/>
      <c r="N704" s="5"/>
      <c r="O704" s="3"/>
      <c r="R704" s="3"/>
    </row>
    <row r="705" spans="1:18" x14ac:dyDescent="0.2">
      <c r="A705" s="1"/>
      <c r="B705" s="1"/>
      <c r="C705" s="1"/>
      <c r="D705" s="1"/>
      <c r="I705" s="3"/>
      <c r="J705" s="5"/>
      <c r="K705" s="5"/>
      <c r="L705" s="5"/>
      <c r="M705" s="5"/>
      <c r="N705" s="5"/>
      <c r="O705" s="3"/>
      <c r="R705" s="3"/>
    </row>
    <row r="706" spans="1:18" x14ac:dyDescent="0.2">
      <c r="A706" s="1"/>
      <c r="B706" s="1"/>
      <c r="C706" s="1"/>
      <c r="D706" s="1"/>
      <c r="I706" s="3"/>
      <c r="J706" s="5"/>
      <c r="K706" s="5"/>
      <c r="L706" s="5"/>
      <c r="M706" s="5"/>
      <c r="N706" s="5"/>
      <c r="O706" s="3"/>
      <c r="R706" s="3"/>
    </row>
    <row r="707" spans="1:18" x14ac:dyDescent="0.2">
      <c r="A707" s="1"/>
      <c r="B707" s="1"/>
      <c r="C707" s="1"/>
      <c r="D707" s="1"/>
      <c r="I707" s="3"/>
      <c r="J707" s="5"/>
      <c r="K707" s="5"/>
      <c r="L707" s="5"/>
      <c r="M707" s="5"/>
      <c r="N707" s="5"/>
      <c r="O707" s="3"/>
      <c r="R707" s="3"/>
    </row>
    <row r="708" spans="1:18" x14ac:dyDescent="0.2">
      <c r="A708" s="1"/>
      <c r="B708" s="1"/>
      <c r="C708" s="1"/>
      <c r="D708" s="1"/>
      <c r="I708" s="3"/>
      <c r="J708" s="5"/>
      <c r="K708" s="5"/>
      <c r="L708" s="5"/>
      <c r="M708" s="5"/>
      <c r="N708" s="5"/>
      <c r="O708" s="3"/>
      <c r="R708" s="3"/>
    </row>
    <row r="709" spans="1:18" x14ac:dyDescent="0.2">
      <c r="A709" s="1"/>
      <c r="B709" s="1"/>
      <c r="C709" s="1"/>
      <c r="D709" s="1"/>
      <c r="I709" s="3"/>
      <c r="J709" s="5"/>
      <c r="K709" s="5"/>
      <c r="L709" s="5"/>
      <c r="M709" s="5"/>
      <c r="N709" s="5"/>
      <c r="O709" s="3"/>
      <c r="R709" s="3"/>
    </row>
    <row r="710" spans="1:18" x14ac:dyDescent="0.2">
      <c r="A710" s="1"/>
      <c r="B710" s="1"/>
      <c r="C710" s="1"/>
      <c r="D710" s="1"/>
      <c r="I710" s="3"/>
      <c r="J710" s="5"/>
      <c r="K710" s="5"/>
      <c r="L710" s="5"/>
      <c r="M710" s="5"/>
      <c r="N710" s="5"/>
      <c r="O710" s="3"/>
      <c r="R710" s="3"/>
    </row>
    <row r="711" spans="1:18" x14ac:dyDescent="0.2">
      <c r="A711" s="1"/>
      <c r="B711" s="1"/>
      <c r="C711" s="1"/>
      <c r="D711" s="1"/>
      <c r="I711" s="3"/>
      <c r="J711" s="5"/>
      <c r="K711" s="5"/>
      <c r="L711" s="5"/>
      <c r="M711" s="5"/>
      <c r="N711" s="5"/>
      <c r="O711" s="3"/>
      <c r="R711" s="3"/>
    </row>
    <row r="712" spans="1:18" x14ac:dyDescent="0.2">
      <c r="A712" s="1"/>
      <c r="B712" s="1"/>
      <c r="C712" s="1"/>
      <c r="D712" s="1"/>
      <c r="I712" s="3"/>
      <c r="J712" s="5"/>
      <c r="K712" s="5"/>
      <c r="L712" s="5"/>
      <c r="M712" s="5"/>
      <c r="N712" s="5"/>
      <c r="O712" s="3"/>
      <c r="R712" s="3"/>
    </row>
    <row r="713" spans="1:18" x14ac:dyDescent="0.2">
      <c r="A713" s="1"/>
      <c r="B713" s="1"/>
      <c r="C713" s="1"/>
      <c r="D713" s="1"/>
      <c r="I713" s="3"/>
      <c r="J713" s="5"/>
      <c r="K713" s="5"/>
      <c r="L713" s="5"/>
      <c r="M713" s="5"/>
      <c r="N713" s="5"/>
      <c r="O713" s="3"/>
      <c r="R713" s="3"/>
    </row>
    <row r="714" spans="1:18" x14ac:dyDescent="0.2">
      <c r="A714" s="1"/>
      <c r="B714" s="1"/>
      <c r="C714" s="1"/>
      <c r="D714" s="1"/>
      <c r="I714" s="3"/>
      <c r="J714" s="5"/>
      <c r="K714" s="5"/>
      <c r="L714" s="5"/>
      <c r="M714" s="5"/>
      <c r="N714" s="5"/>
      <c r="O714" s="3"/>
      <c r="R714" s="3"/>
    </row>
    <row r="715" spans="1:18" x14ac:dyDescent="0.2">
      <c r="A715" s="1"/>
      <c r="B715" s="1"/>
      <c r="C715" s="1"/>
      <c r="D715" s="1"/>
      <c r="I715" s="3"/>
      <c r="J715" s="5"/>
      <c r="K715" s="5"/>
      <c r="L715" s="5"/>
      <c r="M715" s="5"/>
      <c r="N715" s="5"/>
      <c r="O715" s="3"/>
      <c r="R715" s="3"/>
    </row>
    <row r="716" spans="1:18" x14ac:dyDescent="0.2">
      <c r="A716" s="1"/>
      <c r="B716" s="1"/>
      <c r="C716" s="1"/>
      <c r="D716" s="1"/>
      <c r="I716" s="3"/>
      <c r="J716" s="5"/>
      <c r="K716" s="5"/>
      <c r="L716" s="5"/>
      <c r="M716" s="5"/>
      <c r="N716" s="5"/>
      <c r="O716" s="3"/>
      <c r="R716" s="3"/>
    </row>
    <row r="717" spans="1:18" x14ac:dyDescent="0.2">
      <c r="A717" s="1"/>
      <c r="B717" s="1"/>
      <c r="C717" s="1"/>
      <c r="D717" s="1"/>
      <c r="I717" s="3"/>
      <c r="J717" s="5"/>
      <c r="K717" s="5"/>
      <c r="L717" s="5"/>
      <c r="M717" s="5"/>
      <c r="N717" s="5"/>
      <c r="O717" s="3"/>
      <c r="R717" s="3"/>
    </row>
    <row r="718" spans="1:18" x14ac:dyDescent="0.2">
      <c r="A718" s="1"/>
      <c r="B718" s="1"/>
      <c r="C718" s="1"/>
      <c r="D718" s="1"/>
      <c r="I718" s="3"/>
      <c r="J718" s="5"/>
      <c r="K718" s="5"/>
      <c r="L718" s="5"/>
      <c r="M718" s="5"/>
      <c r="N718" s="5"/>
      <c r="O718" s="3"/>
      <c r="R718" s="3"/>
    </row>
    <row r="719" spans="1:18" x14ac:dyDescent="0.2">
      <c r="A719" s="1"/>
      <c r="B719" s="1"/>
      <c r="C719" s="1"/>
      <c r="D719" s="1"/>
      <c r="I719" s="3"/>
      <c r="J719" s="5"/>
      <c r="K719" s="5"/>
      <c r="L719" s="5"/>
      <c r="M719" s="5"/>
      <c r="N719" s="5"/>
      <c r="O719" s="3"/>
      <c r="R719" s="3"/>
    </row>
    <row r="720" spans="1:18" x14ac:dyDescent="0.2">
      <c r="A720" s="1"/>
      <c r="B720" s="1"/>
      <c r="C720" s="1"/>
      <c r="D720" s="1"/>
      <c r="I720" s="3"/>
      <c r="J720" s="5"/>
      <c r="K720" s="5"/>
      <c r="L720" s="5"/>
      <c r="M720" s="5"/>
      <c r="N720" s="5"/>
      <c r="O720" s="3"/>
      <c r="R720" s="3"/>
    </row>
    <row r="721" spans="1:18" x14ac:dyDescent="0.2">
      <c r="A721" s="1"/>
      <c r="B721" s="1"/>
      <c r="C721" s="1"/>
      <c r="D721" s="1"/>
      <c r="I721" s="3"/>
      <c r="J721" s="5"/>
      <c r="K721" s="5"/>
      <c r="L721" s="5"/>
      <c r="M721" s="5"/>
      <c r="N721" s="5"/>
      <c r="O721" s="3"/>
      <c r="R721" s="3"/>
    </row>
    <row r="722" spans="1:18" x14ac:dyDescent="0.2">
      <c r="A722" s="1"/>
      <c r="B722" s="1"/>
      <c r="C722" s="1"/>
      <c r="D722" s="1"/>
      <c r="I722" s="3"/>
      <c r="J722" s="5"/>
      <c r="K722" s="5"/>
      <c r="L722" s="5"/>
      <c r="M722" s="5"/>
      <c r="N722" s="5"/>
      <c r="O722" s="3"/>
      <c r="R722" s="3"/>
    </row>
    <row r="723" spans="1:18" x14ac:dyDescent="0.2">
      <c r="A723" s="1"/>
      <c r="B723" s="1"/>
      <c r="C723" s="1"/>
      <c r="D723" s="1"/>
      <c r="I723" s="3"/>
      <c r="J723" s="5"/>
      <c r="K723" s="5"/>
      <c r="L723" s="5"/>
      <c r="M723" s="5"/>
      <c r="N723" s="5"/>
      <c r="O723" s="3"/>
      <c r="R723" s="3"/>
    </row>
    <row r="724" spans="1:18" x14ac:dyDescent="0.2">
      <c r="A724" s="1"/>
      <c r="B724" s="1"/>
      <c r="C724" s="1"/>
      <c r="D724" s="1"/>
      <c r="I724" s="3"/>
      <c r="J724" s="5"/>
      <c r="K724" s="5"/>
      <c r="L724" s="5"/>
      <c r="M724" s="5"/>
      <c r="N724" s="5"/>
      <c r="O724" s="3"/>
      <c r="R724" s="3"/>
    </row>
    <row r="725" spans="1:18" x14ac:dyDescent="0.2">
      <c r="A725" s="1"/>
      <c r="B725" s="1"/>
      <c r="C725" s="1"/>
      <c r="D725" s="1"/>
      <c r="I725" s="3"/>
      <c r="J725" s="5"/>
      <c r="K725" s="5"/>
      <c r="L725" s="5"/>
      <c r="M725" s="5"/>
      <c r="N725" s="5"/>
      <c r="O725" s="3"/>
      <c r="R725" s="3"/>
    </row>
    <row r="726" spans="1:18" x14ac:dyDescent="0.2">
      <c r="A726" s="1"/>
      <c r="B726" s="1"/>
      <c r="C726" s="1"/>
      <c r="D726" s="1"/>
      <c r="I726" s="3"/>
      <c r="J726" s="5"/>
      <c r="K726" s="5"/>
      <c r="L726" s="5"/>
      <c r="M726" s="5"/>
      <c r="N726" s="5"/>
      <c r="O726" s="3"/>
      <c r="R726" s="3"/>
    </row>
    <row r="727" spans="1:18" x14ac:dyDescent="0.2">
      <c r="A727" s="1"/>
      <c r="B727" s="1"/>
      <c r="C727" s="1"/>
      <c r="D727" s="1"/>
      <c r="I727" s="3"/>
      <c r="J727" s="5"/>
      <c r="K727" s="5"/>
      <c r="L727" s="5"/>
      <c r="M727" s="5"/>
      <c r="N727" s="5"/>
      <c r="O727" s="3"/>
      <c r="R727" s="3"/>
    </row>
    <row r="728" spans="1:18" x14ac:dyDescent="0.2">
      <c r="A728" s="1"/>
      <c r="B728" s="1"/>
      <c r="C728" s="1"/>
      <c r="D728" s="1"/>
      <c r="I728" s="3"/>
      <c r="J728" s="5"/>
      <c r="K728" s="5"/>
      <c r="L728" s="5"/>
      <c r="M728" s="5"/>
      <c r="N728" s="5"/>
      <c r="O728" s="3"/>
      <c r="R728" s="3"/>
    </row>
    <row r="729" spans="1:18" x14ac:dyDescent="0.2">
      <c r="A729" s="1"/>
      <c r="B729" s="1"/>
      <c r="C729" s="1"/>
      <c r="D729" s="1"/>
      <c r="I729" s="3"/>
      <c r="J729" s="5"/>
      <c r="K729" s="5"/>
      <c r="L729" s="5"/>
      <c r="M729" s="5"/>
      <c r="N729" s="5"/>
      <c r="O729" s="3"/>
      <c r="R729" s="3"/>
    </row>
    <row r="730" spans="1:18" x14ac:dyDescent="0.2">
      <c r="A730" s="1"/>
      <c r="B730" s="1"/>
      <c r="C730" s="1"/>
      <c r="D730" s="1"/>
      <c r="I730" s="3"/>
      <c r="J730" s="5"/>
      <c r="K730" s="5"/>
      <c r="L730" s="5"/>
      <c r="M730" s="5"/>
      <c r="N730" s="5"/>
      <c r="O730" s="3"/>
      <c r="R730" s="3"/>
    </row>
    <row r="731" spans="1:18" x14ac:dyDescent="0.2">
      <c r="A731" s="1"/>
      <c r="B731" s="1"/>
      <c r="C731" s="1"/>
      <c r="D731" s="1"/>
      <c r="I731" s="3"/>
      <c r="J731" s="5"/>
      <c r="K731" s="5"/>
      <c r="L731" s="5"/>
      <c r="M731" s="5"/>
      <c r="N731" s="5"/>
      <c r="O731" s="3"/>
      <c r="R731" s="3"/>
    </row>
    <row r="732" spans="1:18" x14ac:dyDescent="0.2">
      <c r="A732" s="1"/>
      <c r="B732" s="1"/>
      <c r="C732" s="1"/>
      <c r="D732" s="1"/>
      <c r="I732" s="3"/>
      <c r="J732" s="5"/>
      <c r="K732" s="5"/>
      <c r="L732" s="5"/>
      <c r="M732" s="5"/>
      <c r="N732" s="5"/>
      <c r="O732" s="3"/>
      <c r="R732" s="3"/>
    </row>
    <row r="733" spans="1:18" x14ac:dyDescent="0.2">
      <c r="A733" s="1"/>
      <c r="B733" s="1"/>
      <c r="C733" s="1"/>
      <c r="D733" s="1"/>
      <c r="I733" s="3"/>
      <c r="J733" s="5"/>
      <c r="K733" s="5"/>
      <c r="L733" s="5"/>
      <c r="M733" s="5"/>
      <c r="N733" s="5"/>
      <c r="O733" s="3"/>
      <c r="R733" s="3"/>
    </row>
    <row r="734" spans="1:18" x14ac:dyDescent="0.2">
      <c r="A734" s="1"/>
      <c r="B734" s="1"/>
      <c r="C734" s="1"/>
      <c r="D734" s="1"/>
      <c r="I734" s="3"/>
      <c r="J734" s="5"/>
      <c r="K734" s="5"/>
      <c r="L734" s="5"/>
      <c r="M734" s="5"/>
      <c r="N734" s="5"/>
      <c r="O734" s="3"/>
      <c r="R734" s="3"/>
    </row>
    <row r="735" spans="1:18" x14ac:dyDescent="0.2">
      <c r="A735" s="1"/>
      <c r="B735" s="1"/>
      <c r="C735" s="1"/>
      <c r="D735" s="1"/>
      <c r="I735" s="3"/>
      <c r="J735" s="5"/>
      <c r="K735" s="5"/>
      <c r="L735" s="5"/>
      <c r="M735" s="5"/>
      <c r="N735" s="5"/>
      <c r="O735" s="3"/>
      <c r="R735" s="3"/>
    </row>
    <row r="736" spans="1:18" x14ac:dyDescent="0.2">
      <c r="A736" s="1"/>
      <c r="B736" s="1"/>
      <c r="C736" s="1"/>
      <c r="D736" s="1"/>
      <c r="I736" s="3"/>
      <c r="J736" s="5"/>
      <c r="K736" s="5"/>
      <c r="L736" s="5"/>
      <c r="M736" s="5"/>
      <c r="N736" s="5"/>
      <c r="O736" s="3"/>
      <c r="R736" s="3"/>
    </row>
    <row r="737" spans="1:18" x14ac:dyDescent="0.2">
      <c r="A737" s="1"/>
      <c r="B737" s="1"/>
      <c r="C737" s="1"/>
      <c r="D737" s="1"/>
      <c r="I737" s="3"/>
      <c r="J737" s="5"/>
      <c r="K737" s="5"/>
      <c r="L737" s="5"/>
      <c r="M737" s="5"/>
      <c r="N737" s="5"/>
      <c r="O737" s="3"/>
      <c r="R737" s="3"/>
    </row>
    <row r="738" spans="1:18" x14ac:dyDescent="0.2">
      <c r="A738" s="1"/>
      <c r="B738" s="1"/>
      <c r="C738" s="1"/>
      <c r="D738" s="1"/>
      <c r="I738" s="3"/>
      <c r="J738" s="5"/>
      <c r="K738" s="5"/>
      <c r="L738" s="5"/>
      <c r="M738" s="5"/>
      <c r="N738" s="5"/>
      <c r="O738" s="3"/>
      <c r="R738" s="3"/>
    </row>
    <row r="739" spans="1:18" x14ac:dyDescent="0.2">
      <c r="A739" s="1"/>
      <c r="B739" s="1"/>
      <c r="C739" s="1"/>
      <c r="D739" s="1"/>
      <c r="I739" s="3"/>
      <c r="J739" s="5"/>
      <c r="K739" s="5"/>
      <c r="L739" s="5"/>
      <c r="M739" s="5"/>
      <c r="N739" s="5"/>
      <c r="O739" s="3"/>
      <c r="R739" s="3"/>
    </row>
    <row r="740" spans="1:18" x14ac:dyDescent="0.2">
      <c r="A740" s="1"/>
      <c r="B740" s="1"/>
      <c r="C740" s="1"/>
      <c r="D740" s="1"/>
      <c r="I740" s="3"/>
      <c r="J740" s="5"/>
      <c r="K740" s="5"/>
      <c r="L740" s="5"/>
      <c r="M740" s="5"/>
      <c r="N740" s="5"/>
      <c r="O740" s="3"/>
      <c r="R740" s="3"/>
    </row>
    <row r="741" spans="1:18" x14ac:dyDescent="0.2">
      <c r="A741" s="1"/>
      <c r="B741" s="1"/>
      <c r="C741" s="1"/>
      <c r="D741" s="1"/>
      <c r="I741" s="3"/>
      <c r="J741" s="5"/>
      <c r="K741" s="5"/>
      <c r="L741" s="5"/>
      <c r="M741" s="5"/>
      <c r="N741" s="5"/>
      <c r="O741" s="3"/>
      <c r="R741" s="3"/>
    </row>
    <row r="742" spans="1:18" x14ac:dyDescent="0.2">
      <c r="A742" s="1"/>
      <c r="B742" s="1"/>
      <c r="C742" s="1"/>
      <c r="D742" s="1"/>
      <c r="I742" s="3"/>
      <c r="J742" s="5"/>
      <c r="K742" s="5"/>
      <c r="L742" s="5"/>
      <c r="M742" s="5"/>
      <c r="N742" s="5"/>
      <c r="O742" s="3"/>
      <c r="R742" s="3"/>
    </row>
    <row r="743" spans="1:18" x14ac:dyDescent="0.2">
      <c r="A743" s="1"/>
      <c r="B743" s="1"/>
      <c r="C743" s="1"/>
      <c r="D743" s="1"/>
      <c r="I743" s="3"/>
      <c r="J743" s="5"/>
      <c r="K743" s="5"/>
      <c r="L743" s="5"/>
      <c r="M743" s="5"/>
      <c r="N743" s="5"/>
      <c r="O743" s="3"/>
      <c r="R743" s="3"/>
    </row>
    <row r="744" spans="1:18" x14ac:dyDescent="0.2">
      <c r="A744" s="1"/>
      <c r="B744" s="1"/>
      <c r="C744" s="1"/>
      <c r="D744" s="1"/>
      <c r="I744" s="3"/>
      <c r="J744" s="5"/>
      <c r="K744" s="5"/>
      <c r="L744" s="5"/>
      <c r="M744" s="5"/>
      <c r="N744" s="5"/>
      <c r="O744" s="3"/>
      <c r="R744" s="3"/>
    </row>
    <row r="745" spans="1:18" x14ac:dyDescent="0.2">
      <c r="A745" s="1"/>
      <c r="B745" s="1"/>
      <c r="C745" s="1"/>
      <c r="D745" s="1"/>
      <c r="I745" s="3"/>
      <c r="J745" s="5"/>
      <c r="K745" s="5"/>
      <c r="L745" s="5"/>
      <c r="M745" s="5"/>
      <c r="N745" s="5"/>
      <c r="O745" s="3"/>
      <c r="R745" s="3"/>
    </row>
    <row r="746" spans="1:18" x14ac:dyDescent="0.2">
      <c r="A746" s="1"/>
      <c r="B746" s="1"/>
      <c r="C746" s="1"/>
      <c r="D746" s="1"/>
      <c r="I746" s="3"/>
      <c r="J746" s="5"/>
      <c r="K746" s="5"/>
      <c r="L746" s="5"/>
      <c r="M746" s="5"/>
      <c r="N746" s="5"/>
      <c r="O746" s="3"/>
      <c r="R746" s="3"/>
    </row>
    <row r="747" spans="1:18" x14ac:dyDescent="0.2">
      <c r="A747" s="1"/>
      <c r="B747" s="1"/>
      <c r="C747" s="1"/>
      <c r="D747" s="1"/>
      <c r="I747" s="3"/>
      <c r="J747" s="5"/>
      <c r="K747" s="5"/>
      <c r="L747" s="5"/>
      <c r="M747" s="5"/>
      <c r="N747" s="5"/>
      <c r="O747" s="3"/>
      <c r="R747" s="3"/>
    </row>
    <row r="748" spans="1:18" x14ac:dyDescent="0.2">
      <c r="A748" s="1"/>
      <c r="B748" s="1"/>
      <c r="C748" s="1"/>
      <c r="D748" s="1"/>
      <c r="I748" s="3"/>
      <c r="J748" s="5"/>
      <c r="K748" s="5"/>
      <c r="L748" s="5"/>
      <c r="M748" s="5"/>
      <c r="N748" s="5"/>
      <c r="O748" s="3"/>
      <c r="R748" s="3"/>
    </row>
    <row r="749" spans="1:18" x14ac:dyDescent="0.2">
      <c r="A749" s="1"/>
      <c r="B749" s="1"/>
      <c r="C749" s="1"/>
      <c r="D749" s="1"/>
      <c r="I749" s="3"/>
      <c r="J749" s="5"/>
      <c r="K749" s="5"/>
      <c r="L749" s="5"/>
      <c r="M749" s="5"/>
      <c r="N749" s="5"/>
      <c r="O749" s="3"/>
      <c r="R749" s="3"/>
    </row>
    <row r="750" spans="1:18" x14ac:dyDescent="0.2">
      <c r="A750" s="1"/>
      <c r="B750" s="1"/>
      <c r="C750" s="1"/>
      <c r="D750" s="1"/>
      <c r="I750" s="3"/>
      <c r="J750" s="5"/>
      <c r="K750" s="5"/>
      <c r="L750" s="5"/>
      <c r="M750" s="5"/>
      <c r="N750" s="5"/>
      <c r="O750" s="3"/>
      <c r="R750" s="3"/>
    </row>
    <row r="751" spans="1:18" x14ac:dyDescent="0.2">
      <c r="A751" s="1"/>
      <c r="B751" s="1"/>
      <c r="C751" s="1"/>
      <c r="D751" s="1"/>
      <c r="I751" s="3"/>
      <c r="J751" s="5"/>
      <c r="K751" s="5"/>
      <c r="L751" s="5"/>
      <c r="M751" s="5"/>
      <c r="N751" s="5"/>
      <c r="O751" s="3"/>
      <c r="R751" s="3"/>
    </row>
    <row r="752" spans="1:18" x14ac:dyDescent="0.2">
      <c r="A752" s="1"/>
      <c r="B752" s="1"/>
      <c r="C752" s="1"/>
      <c r="D752" s="1"/>
      <c r="I752" s="3"/>
      <c r="J752" s="5"/>
      <c r="K752" s="5"/>
      <c r="L752" s="5"/>
      <c r="M752" s="5"/>
      <c r="N752" s="5"/>
      <c r="O752" s="3"/>
      <c r="R752" s="3"/>
    </row>
    <row r="753" spans="1:18" x14ac:dyDescent="0.2">
      <c r="A753" s="1"/>
      <c r="B753" s="1"/>
      <c r="C753" s="1"/>
      <c r="D753" s="1"/>
      <c r="I753" s="3"/>
      <c r="J753" s="5"/>
      <c r="K753" s="5"/>
      <c r="L753" s="5"/>
      <c r="M753" s="5"/>
      <c r="N753" s="5"/>
      <c r="O753" s="3"/>
      <c r="R753" s="3"/>
    </row>
    <row r="754" spans="1:18" x14ac:dyDescent="0.2">
      <c r="A754" s="1"/>
      <c r="B754" s="1"/>
      <c r="C754" s="1"/>
      <c r="D754" s="1"/>
      <c r="I754" s="3"/>
      <c r="J754" s="5"/>
      <c r="K754" s="5"/>
      <c r="L754" s="5"/>
      <c r="M754" s="5"/>
      <c r="N754" s="5"/>
      <c r="O754" s="3"/>
      <c r="R754" s="3"/>
    </row>
    <row r="755" spans="1:18" x14ac:dyDescent="0.2">
      <c r="A755" s="1"/>
      <c r="B755" s="1"/>
      <c r="C755" s="1"/>
      <c r="D755" s="1"/>
      <c r="I755" s="3"/>
      <c r="J755" s="5"/>
      <c r="K755" s="5"/>
      <c r="L755" s="5"/>
      <c r="M755" s="5"/>
      <c r="N755" s="5"/>
      <c r="O755" s="3"/>
      <c r="R755" s="3"/>
    </row>
    <row r="756" spans="1:18" x14ac:dyDescent="0.2">
      <c r="A756" s="1"/>
      <c r="B756" s="1"/>
      <c r="C756" s="1"/>
      <c r="D756" s="1"/>
      <c r="I756" s="3"/>
      <c r="J756" s="5"/>
      <c r="K756" s="5"/>
      <c r="L756" s="5"/>
      <c r="M756" s="5"/>
      <c r="N756" s="5"/>
      <c r="O756" s="3"/>
      <c r="R756" s="3"/>
    </row>
    <row r="757" spans="1:18" x14ac:dyDescent="0.2">
      <c r="A757" s="1"/>
      <c r="B757" s="1"/>
      <c r="C757" s="1"/>
      <c r="D757" s="1"/>
      <c r="I757" s="3"/>
      <c r="J757" s="5"/>
      <c r="K757" s="5"/>
      <c r="L757" s="5"/>
      <c r="M757" s="5"/>
      <c r="N757" s="5"/>
      <c r="O757" s="3"/>
      <c r="R757" s="3"/>
    </row>
    <row r="758" spans="1:18" x14ac:dyDescent="0.2">
      <c r="A758" s="1"/>
      <c r="B758" s="1"/>
      <c r="C758" s="1"/>
      <c r="D758" s="1"/>
      <c r="I758" s="3"/>
      <c r="J758" s="5"/>
      <c r="K758" s="5"/>
      <c r="L758" s="5"/>
      <c r="M758" s="5"/>
      <c r="N758" s="5"/>
      <c r="O758" s="3"/>
      <c r="R758" s="3"/>
    </row>
    <row r="759" spans="1:18" x14ac:dyDescent="0.2">
      <c r="A759" s="1"/>
      <c r="B759" s="1"/>
      <c r="C759" s="1"/>
      <c r="D759" s="1"/>
      <c r="I759" s="3"/>
      <c r="J759" s="5"/>
      <c r="K759" s="5"/>
      <c r="L759" s="5"/>
      <c r="M759" s="5"/>
      <c r="N759" s="5"/>
      <c r="O759" s="3"/>
      <c r="R759" s="3"/>
    </row>
    <row r="760" spans="1:18" x14ac:dyDescent="0.2">
      <c r="A760" s="1"/>
      <c r="B760" s="1"/>
      <c r="C760" s="1"/>
      <c r="D760" s="1"/>
      <c r="I760" s="3"/>
      <c r="J760" s="5"/>
      <c r="K760" s="5"/>
      <c r="L760" s="5"/>
      <c r="M760" s="5"/>
      <c r="N760" s="5"/>
      <c r="O760" s="3"/>
      <c r="R760" s="3"/>
    </row>
    <row r="761" spans="1:18" x14ac:dyDescent="0.2">
      <c r="A761" s="1"/>
      <c r="B761" s="1"/>
      <c r="C761" s="1"/>
      <c r="D761" s="1"/>
      <c r="I761" s="3"/>
      <c r="J761" s="5"/>
      <c r="K761" s="5"/>
      <c r="L761" s="5"/>
      <c r="M761" s="5"/>
      <c r="N761" s="5"/>
      <c r="O761" s="3"/>
      <c r="R761" s="3"/>
    </row>
    <row r="762" spans="1:18" x14ac:dyDescent="0.2">
      <c r="A762" s="1"/>
      <c r="B762" s="1"/>
      <c r="C762" s="1"/>
      <c r="D762" s="1"/>
      <c r="I762" s="3"/>
      <c r="J762" s="5"/>
      <c r="K762" s="5"/>
      <c r="L762" s="5"/>
      <c r="M762" s="5"/>
      <c r="N762" s="5"/>
      <c r="O762" s="3"/>
      <c r="R762" s="3"/>
    </row>
    <row r="763" spans="1:18" x14ac:dyDescent="0.2">
      <c r="A763" s="1"/>
      <c r="B763" s="1"/>
      <c r="C763" s="1"/>
      <c r="D763" s="1"/>
      <c r="I763" s="3"/>
      <c r="J763" s="5"/>
      <c r="K763" s="5"/>
      <c r="L763" s="5"/>
      <c r="M763" s="5"/>
      <c r="N763" s="5"/>
      <c r="O763" s="3"/>
      <c r="R763" s="3"/>
    </row>
    <row r="764" spans="1:18" x14ac:dyDescent="0.2">
      <c r="A764" s="1"/>
      <c r="B764" s="1"/>
      <c r="C764" s="1"/>
      <c r="D764" s="1"/>
      <c r="I764" s="3"/>
      <c r="J764" s="5"/>
      <c r="K764" s="5"/>
      <c r="L764" s="5"/>
      <c r="M764" s="5"/>
      <c r="N764" s="5"/>
      <c r="O764" s="3"/>
      <c r="R764" s="3"/>
    </row>
    <row r="765" spans="1:18" x14ac:dyDescent="0.2">
      <c r="A765" s="1"/>
      <c r="B765" s="1"/>
      <c r="C765" s="1"/>
      <c r="D765" s="1"/>
      <c r="I765" s="3"/>
      <c r="J765" s="5"/>
      <c r="K765" s="5"/>
      <c r="L765" s="5"/>
      <c r="M765" s="5"/>
      <c r="N765" s="5"/>
      <c r="O765" s="3"/>
      <c r="R765" s="3"/>
    </row>
    <row r="766" spans="1:18" x14ac:dyDescent="0.2">
      <c r="A766" s="1"/>
      <c r="B766" s="1"/>
      <c r="C766" s="1"/>
      <c r="D766" s="1"/>
      <c r="I766" s="3"/>
      <c r="J766" s="5"/>
      <c r="K766" s="5"/>
      <c r="L766" s="5"/>
      <c r="M766" s="5"/>
      <c r="N766" s="5"/>
      <c r="O766" s="3"/>
      <c r="R766" s="3"/>
    </row>
    <row r="767" spans="1:18" x14ac:dyDescent="0.2">
      <c r="A767" s="1"/>
      <c r="B767" s="1"/>
      <c r="C767" s="1"/>
      <c r="D767" s="1"/>
      <c r="I767" s="3"/>
      <c r="J767" s="5"/>
      <c r="K767" s="5"/>
      <c r="L767" s="5"/>
      <c r="M767" s="5"/>
      <c r="N767" s="5"/>
      <c r="O767" s="3"/>
      <c r="R767" s="3"/>
    </row>
    <row r="768" spans="1:18" x14ac:dyDescent="0.2">
      <c r="A768" s="1"/>
      <c r="B768" s="1"/>
      <c r="C768" s="1"/>
      <c r="D768" s="1"/>
      <c r="I768" s="3"/>
      <c r="J768" s="5"/>
      <c r="K768" s="5"/>
      <c r="L768" s="5"/>
      <c r="M768" s="5"/>
      <c r="N768" s="5"/>
      <c r="O768" s="3"/>
      <c r="R768" s="3"/>
    </row>
    <row r="769" spans="1:18" x14ac:dyDescent="0.2">
      <c r="A769" s="1"/>
      <c r="B769" s="1"/>
      <c r="C769" s="1"/>
      <c r="D769" s="1"/>
      <c r="I769" s="3"/>
      <c r="J769" s="5"/>
      <c r="K769" s="5"/>
      <c r="L769" s="5"/>
      <c r="M769" s="5"/>
      <c r="N769" s="5"/>
      <c r="O769" s="3"/>
      <c r="R769" s="3"/>
    </row>
    <row r="770" spans="1:18" x14ac:dyDescent="0.2">
      <c r="A770" s="1"/>
      <c r="B770" s="1"/>
      <c r="C770" s="1"/>
      <c r="D770" s="1"/>
      <c r="I770" s="3"/>
      <c r="J770" s="5"/>
      <c r="K770" s="5"/>
      <c r="L770" s="5"/>
      <c r="M770" s="5"/>
      <c r="N770" s="5"/>
      <c r="O770" s="3"/>
      <c r="R770" s="3"/>
    </row>
    <row r="771" spans="1:18" x14ac:dyDescent="0.2">
      <c r="A771" s="1"/>
      <c r="B771" s="1"/>
      <c r="C771" s="1"/>
      <c r="D771" s="1"/>
      <c r="I771" s="3"/>
      <c r="J771" s="5"/>
      <c r="K771" s="5"/>
      <c r="L771" s="5"/>
      <c r="M771" s="5"/>
      <c r="N771" s="5"/>
      <c r="O771" s="3"/>
      <c r="R771" s="3"/>
    </row>
    <row r="772" spans="1:18" x14ac:dyDescent="0.2">
      <c r="A772" s="1"/>
      <c r="B772" s="1"/>
      <c r="C772" s="1"/>
      <c r="D772" s="1"/>
      <c r="I772" s="3"/>
      <c r="J772" s="5"/>
      <c r="K772" s="5"/>
      <c r="L772" s="5"/>
      <c r="M772" s="5"/>
      <c r="N772" s="5"/>
      <c r="O772" s="3"/>
      <c r="R772" s="3"/>
    </row>
    <row r="773" spans="1:18" x14ac:dyDescent="0.2">
      <c r="A773" s="1"/>
      <c r="B773" s="1"/>
      <c r="C773" s="1"/>
      <c r="D773" s="1"/>
      <c r="I773" s="3"/>
      <c r="J773" s="5"/>
      <c r="K773" s="5"/>
      <c r="L773" s="5"/>
      <c r="M773" s="5"/>
      <c r="N773" s="5"/>
      <c r="O773" s="3"/>
      <c r="R773" s="3"/>
    </row>
    <row r="774" spans="1:18" x14ac:dyDescent="0.2">
      <c r="A774" s="1"/>
      <c r="B774" s="1"/>
      <c r="C774" s="1"/>
      <c r="D774" s="1"/>
      <c r="I774" s="3"/>
      <c r="J774" s="5"/>
      <c r="K774" s="5"/>
      <c r="L774" s="5"/>
      <c r="M774" s="5"/>
      <c r="N774" s="5"/>
      <c r="O774" s="3"/>
      <c r="R774" s="3"/>
    </row>
    <row r="775" spans="1:18" x14ac:dyDescent="0.2">
      <c r="A775" s="1"/>
      <c r="B775" s="1"/>
      <c r="C775" s="1"/>
      <c r="D775" s="1"/>
      <c r="I775" s="3"/>
      <c r="J775" s="5"/>
      <c r="K775" s="5"/>
      <c r="L775" s="5"/>
      <c r="M775" s="5"/>
      <c r="N775" s="5"/>
      <c r="O775" s="3"/>
      <c r="R775" s="3"/>
    </row>
    <row r="776" spans="1:18" x14ac:dyDescent="0.2">
      <c r="A776" s="1"/>
      <c r="B776" s="1"/>
      <c r="C776" s="1"/>
      <c r="D776" s="1"/>
      <c r="I776" s="3"/>
      <c r="J776" s="5"/>
      <c r="K776" s="5"/>
      <c r="L776" s="5"/>
      <c r="M776" s="5"/>
      <c r="N776" s="5"/>
      <c r="O776" s="3"/>
      <c r="R776" s="3"/>
    </row>
    <row r="777" spans="1:18" x14ac:dyDescent="0.2">
      <c r="A777" s="1"/>
      <c r="B777" s="1"/>
      <c r="C777" s="1"/>
      <c r="D777" s="1"/>
      <c r="I777" s="3"/>
      <c r="J777" s="5"/>
      <c r="K777" s="5"/>
      <c r="L777" s="5"/>
      <c r="M777" s="5"/>
      <c r="N777" s="5"/>
      <c r="O777" s="3"/>
      <c r="R777" s="3"/>
    </row>
    <row r="778" spans="1:18" x14ac:dyDescent="0.2">
      <c r="A778" s="1"/>
      <c r="B778" s="1"/>
      <c r="C778" s="1"/>
      <c r="D778" s="1"/>
      <c r="I778" s="3"/>
      <c r="J778" s="5"/>
      <c r="K778" s="5"/>
      <c r="L778" s="5"/>
      <c r="M778" s="5"/>
      <c r="N778" s="5"/>
      <c r="O778" s="3"/>
      <c r="R778" s="3"/>
    </row>
    <row r="779" spans="1:18" x14ac:dyDescent="0.2">
      <c r="A779" s="1"/>
      <c r="B779" s="1"/>
      <c r="C779" s="1"/>
      <c r="D779" s="1"/>
      <c r="I779" s="3"/>
      <c r="J779" s="5"/>
      <c r="K779" s="5"/>
      <c r="L779" s="5"/>
      <c r="M779" s="5"/>
      <c r="N779" s="5"/>
      <c r="O779" s="3"/>
      <c r="R779" s="3"/>
    </row>
    <row r="780" spans="1:18" x14ac:dyDescent="0.2">
      <c r="A780" s="1"/>
      <c r="B780" s="1"/>
      <c r="C780" s="1"/>
      <c r="D780" s="1"/>
      <c r="I780" s="3"/>
      <c r="J780" s="5"/>
      <c r="K780" s="5"/>
      <c r="L780" s="5"/>
      <c r="M780" s="5"/>
      <c r="N780" s="5"/>
      <c r="O780" s="3"/>
      <c r="R780" s="3"/>
    </row>
    <row r="781" spans="1:18" x14ac:dyDescent="0.2">
      <c r="A781" s="1"/>
      <c r="B781" s="1"/>
      <c r="C781" s="1"/>
      <c r="D781" s="1"/>
      <c r="I781" s="3"/>
      <c r="J781" s="5"/>
      <c r="K781" s="5"/>
      <c r="L781" s="5"/>
      <c r="M781" s="5"/>
      <c r="N781" s="5"/>
      <c r="O781" s="3"/>
      <c r="R781" s="3"/>
    </row>
    <row r="782" spans="1:18" x14ac:dyDescent="0.2">
      <c r="A782" s="1"/>
      <c r="B782" s="1"/>
      <c r="C782" s="1"/>
      <c r="D782" s="1"/>
      <c r="I782" s="3"/>
      <c r="J782" s="5"/>
      <c r="K782" s="5"/>
      <c r="L782" s="5"/>
      <c r="M782" s="5"/>
      <c r="N782" s="5"/>
      <c r="O782" s="3"/>
      <c r="R782" s="3"/>
    </row>
    <row r="783" spans="1:18" x14ac:dyDescent="0.2">
      <c r="A783" s="1"/>
      <c r="B783" s="1"/>
      <c r="C783" s="1"/>
      <c r="D783" s="1"/>
      <c r="I783" s="3"/>
      <c r="J783" s="5"/>
      <c r="K783" s="5"/>
      <c r="L783" s="5"/>
      <c r="M783" s="5"/>
      <c r="N783" s="5"/>
      <c r="O783" s="3"/>
      <c r="R783" s="3"/>
    </row>
    <row r="784" spans="1:18" x14ac:dyDescent="0.2">
      <c r="A784" s="1"/>
      <c r="B784" s="1"/>
      <c r="C784" s="1"/>
      <c r="D784" s="1"/>
      <c r="I784" s="3"/>
      <c r="J784" s="5"/>
      <c r="K784" s="5"/>
      <c r="L784" s="5"/>
      <c r="M784" s="5"/>
      <c r="N784" s="5"/>
      <c r="O784" s="3"/>
      <c r="R784" s="3"/>
    </row>
    <row r="785" spans="1:18" x14ac:dyDescent="0.2">
      <c r="A785" s="1"/>
      <c r="B785" s="1"/>
      <c r="C785" s="1"/>
      <c r="D785" s="1"/>
      <c r="I785" s="3"/>
      <c r="J785" s="5"/>
      <c r="K785" s="5"/>
      <c r="L785" s="5"/>
      <c r="M785" s="5"/>
      <c r="N785" s="5"/>
      <c r="O785" s="3"/>
      <c r="R785" s="3"/>
    </row>
    <row r="786" spans="1:18" x14ac:dyDescent="0.2">
      <c r="A786" s="1"/>
      <c r="B786" s="1"/>
      <c r="C786" s="1"/>
      <c r="D786" s="1"/>
      <c r="I786" s="3"/>
      <c r="J786" s="5"/>
      <c r="K786" s="5"/>
      <c r="L786" s="5"/>
      <c r="M786" s="5"/>
      <c r="N786" s="5"/>
      <c r="O786" s="3"/>
      <c r="R786" s="3"/>
    </row>
    <row r="787" spans="1:18" x14ac:dyDescent="0.2">
      <c r="A787" s="1"/>
      <c r="B787" s="1"/>
      <c r="C787" s="1"/>
      <c r="D787" s="1"/>
      <c r="I787" s="3"/>
      <c r="J787" s="5"/>
      <c r="K787" s="5"/>
      <c r="L787" s="5"/>
      <c r="M787" s="5"/>
      <c r="N787" s="5"/>
      <c r="O787" s="3"/>
      <c r="R787" s="3"/>
    </row>
    <row r="788" spans="1:18" x14ac:dyDescent="0.2">
      <c r="A788" s="1"/>
      <c r="B788" s="1"/>
      <c r="C788" s="1"/>
      <c r="D788" s="1"/>
      <c r="I788" s="3"/>
      <c r="J788" s="5"/>
      <c r="K788" s="5"/>
      <c r="L788" s="5"/>
      <c r="M788" s="5"/>
      <c r="N788" s="5"/>
      <c r="O788" s="3"/>
      <c r="R788" s="3"/>
    </row>
    <row r="789" spans="1:18" x14ac:dyDescent="0.2">
      <c r="A789" s="1"/>
      <c r="B789" s="1"/>
      <c r="C789" s="1"/>
      <c r="D789" s="1"/>
      <c r="I789" s="3"/>
      <c r="J789" s="5"/>
      <c r="K789" s="5"/>
      <c r="L789" s="5"/>
      <c r="M789" s="5"/>
      <c r="N789" s="5"/>
      <c r="O789" s="3"/>
      <c r="R789" s="3"/>
    </row>
    <row r="790" spans="1:18" x14ac:dyDescent="0.2">
      <c r="A790" s="1"/>
      <c r="B790" s="1"/>
      <c r="C790" s="1"/>
      <c r="D790" s="1"/>
      <c r="I790" s="3"/>
      <c r="J790" s="5"/>
      <c r="K790" s="5"/>
      <c r="L790" s="5"/>
      <c r="M790" s="5"/>
      <c r="N790" s="5"/>
      <c r="O790" s="3"/>
      <c r="R790" s="3"/>
    </row>
    <row r="791" spans="1:18" x14ac:dyDescent="0.2">
      <c r="A791" s="1"/>
      <c r="B791" s="1"/>
      <c r="C791" s="1"/>
      <c r="D791" s="1"/>
      <c r="I791" s="3"/>
      <c r="J791" s="5"/>
      <c r="K791" s="5"/>
      <c r="L791" s="5"/>
      <c r="M791" s="5"/>
      <c r="N791" s="5"/>
      <c r="O791" s="3"/>
      <c r="R791" s="3"/>
    </row>
    <row r="792" spans="1:18" x14ac:dyDescent="0.2">
      <c r="A792" s="1"/>
      <c r="B792" s="1"/>
      <c r="C792" s="1"/>
      <c r="D792" s="1"/>
      <c r="I792" s="3"/>
      <c r="J792" s="5"/>
      <c r="K792" s="5"/>
      <c r="L792" s="5"/>
      <c r="M792" s="5"/>
      <c r="N792" s="5"/>
      <c r="O792" s="3"/>
      <c r="R792" s="3"/>
    </row>
    <row r="793" spans="1:18" x14ac:dyDescent="0.2">
      <c r="A793" s="1"/>
      <c r="B793" s="1"/>
      <c r="C793" s="1"/>
      <c r="D793" s="1"/>
      <c r="I793" s="3"/>
      <c r="J793" s="5"/>
      <c r="K793" s="5"/>
      <c r="L793" s="5"/>
      <c r="M793" s="5"/>
      <c r="N793" s="5"/>
      <c r="O793" s="3"/>
      <c r="R793" s="3"/>
    </row>
    <row r="794" spans="1:18" x14ac:dyDescent="0.2">
      <c r="A794" s="1"/>
      <c r="B794" s="1"/>
      <c r="C794" s="1"/>
      <c r="D794" s="1"/>
      <c r="I794" s="3"/>
      <c r="J794" s="5"/>
      <c r="K794" s="5"/>
      <c r="L794" s="5"/>
      <c r="M794" s="5"/>
      <c r="N794" s="5"/>
      <c r="O794" s="3"/>
      <c r="R794" s="3"/>
    </row>
    <row r="795" spans="1:18" x14ac:dyDescent="0.2">
      <c r="A795" s="1"/>
      <c r="B795" s="1"/>
      <c r="C795" s="1"/>
      <c r="D795" s="1"/>
      <c r="I795" s="3"/>
      <c r="J795" s="5"/>
      <c r="K795" s="5"/>
      <c r="L795" s="5"/>
      <c r="M795" s="5"/>
      <c r="N795" s="5"/>
      <c r="O795" s="3"/>
      <c r="R795" s="3"/>
    </row>
    <row r="796" spans="1:18" x14ac:dyDescent="0.2">
      <c r="A796" s="1"/>
      <c r="B796" s="1"/>
      <c r="C796" s="1"/>
      <c r="D796" s="1"/>
      <c r="I796" s="3"/>
      <c r="J796" s="5"/>
      <c r="K796" s="5"/>
      <c r="L796" s="5"/>
      <c r="M796" s="5"/>
      <c r="N796" s="5"/>
      <c r="O796" s="3"/>
      <c r="R796" s="3"/>
    </row>
    <row r="797" spans="1:18" x14ac:dyDescent="0.2">
      <c r="A797" s="1"/>
      <c r="B797" s="1"/>
      <c r="C797" s="1"/>
      <c r="D797" s="1"/>
      <c r="I797" s="3"/>
      <c r="J797" s="5"/>
      <c r="K797" s="5"/>
      <c r="L797" s="5"/>
      <c r="M797" s="5"/>
      <c r="N797" s="5"/>
      <c r="O797" s="3"/>
      <c r="R797" s="3"/>
    </row>
    <row r="798" spans="1:18" x14ac:dyDescent="0.2">
      <c r="A798" s="1"/>
      <c r="B798" s="1"/>
      <c r="C798" s="1"/>
      <c r="D798" s="1"/>
      <c r="I798" s="3"/>
      <c r="J798" s="5"/>
      <c r="K798" s="5"/>
      <c r="L798" s="5"/>
      <c r="M798" s="5"/>
      <c r="N798" s="5"/>
      <c r="O798" s="3"/>
      <c r="R798" s="3"/>
    </row>
    <row r="799" spans="1:18" x14ac:dyDescent="0.2">
      <c r="A799" s="1"/>
      <c r="B799" s="1"/>
      <c r="C799" s="1"/>
      <c r="D799" s="1"/>
      <c r="I799" s="3"/>
      <c r="J799" s="5"/>
      <c r="K799" s="5"/>
      <c r="L799" s="5"/>
      <c r="M799" s="5"/>
      <c r="N799" s="5"/>
      <c r="O799" s="3"/>
      <c r="R799" s="3"/>
    </row>
    <row r="800" spans="1:18" x14ac:dyDescent="0.2">
      <c r="A800" s="1"/>
      <c r="B800" s="1"/>
      <c r="C800" s="1"/>
      <c r="D800" s="1"/>
      <c r="I800" s="3"/>
      <c r="J800" s="5"/>
      <c r="K800" s="5"/>
      <c r="L800" s="5"/>
      <c r="M800" s="5"/>
      <c r="N800" s="5"/>
      <c r="O800" s="3"/>
      <c r="R800" s="3"/>
    </row>
    <row r="801" spans="1:18" x14ac:dyDescent="0.2">
      <c r="A801" s="1"/>
      <c r="B801" s="1"/>
      <c r="C801" s="1"/>
      <c r="D801" s="1"/>
      <c r="I801" s="3"/>
      <c r="J801" s="5"/>
      <c r="K801" s="5"/>
      <c r="L801" s="5"/>
      <c r="M801" s="5"/>
      <c r="N801" s="5"/>
      <c r="O801" s="3"/>
      <c r="R801" s="3"/>
    </row>
    <row r="802" spans="1:18" x14ac:dyDescent="0.2">
      <c r="A802" s="1"/>
      <c r="B802" s="1"/>
      <c r="C802" s="1"/>
      <c r="D802" s="1"/>
      <c r="I802" s="3"/>
      <c r="J802" s="5"/>
      <c r="K802" s="5"/>
      <c r="L802" s="5"/>
      <c r="M802" s="5"/>
      <c r="N802" s="5"/>
      <c r="O802" s="3"/>
      <c r="R802" s="3"/>
    </row>
    <row r="803" spans="1:18" x14ac:dyDescent="0.2">
      <c r="A803" s="1"/>
      <c r="B803" s="1"/>
      <c r="C803" s="1"/>
      <c r="D803" s="1"/>
      <c r="I803" s="3"/>
      <c r="J803" s="5"/>
      <c r="K803" s="5"/>
      <c r="L803" s="5"/>
      <c r="M803" s="5"/>
      <c r="N803" s="5"/>
      <c r="O803" s="3"/>
      <c r="R803" s="3"/>
    </row>
    <row r="804" spans="1:18" x14ac:dyDescent="0.2">
      <c r="A804" s="1"/>
      <c r="B804" s="1"/>
      <c r="C804" s="1"/>
      <c r="D804" s="1"/>
      <c r="I804" s="3"/>
      <c r="J804" s="5"/>
      <c r="K804" s="5"/>
      <c r="L804" s="5"/>
      <c r="M804" s="5"/>
      <c r="N804" s="5"/>
      <c r="O804" s="3"/>
      <c r="R804" s="3"/>
    </row>
    <row r="805" spans="1:18" x14ac:dyDescent="0.2">
      <c r="A805" s="1"/>
      <c r="B805" s="1"/>
      <c r="C805" s="1"/>
      <c r="D805" s="1"/>
      <c r="I805" s="3"/>
      <c r="J805" s="5"/>
      <c r="K805" s="5"/>
      <c r="L805" s="5"/>
      <c r="M805" s="5"/>
      <c r="N805" s="5"/>
      <c r="O805" s="3"/>
      <c r="R805" s="3"/>
    </row>
    <row r="806" spans="1:18" x14ac:dyDescent="0.2">
      <c r="A806" s="1"/>
      <c r="B806" s="1"/>
      <c r="C806" s="1"/>
      <c r="D806" s="1"/>
      <c r="I806" s="3"/>
      <c r="J806" s="5"/>
      <c r="K806" s="5"/>
      <c r="L806" s="5"/>
      <c r="M806" s="5"/>
      <c r="N806" s="5"/>
      <c r="O806" s="3"/>
      <c r="R806" s="3"/>
    </row>
    <row r="807" spans="1:18" x14ac:dyDescent="0.2">
      <c r="A807" s="1"/>
      <c r="B807" s="1"/>
      <c r="C807" s="1"/>
      <c r="D807" s="1"/>
      <c r="I807" s="3"/>
      <c r="J807" s="5"/>
      <c r="K807" s="5"/>
      <c r="L807" s="5"/>
      <c r="M807" s="5"/>
      <c r="N807" s="5"/>
      <c r="O807" s="3"/>
      <c r="R807" s="3"/>
    </row>
    <row r="808" spans="1:18" x14ac:dyDescent="0.2">
      <c r="A808" s="1"/>
      <c r="B808" s="1"/>
      <c r="C808" s="1"/>
      <c r="D808" s="1"/>
      <c r="I808" s="3"/>
      <c r="J808" s="5"/>
      <c r="K808" s="5"/>
      <c r="L808" s="5"/>
      <c r="M808" s="5"/>
      <c r="N808" s="5"/>
      <c r="O808" s="3"/>
      <c r="R808" s="3"/>
    </row>
    <row r="809" spans="1:18" x14ac:dyDescent="0.2">
      <c r="A809" s="1"/>
      <c r="B809" s="1"/>
      <c r="C809" s="1"/>
      <c r="D809" s="1"/>
      <c r="I809" s="3"/>
      <c r="J809" s="5"/>
      <c r="K809" s="5"/>
      <c r="L809" s="5"/>
      <c r="M809" s="5"/>
      <c r="N809" s="5"/>
      <c r="O809" s="3"/>
      <c r="R809" s="3"/>
    </row>
    <row r="810" spans="1:18" x14ac:dyDescent="0.2">
      <c r="A810" s="1"/>
      <c r="B810" s="1"/>
      <c r="C810" s="1"/>
      <c r="D810" s="1"/>
      <c r="I810" s="3"/>
      <c r="J810" s="5"/>
      <c r="K810" s="5"/>
      <c r="L810" s="5"/>
      <c r="M810" s="5"/>
      <c r="N810" s="5"/>
      <c r="O810" s="3"/>
      <c r="R810" s="3"/>
    </row>
    <row r="811" spans="1:18" x14ac:dyDescent="0.2">
      <c r="A811" s="1"/>
      <c r="B811" s="1"/>
      <c r="C811" s="1"/>
      <c r="D811" s="1"/>
      <c r="I811" s="3"/>
      <c r="J811" s="5"/>
      <c r="K811" s="5"/>
      <c r="L811" s="5"/>
      <c r="M811" s="5"/>
      <c r="N811" s="5"/>
      <c r="O811" s="3"/>
      <c r="R811" s="3"/>
    </row>
    <row r="812" spans="1:18" x14ac:dyDescent="0.2">
      <c r="A812" s="1"/>
      <c r="B812" s="1"/>
      <c r="C812" s="1"/>
      <c r="D812" s="1"/>
      <c r="I812" s="3"/>
      <c r="J812" s="5"/>
      <c r="K812" s="5"/>
      <c r="L812" s="5"/>
      <c r="M812" s="5"/>
      <c r="N812" s="5"/>
      <c r="O812" s="3"/>
      <c r="R812" s="3"/>
    </row>
    <row r="813" spans="1:18" x14ac:dyDescent="0.2">
      <c r="A813" s="1"/>
      <c r="B813" s="1"/>
      <c r="C813" s="1"/>
      <c r="D813" s="1"/>
      <c r="I813" s="3"/>
      <c r="J813" s="5"/>
      <c r="K813" s="5"/>
      <c r="L813" s="5"/>
      <c r="M813" s="5"/>
      <c r="N813" s="5"/>
      <c r="O813" s="3"/>
      <c r="R813" s="3"/>
    </row>
    <row r="814" spans="1:18" x14ac:dyDescent="0.2">
      <c r="A814" s="1"/>
      <c r="B814" s="1"/>
      <c r="C814" s="1"/>
      <c r="D814" s="1"/>
      <c r="I814" s="3"/>
      <c r="J814" s="5"/>
      <c r="K814" s="5"/>
      <c r="L814" s="5"/>
      <c r="M814" s="5"/>
      <c r="N814" s="5"/>
      <c r="O814" s="3"/>
      <c r="R814" s="3"/>
    </row>
    <row r="815" spans="1:18" x14ac:dyDescent="0.2">
      <c r="A815" s="1"/>
      <c r="B815" s="1"/>
      <c r="C815" s="1"/>
      <c r="D815" s="1"/>
      <c r="I815" s="3"/>
      <c r="J815" s="5"/>
      <c r="K815" s="5"/>
      <c r="L815" s="5"/>
      <c r="M815" s="5"/>
      <c r="N815" s="5"/>
      <c r="O815" s="3"/>
      <c r="R815" s="3"/>
    </row>
    <row r="816" spans="1:18" x14ac:dyDescent="0.2">
      <c r="A816" s="1"/>
      <c r="B816" s="1"/>
      <c r="C816" s="1"/>
      <c r="D816" s="1"/>
      <c r="I816" s="3"/>
      <c r="J816" s="5"/>
      <c r="K816" s="5"/>
      <c r="L816" s="5"/>
      <c r="M816" s="5"/>
      <c r="N816" s="5"/>
      <c r="O816" s="3"/>
      <c r="R816" s="3"/>
    </row>
    <row r="817" spans="1:18" x14ac:dyDescent="0.2">
      <c r="A817" s="1"/>
      <c r="B817" s="1"/>
      <c r="C817" s="1"/>
      <c r="D817" s="1"/>
      <c r="I817" s="3"/>
      <c r="J817" s="5"/>
      <c r="K817" s="5"/>
      <c r="L817" s="5"/>
      <c r="M817" s="5"/>
      <c r="N817" s="5"/>
      <c r="O817" s="3"/>
      <c r="R817" s="3"/>
    </row>
    <row r="818" spans="1:18" x14ac:dyDescent="0.2">
      <c r="A818" s="1"/>
      <c r="B818" s="1"/>
      <c r="C818" s="1"/>
      <c r="D818" s="1"/>
      <c r="I818" s="3"/>
      <c r="J818" s="5"/>
      <c r="K818" s="5"/>
      <c r="L818" s="5"/>
      <c r="M818" s="5"/>
      <c r="N818" s="5"/>
      <c r="O818" s="3"/>
      <c r="R818" s="3"/>
    </row>
    <row r="819" spans="1:18" x14ac:dyDescent="0.2">
      <c r="A819" s="1"/>
      <c r="B819" s="1"/>
      <c r="C819" s="1"/>
      <c r="D819" s="1"/>
      <c r="I819" s="3"/>
      <c r="J819" s="5"/>
      <c r="K819" s="5"/>
      <c r="L819" s="5"/>
      <c r="M819" s="5"/>
      <c r="N819" s="5"/>
      <c r="O819" s="3"/>
      <c r="R819" s="3"/>
    </row>
    <row r="820" spans="1:18" x14ac:dyDescent="0.2">
      <c r="A820" s="1"/>
      <c r="B820" s="1"/>
      <c r="C820" s="1"/>
      <c r="D820" s="1"/>
      <c r="I820" s="3"/>
      <c r="J820" s="5"/>
      <c r="K820" s="5"/>
      <c r="L820" s="5"/>
      <c r="M820" s="5"/>
      <c r="N820" s="5"/>
      <c r="O820" s="3"/>
      <c r="R820" s="3"/>
    </row>
    <row r="821" spans="1:18" x14ac:dyDescent="0.2">
      <c r="A821" s="1"/>
      <c r="B821" s="1"/>
      <c r="C821" s="1"/>
      <c r="D821" s="1"/>
      <c r="I821" s="3"/>
      <c r="J821" s="5"/>
      <c r="K821" s="5"/>
      <c r="L821" s="5"/>
      <c r="M821" s="5"/>
      <c r="N821" s="5"/>
      <c r="O821" s="3"/>
      <c r="R821" s="3"/>
    </row>
    <row r="822" spans="1:18" x14ac:dyDescent="0.2">
      <c r="A822" s="1"/>
      <c r="B822" s="1"/>
      <c r="C822" s="1"/>
      <c r="D822" s="1"/>
      <c r="I822" s="3"/>
      <c r="J822" s="5"/>
      <c r="K822" s="5"/>
      <c r="L822" s="5"/>
      <c r="M822" s="5"/>
      <c r="N822" s="5"/>
      <c r="O822" s="3"/>
      <c r="R822" s="3"/>
    </row>
    <row r="823" spans="1:18" x14ac:dyDescent="0.2">
      <c r="A823" s="1"/>
      <c r="B823" s="1"/>
      <c r="C823" s="1"/>
      <c r="D823" s="1"/>
      <c r="I823" s="3"/>
      <c r="J823" s="5"/>
      <c r="K823" s="5"/>
      <c r="L823" s="5"/>
      <c r="M823" s="5"/>
      <c r="N823" s="5"/>
      <c r="O823" s="3"/>
      <c r="R823" s="3"/>
    </row>
    <row r="824" spans="1:18" x14ac:dyDescent="0.2">
      <c r="A824" s="1"/>
      <c r="B824" s="1"/>
      <c r="C824" s="1"/>
      <c r="D824" s="1"/>
      <c r="I824" s="3"/>
      <c r="J824" s="5"/>
      <c r="K824" s="5"/>
      <c r="L824" s="5"/>
      <c r="M824" s="5"/>
      <c r="N824" s="5"/>
      <c r="O824" s="3"/>
      <c r="R824" s="3"/>
    </row>
    <row r="825" spans="1:18" x14ac:dyDescent="0.2">
      <c r="A825" s="1"/>
      <c r="B825" s="1"/>
      <c r="C825" s="1"/>
      <c r="D825" s="1"/>
      <c r="I825" s="3"/>
      <c r="J825" s="5"/>
      <c r="K825" s="5"/>
      <c r="L825" s="5"/>
      <c r="M825" s="5"/>
      <c r="N825" s="5"/>
      <c r="O825" s="3"/>
      <c r="R825" s="3"/>
    </row>
    <row r="826" spans="1:18" x14ac:dyDescent="0.2">
      <c r="A826" s="1"/>
      <c r="B826" s="1"/>
      <c r="C826" s="1"/>
      <c r="D826" s="1"/>
      <c r="I826" s="3"/>
      <c r="J826" s="5"/>
      <c r="K826" s="5"/>
      <c r="L826" s="5"/>
      <c r="M826" s="5"/>
      <c r="N826" s="5"/>
      <c r="O826" s="3"/>
      <c r="R826" s="3"/>
    </row>
    <row r="827" spans="1:18" x14ac:dyDescent="0.2">
      <c r="A827" s="1"/>
      <c r="B827" s="1"/>
      <c r="C827" s="1"/>
      <c r="D827" s="1"/>
      <c r="I827" s="3"/>
      <c r="J827" s="5"/>
      <c r="K827" s="5"/>
      <c r="L827" s="5"/>
      <c r="M827" s="5"/>
      <c r="N827" s="5"/>
      <c r="O827" s="3"/>
      <c r="R827" s="3"/>
    </row>
    <row r="828" spans="1:18" x14ac:dyDescent="0.2">
      <c r="A828" s="1"/>
      <c r="B828" s="1"/>
      <c r="C828" s="1"/>
      <c r="D828" s="1"/>
      <c r="I828" s="3"/>
      <c r="J828" s="5"/>
      <c r="K828" s="5"/>
      <c r="L828" s="5"/>
      <c r="M828" s="5"/>
      <c r="N828" s="5"/>
      <c r="O828" s="3"/>
      <c r="R828" s="3"/>
    </row>
    <row r="829" spans="1:18" x14ac:dyDescent="0.2">
      <c r="A829" s="1"/>
      <c r="B829" s="1"/>
      <c r="C829" s="1"/>
      <c r="D829" s="1"/>
      <c r="I829" s="3"/>
      <c r="J829" s="5"/>
      <c r="K829" s="5"/>
      <c r="L829" s="5"/>
      <c r="M829" s="5"/>
      <c r="N829" s="5"/>
      <c r="O829" s="3"/>
      <c r="R829" s="3"/>
    </row>
    <row r="830" spans="1:18" x14ac:dyDescent="0.2">
      <c r="A830" s="1"/>
      <c r="B830" s="1"/>
      <c r="C830" s="1"/>
      <c r="D830" s="1"/>
      <c r="I830" s="3"/>
      <c r="J830" s="5"/>
      <c r="K830" s="5"/>
      <c r="L830" s="5"/>
      <c r="M830" s="5"/>
      <c r="N830" s="5"/>
      <c r="O830" s="3"/>
      <c r="R830" s="3"/>
    </row>
    <row r="831" spans="1:18" x14ac:dyDescent="0.2">
      <c r="A831" s="1"/>
      <c r="B831" s="1"/>
      <c r="C831" s="1"/>
      <c r="D831" s="1"/>
      <c r="I831" s="3"/>
      <c r="J831" s="5"/>
      <c r="K831" s="5"/>
      <c r="L831" s="5"/>
      <c r="M831" s="5"/>
      <c r="N831" s="5"/>
      <c r="O831" s="3"/>
      <c r="R831" s="3"/>
    </row>
    <row r="832" spans="1:18" x14ac:dyDescent="0.2">
      <c r="A832" s="1"/>
      <c r="B832" s="1"/>
      <c r="C832" s="1"/>
      <c r="D832" s="1"/>
      <c r="I832" s="3"/>
      <c r="J832" s="5"/>
      <c r="K832" s="5"/>
      <c r="L832" s="5"/>
      <c r="M832" s="5"/>
      <c r="N832" s="5"/>
      <c r="O832" s="3"/>
      <c r="R832" s="3"/>
    </row>
    <row r="833" spans="1:18" x14ac:dyDescent="0.2">
      <c r="A833" s="1"/>
      <c r="B833" s="1"/>
      <c r="C833" s="1"/>
      <c r="D833" s="1"/>
      <c r="I833" s="3"/>
      <c r="J833" s="5"/>
      <c r="K833" s="5"/>
      <c r="L833" s="5"/>
      <c r="M833" s="5"/>
      <c r="N833" s="5"/>
      <c r="O833" s="3"/>
      <c r="R833" s="3"/>
    </row>
    <row r="834" spans="1:18" x14ac:dyDescent="0.2">
      <c r="A834" s="1"/>
      <c r="B834" s="1"/>
      <c r="C834" s="1"/>
      <c r="D834" s="1"/>
      <c r="I834" s="3"/>
      <c r="J834" s="5"/>
      <c r="K834" s="5"/>
      <c r="L834" s="5"/>
      <c r="M834" s="5"/>
      <c r="N834" s="5"/>
      <c r="O834" s="3"/>
      <c r="R834" s="3"/>
    </row>
    <row r="835" spans="1:18" x14ac:dyDescent="0.2">
      <c r="A835" s="1"/>
      <c r="B835" s="1"/>
      <c r="C835" s="1"/>
      <c r="D835" s="1"/>
      <c r="I835" s="3"/>
      <c r="J835" s="5"/>
      <c r="K835" s="5"/>
      <c r="L835" s="5"/>
      <c r="M835" s="5"/>
      <c r="N835" s="5"/>
      <c r="O835" s="3"/>
      <c r="R835" s="3"/>
    </row>
    <row r="836" spans="1:18" x14ac:dyDescent="0.2">
      <c r="A836" s="1"/>
      <c r="B836" s="1"/>
      <c r="C836" s="1"/>
      <c r="D836" s="1"/>
      <c r="I836" s="3"/>
      <c r="J836" s="5"/>
      <c r="K836" s="5"/>
      <c r="L836" s="5"/>
      <c r="M836" s="5"/>
      <c r="N836" s="5"/>
      <c r="O836" s="3"/>
      <c r="R836" s="3"/>
    </row>
    <row r="837" spans="1:18" x14ac:dyDescent="0.2">
      <c r="A837" s="1"/>
      <c r="B837" s="1"/>
      <c r="C837" s="1"/>
      <c r="D837" s="1"/>
      <c r="I837" s="3"/>
      <c r="J837" s="5"/>
      <c r="K837" s="5"/>
      <c r="L837" s="5"/>
      <c r="M837" s="5"/>
      <c r="N837" s="5"/>
      <c r="O837" s="3"/>
      <c r="R837" s="3"/>
    </row>
    <row r="838" spans="1:18" x14ac:dyDescent="0.2">
      <c r="A838" s="1"/>
      <c r="B838" s="1"/>
      <c r="C838" s="1"/>
      <c r="D838" s="1"/>
      <c r="I838" s="3"/>
      <c r="J838" s="5"/>
      <c r="K838" s="5"/>
      <c r="L838" s="5"/>
      <c r="M838" s="5"/>
      <c r="N838" s="5"/>
      <c r="O838" s="3"/>
      <c r="R838" s="3"/>
    </row>
    <row r="839" spans="1:18" x14ac:dyDescent="0.2">
      <c r="A839" s="1"/>
      <c r="B839" s="1"/>
      <c r="C839" s="1"/>
      <c r="D839" s="1"/>
      <c r="I839" s="3"/>
      <c r="J839" s="5"/>
      <c r="K839" s="5"/>
      <c r="L839" s="5"/>
      <c r="M839" s="5"/>
      <c r="N839" s="5"/>
      <c r="O839" s="3"/>
      <c r="R839" s="3"/>
    </row>
    <row r="840" spans="1:18" x14ac:dyDescent="0.2">
      <c r="A840" s="1"/>
      <c r="B840" s="1"/>
      <c r="C840" s="1"/>
      <c r="D840" s="1"/>
      <c r="I840" s="3"/>
      <c r="J840" s="5"/>
      <c r="K840" s="5"/>
      <c r="L840" s="5"/>
      <c r="M840" s="5"/>
      <c r="N840" s="5"/>
      <c r="O840" s="3"/>
      <c r="R840" s="3"/>
    </row>
    <row r="841" spans="1:18" x14ac:dyDescent="0.2">
      <c r="A841" s="1"/>
      <c r="B841" s="1"/>
      <c r="C841" s="1"/>
      <c r="D841" s="1"/>
      <c r="I841" s="3"/>
      <c r="J841" s="5"/>
      <c r="K841" s="5"/>
      <c r="L841" s="5"/>
      <c r="M841" s="5"/>
      <c r="N841" s="5"/>
      <c r="O841" s="3"/>
      <c r="R841" s="3"/>
    </row>
    <row r="842" spans="1:18" x14ac:dyDescent="0.2">
      <c r="A842" s="1"/>
      <c r="B842" s="1"/>
      <c r="C842" s="1"/>
      <c r="D842" s="1"/>
      <c r="I842" s="3"/>
      <c r="J842" s="5"/>
      <c r="K842" s="5"/>
      <c r="L842" s="5"/>
      <c r="M842" s="5"/>
      <c r="N842" s="5"/>
      <c r="O842" s="3"/>
      <c r="R842" s="3"/>
    </row>
    <row r="843" spans="1:18" x14ac:dyDescent="0.2">
      <c r="A843" s="1"/>
      <c r="B843" s="1"/>
      <c r="C843" s="1"/>
      <c r="D843" s="1"/>
      <c r="I843" s="3"/>
      <c r="J843" s="5"/>
      <c r="K843" s="5"/>
      <c r="L843" s="5"/>
      <c r="M843" s="5"/>
      <c r="N843" s="5"/>
      <c r="O843" s="3"/>
      <c r="R843" s="3"/>
    </row>
    <row r="844" spans="1:18" x14ac:dyDescent="0.2">
      <c r="A844" s="1"/>
      <c r="B844" s="1"/>
      <c r="C844" s="1"/>
      <c r="D844" s="1"/>
      <c r="I844" s="3"/>
      <c r="J844" s="5"/>
      <c r="K844" s="5"/>
      <c r="L844" s="5"/>
      <c r="M844" s="5"/>
      <c r="N844" s="5"/>
      <c r="O844" s="3"/>
      <c r="R844" s="3"/>
    </row>
    <row r="845" spans="1:18" x14ac:dyDescent="0.2">
      <c r="A845" s="1"/>
      <c r="B845" s="1"/>
      <c r="C845" s="1"/>
      <c r="D845" s="1"/>
      <c r="I845" s="3"/>
      <c r="J845" s="5"/>
      <c r="K845" s="5"/>
      <c r="L845" s="5"/>
      <c r="M845" s="5"/>
      <c r="N845" s="5"/>
      <c r="O845" s="3"/>
      <c r="R845" s="3"/>
    </row>
    <row r="846" spans="1:18" x14ac:dyDescent="0.2">
      <c r="A846" s="1"/>
      <c r="B846" s="1"/>
      <c r="C846" s="1"/>
      <c r="D846" s="1"/>
      <c r="I846" s="3"/>
      <c r="J846" s="5"/>
      <c r="K846" s="5"/>
      <c r="L846" s="5"/>
      <c r="M846" s="5"/>
      <c r="N846" s="5"/>
      <c r="O846" s="3"/>
      <c r="R846" s="3"/>
    </row>
    <row r="847" spans="1:18" x14ac:dyDescent="0.2">
      <c r="A847" s="1"/>
      <c r="B847" s="1"/>
      <c r="C847" s="1"/>
      <c r="D847" s="1"/>
      <c r="I847" s="3"/>
      <c r="J847" s="5"/>
      <c r="K847" s="5"/>
      <c r="L847" s="5"/>
      <c r="M847" s="5"/>
      <c r="N847" s="5"/>
      <c r="O847" s="3"/>
      <c r="R847" s="3"/>
    </row>
    <row r="848" spans="1:18" x14ac:dyDescent="0.2">
      <c r="A848" s="1"/>
      <c r="B848" s="1"/>
      <c r="C848" s="1"/>
      <c r="D848" s="1"/>
      <c r="I848" s="3"/>
      <c r="J848" s="5"/>
      <c r="K848" s="5"/>
      <c r="L848" s="5"/>
      <c r="M848" s="5"/>
      <c r="N848" s="5"/>
      <c r="O848" s="3"/>
      <c r="R848" s="3"/>
    </row>
    <row r="849" spans="1:18" x14ac:dyDescent="0.2">
      <c r="A849" s="1"/>
      <c r="B849" s="1"/>
      <c r="C849" s="1"/>
      <c r="D849" s="1"/>
      <c r="I849" s="3"/>
      <c r="J849" s="5"/>
      <c r="K849" s="5"/>
      <c r="L849" s="5"/>
      <c r="M849" s="5"/>
      <c r="N849" s="5"/>
      <c r="O849" s="3"/>
      <c r="R849" s="3"/>
    </row>
    <row r="850" spans="1:18" x14ac:dyDescent="0.2">
      <c r="A850" s="1"/>
      <c r="B850" s="1"/>
      <c r="C850" s="1"/>
      <c r="D850" s="1"/>
      <c r="I850" s="3"/>
      <c r="J850" s="5"/>
      <c r="K850" s="5"/>
      <c r="L850" s="5"/>
      <c r="M850" s="5"/>
      <c r="N850" s="5"/>
      <c r="O850" s="3"/>
      <c r="R850" s="3"/>
    </row>
    <row r="851" spans="1:18" x14ac:dyDescent="0.2">
      <c r="A851" s="1"/>
      <c r="B851" s="1"/>
      <c r="C851" s="1"/>
      <c r="D851" s="1"/>
      <c r="I851" s="3"/>
      <c r="J851" s="5"/>
      <c r="K851" s="5"/>
      <c r="L851" s="5"/>
      <c r="M851" s="5"/>
      <c r="N851" s="5"/>
      <c r="O851" s="3"/>
      <c r="R851" s="3"/>
    </row>
    <row r="852" spans="1:18" x14ac:dyDescent="0.2">
      <c r="A852" s="1"/>
      <c r="B852" s="1"/>
      <c r="C852" s="1"/>
      <c r="D852" s="1"/>
      <c r="I852" s="3"/>
      <c r="J852" s="5"/>
      <c r="K852" s="5"/>
      <c r="L852" s="5"/>
      <c r="M852" s="5"/>
      <c r="N852" s="5"/>
      <c r="O852" s="3"/>
      <c r="R852" s="3"/>
    </row>
    <row r="853" spans="1:18" x14ac:dyDescent="0.2">
      <c r="A853" s="1"/>
      <c r="B853" s="1"/>
      <c r="C853" s="1"/>
      <c r="D853" s="1"/>
      <c r="I853" s="3"/>
      <c r="J853" s="5"/>
      <c r="K853" s="5"/>
      <c r="L853" s="5"/>
      <c r="M853" s="5"/>
      <c r="N853" s="5"/>
      <c r="O853" s="3"/>
      <c r="R853" s="3"/>
    </row>
    <row r="854" spans="1:18" x14ac:dyDescent="0.2">
      <c r="A854" s="1"/>
      <c r="B854" s="1"/>
      <c r="C854" s="1"/>
      <c r="D854" s="1"/>
      <c r="I854" s="3"/>
      <c r="J854" s="5"/>
      <c r="K854" s="5"/>
      <c r="L854" s="5"/>
      <c r="M854" s="5"/>
      <c r="N854" s="5"/>
      <c r="O854" s="3"/>
      <c r="R854" s="3"/>
    </row>
    <row r="855" spans="1:18" x14ac:dyDescent="0.2">
      <c r="A855" s="1"/>
      <c r="B855" s="1"/>
      <c r="C855" s="1"/>
      <c r="D855" s="1"/>
      <c r="I855" s="3"/>
      <c r="J855" s="5"/>
      <c r="K855" s="5"/>
      <c r="L855" s="5"/>
      <c r="M855" s="5"/>
      <c r="N855" s="5"/>
      <c r="O855" s="3"/>
      <c r="R855" s="3"/>
    </row>
    <row r="856" spans="1:18" x14ac:dyDescent="0.2">
      <c r="A856" s="1"/>
      <c r="B856" s="1"/>
      <c r="C856" s="1"/>
      <c r="D856" s="1"/>
      <c r="I856" s="3"/>
      <c r="J856" s="5"/>
      <c r="K856" s="5"/>
      <c r="L856" s="5"/>
      <c r="M856" s="5"/>
      <c r="N856" s="5"/>
      <c r="O856" s="3"/>
      <c r="R856" s="3"/>
    </row>
    <row r="857" spans="1:18" x14ac:dyDescent="0.2">
      <c r="A857" s="1"/>
      <c r="B857" s="1"/>
      <c r="C857" s="1"/>
      <c r="D857" s="1"/>
      <c r="I857" s="3"/>
      <c r="J857" s="5"/>
      <c r="K857" s="5"/>
      <c r="L857" s="5"/>
      <c r="M857" s="5"/>
      <c r="N857" s="5"/>
      <c r="O857" s="3"/>
      <c r="R857" s="3"/>
    </row>
    <row r="858" spans="1:18" x14ac:dyDescent="0.2">
      <c r="A858" s="1"/>
      <c r="B858" s="1"/>
      <c r="C858" s="1"/>
      <c r="D858" s="1"/>
      <c r="I858" s="3"/>
      <c r="J858" s="5"/>
      <c r="K858" s="5"/>
      <c r="L858" s="5"/>
      <c r="M858" s="5"/>
      <c r="N858" s="5"/>
      <c r="O858" s="3"/>
      <c r="R858" s="3"/>
    </row>
    <row r="859" spans="1:18" x14ac:dyDescent="0.2">
      <c r="A859" s="1"/>
      <c r="B859" s="1"/>
      <c r="C859" s="1"/>
      <c r="D859" s="1"/>
      <c r="I859" s="3"/>
      <c r="J859" s="5"/>
      <c r="K859" s="5"/>
      <c r="L859" s="5"/>
      <c r="M859" s="5"/>
      <c r="N859" s="5"/>
      <c r="O859" s="3"/>
      <c r="R859" s="3"/>
    </row>
    <row r="860" spans="1:18" x14ac:dyDescent="0.2">
      <c r="A860" s="1"/>
      <c r="B860" s="1"/>
      <c r="C860" s="1"/>
      <c r="D860" s="1"/>
      <c r="I860" s="3"/>
      <c r="J860" s="5"/>
      <c r="K860" s="5"/>
      <c r="L860" s="5"/>
      <c r="M860" s="5"/>
      <c r="N860" s="5"/>
      <c r="O860" s="3"/>
      <c r="R860" s="3"/>
    </row>
    <row r="861" spans="1:18" x14ac:dyDescent="0.2">
      <c r="A861" s="1"/>
      <c r="B861" s="1"/>
      <c r="C861" s="1"/>
      <c r="D861" s="1"/>
      <c r="I861" s="3"/>
      <c r="J861" s="5"/>
      <c r="K861" s="5"/>
      <c r="L861" s="5"/>
      <c r="M861" s="5"/>
      <c r="N861" s="5"/>
      <c r="O861" s="3"/>
      <c r="R861" s="3"/>
    </row>
    <row r="862" spans="1:18" x14ac:dyDescent="0.2">
      <c r="A862" s="1"/>
      <c r="B862" s="1"/>
      <c r="C862" s="1"/>
      <c r="D862" s="1"/>
      <c r="I862" s="3"/>
      <c r="J862" s="5"/>
      <c r="K862" s="5"/>
      <c r="L862" s="5"/>
      <c r="M862" s="5"/>
      <c r="N862" s="5"/>
      <c r="O862" s="3"/>
      <c r="R862" s="3"/>
    </row>
    <row r="863" spans="1:18" x14ac:dyDescent="0.2">
      <c r="A863" s="1"/>
      <c r="B863" s="1"/>
      <c r="C863" s="1"/>
      <c r="D863" s="1"/>
      <c r="I863" s="3"/>
      <c r="J863" s="5"/>
      <c r="K863" s="5"/>
      <c r="L863" s="5"/>
      <c r="M863" s="5"/>
      <c r="N863" s="5"/>
      <c r="O863" s="3"/>
      <c r="R863" s="3"/>
    </row>
    <row r="864" spans="1:18" x14ac:dyDescent="0.2">
      <c r="A864" s="1"/>
      <c r="B864" s="1"/>
      <c r="C864" s="1"/>
      <c r="D864" s="1"/>
      <c r="I864" s="3"/>
      <c r="J864" s="5"/>
      <c r="K864" s="5"/>
      <c r="L864" s="5"/>
      <c r="M864" s="5"/>
      <c r="N864" s="5"/>
      <c r="O864" s="3"/>
      <c r="R864" s="3"/>
    </row>
    <row r="865" spans="1:18" x14ac:dyDescent="0.2">
      <c r="A865" s="1"/>
      <c r="B865" s="1"/>
      <c r="C865" s="1"/>
      <c r="D865" s="1"/>
      <c r="I865" s="3"/>
      <c r="J865" s="5"/>
      <c r="K865" s="5"/>
      <c r="L865" s="5"/>
      <c r="M865" s="5"/>
      <c r="N865" s="5"/>
      <c r="O865" s="3"/>
      <c r="R865" s="3"/>
    </row>
    <row r="866" spans="1:18" x14ac:dyDescent="0.2">
      <c r="A866" s="1"/>
      <c r="B866" s="1"/>
      <c r="C866" s="1"/>
      <c r="D866" s="1"/>
      <c r="I866" s="3"/>
      <c r="J866" s="5"/>
      <c r="K866" s="5"/>
      <c r="L866" s="5"/>
      <c r="M866" s="5"/>
      <c r="N866" s="5"/>
      <c r="O866" s="3"/>
      <c r="R866" s="3"/>
    </row>
    <row r="867" spans="1:18" x14ac:dyDescent="0.2">
      <c r="A867" s="1"/>
      <c r="B867" s="1"/>
      <c r="C867" s="1"/>
      <c r="D867" s="1"/>
      <c r="I867" s="3"/>
      <c r="J867" s="5"/>
      <c r="K867" s="5"/>
      <c r="L867" s="5"/>
      <c r="M867" s="5"/>
      <c r="N867" s="5"/>
      <c r="O867" s="3"/>
      <c r="R867" s="3"/>
    </row>
    <row r="868" spans="1:18" x14ac:dyDescent="0.2">
      <c r="A868" s="1"/>
      <c r="B868" s="1"/>
      <c r="C868" s="1"/>
      <c r="D868" s="1"/>
      <c r="I868" s="3"/>
      <c r="J868" s="5"/>
      <c r="K868" s="5"/>
      <c r="L868" s="5"/>
      <c r="M868" s="5"/>
      <c r="N868" s="5"/>
      <c r="O868" s="3"/>
      <c r="R868" s="3"/>
    </row>
    <row r="869" spans="1:18" x14ac:dyDescent="0.2">
      <c r="A869" s="1"/>
      <c r="B869" s="1"/>
      <c r="C869" s="1"/>
      <c r="D869" s="1"/>
      <c r="I869" s="3"/>
      <c r="J869" s="5"/>
      <c r="K869" s="5"/>
      <c r="L869" s="5"/>
      <c r="M869" s="5"/>
      <c r="N869" s="5"/>
      <c r="O869" s="3"/>
      <c r="R869" s="3"/>
    </row>
    <row r="870" spans="1:18" x14ac:dyDescent="0.2">
      <c r="A870" s="1"/>
      <c r="B870" s="1"/>
      <c r="C870" s="1"/>
      <c r="D870" s="1"/>
      <c r="I870" s="3"/>
      <c r="J870" s="5"/>
      <c r="K870" s="5"/>
      <c r="L870" s="5"/>
      <c r="M870" s="5"/>
      <c r="N870" s="5"/>
      <c r="O870" s="3"/>
      <c r="R870" s="3"/>
    </row>
    <row r="871" spans="1:18" x14ac:dyDescent="0.2">
      <c r="A871" s="1"/>
      <c r="B871" s="1"/>
      <c r="C871" s="1"/>
      <c r="D871" s="1"/>
      <c r="I871" s="3"/>
      <c r="J871" s="5"/>
      <c r="K871" s="5"/>
      <c r="L871" s="5"/>
      <c r="M871" s="5"/>
      <c r="N871" s="5"/>
      <c r="O871" s="3"/>
      <c r="R871" s="3"/>
    </row>
    <row r="872" spans="1:18" x14ac:dyDescent="0.2">
      <c r="A872" s="1"/>
      <c r="B872" s="1"/>
      <c r="C872" s="1"/>
      <c r="D872" s="1"/>
      <c r="I872" s="3"/>
      <c r="J872" s="5"/>
      <c r="K872" s="5"/>
      <c r="L872" s="5"/>
      <c r="M872" s="5"/>
      <c r="N872" s="5"/>
      <c r="O872" s="3"/>
      <c r="R872" s="3"/>
    </row>
    <row r="873" spans="1:18" x14ac:dyDescent="0.2">
      <c r="A873" s="1"/>
      <c r="B873" s="1"/>
      <c r="C873" s="1"/>
      <c r="D873" s="1"/>
      <c r="I873" s="3"/>
      <c r="J873" s="5"/>
      <c r="K873" s="5"/>
      <c r="L873" s="5"/>
      <c r="M873" s="5"/>
      <c r="N873" s="5"/>
      <c r="O873" s="3"/>
      <c r="R873" s="3"/>
    </row>
    <row r="874" spans="1:18" x14ac:dyDescent="0.2">
      <c r="A874" s="1"/>
      <c r="B874" s="1"/>
      <c r="C874" s="1"/>
      <c r="D874" s="1"/>
      <c r="I874" s="3"/>
      <c r="J874" s="5"/>
      <c r="K874" s="5"/>
      <c r="L874" s="5"/>
      <c r="M874" s="5"/>
      <c r="N874" s="5"/>
      <c r="O874" s="3"/>
      <c r="R874" s="3"/>
    </row>
    <row r="875" spans="1:18" x14ac:dyDescent="0.2">
      <c r="A875" s="1"/>
      <c r="B875" s="1"/>
      <c r="C875" s="1"/>
      <c r="D875" s="1"/>
      <c r="I875" s="3"/>
      <c r="J875" s="5"/>
      <c r="K875" s="5"/>
      <c r="L875" s="5"/>
      <c r="M875" s="5"/>
      <c r="N875" s="5"/>
      <c r="O875" s="3"/>
      <c r="R875" s="3"/>
    </row>
    <row r="876" spans="1:18" x14ac:dyDescent="0.2">
      <c r="A876" s="1"/>
      <c r="B876" s="1"/>
      <c r="C876" s="1"/>
      <c r="D876" s="1"/>
      <c r="I876" s="3"/>
      <c r="J876" s="5"/>
      <c r="K876" s="5"/>
      <c r="L876" s="5"/>
      <c r="M876" s="5"/>
      <c r="N876" s="5"/>
      <c r="O876" s="3"/>
      <c r="R876" s="3"/>
    </row>
    <row r="877" spans="1:18" x14ac:dyDescent="0.2">
      <c r="A877" s="1"/>
      <c r="B877" s="1"/>
      <c r="C877" s="1"/>
      <c r="D877" s="1"/>
      <c r="I877" s="3"/>
      <c r="J877" s="5"/>
      <c r="K877" s="5"/>
      <c r="L877" s="5"/>
      <c r="M877" s="5"/>
      <c r="N877" s="5"/>
      <c r="O877" s="3"/>
      <c r="R877" s="3"/>
    </row>
    <row r="878" spans="1:18" x14ac:dyDescent="0.2">
      <c r="A878" s="1"/>
      <c r="B878" s="1"/>
      <c r="C878" s="1"/>
      <c r="D878" s="1"/>
      <c r="I878" s="3"/>
      <c r="J878" s="5"/>
      <c r="K878" s="5"/>
      <c r="L878" s="5"/>
      <c r="M878" s="5"/>
      <c r="N878" s="5"/>
      <c r="O878" s="3"/>
      <c r="R878" s="3"/>
    </row>
    <row r="879" spans="1:18" x14ac:dyDescent="0.2">
      <c r="A879" s="1"/>
      <c r="B879" s="1"/>
      <c r="C879" s="1"/>
      <c r="D879" s="1"/>
      <c r="I879" s="3"/>
      <c r="J879" s="5"/>
      <c r="K879" s="5"/>
      <c r="L879" s="5"/>
      <c r="M879" s="5"/>
      <c r="N879" s="5"/>
      <c r="O879" s="3"/>
      <c r="R879" s="3"/>
    </row>
    <row r="880" spans="1:18" x14ac:dyDescent="0.2">
      <c r="A880" s="1"/>
      <c r="B880" s="1"/>
      <c r="C880" s="1"/>
      <c r="D880" s="1"/>
      <c r="I880" s="3"/>
      <c r="J880" s="5"/>
      <c r="K880" s="5"/>
      <c r="L880" s="5"/>
      <c r="M880" s="5"/>
      <c r="N880" s="5"/>
      <c r="O880" s="3"/>
      <c r="R880" s="3"/>
    </row>
    <row r="881" spans="1:18" x14ac:dyDescent="0.2">
      <c r="A881" s="1"/>
      <c r="B881" s="1"/>
      <c r="C881" s="1"/>
      <c r="D881" s="1"/>
      <c r="I881" s="3"/>
      <c r="J881" s="5"/>
      <c r="K881" s="5"/>
      <c r="L881" s="5"/>
      <c r="M881" s="5"/>
      <c r="N881" s="5"/>
      <c r="O881" s="3"/>
      <c r="R881" s="3"/>
    </row>
    <row r="882" spans="1:18" x14ac:dyDescent="0.2">
      <c r="A882" s="1"/>
      <c r="B882" s="1"/>
      <c r="C882" s="1"/>
      <c r="D882" s="1"/>
      <c r="I882" s="3"/>
      <c r="J882" s="5"/>
      <c r="K882" s="5"/>
      <c r="L882" s="5"/>
      <c r="M882" s="5"/>
      <c r="N882" s="5"/>
      <c r="O882" s="3"/>
      <c r="R882" s="3"/>
    </row>
    <row r="883" spans="1:18" x14ac:dyDescent="0.2">
      <c r="A883" s="1"/>
      <c r="B883" s="1"/>
      <c r="C883" s="1"/>
      <c r="D883" s="1"/>
      <c r="I883" s="3"/>
      <c r="J883" s="5"/>
      <c r="K883" s="5"/>
      <c r="L883" s="5"/>
      <c r="M883" s="5"/>
      <c r="N883" s="5"/>
      <c r="O883" s="3"/>
      <c r="R883" s="3"/>
    </row>
    <row r="884" spans="1:18" x14ac:dyDescent="0.2">
      <c r="A884" s="1"/>
      <c r="B884" s="1"/>
      <c r="C884" s="1"/>
      <c r="D884" s="1"/>
      <c r="I884" s="3"/>
      <c r="J884" s="5"/>
      <c r="K884" s="5"/>
      <c r="L884" s="5"/>
      <c r="M884" s="5"/>
      <c r="N884" s="5"/>
      <c r="O884" s="3"/>
      <c r="R884" s="3"/>
    </row>
    <row r="885" spans="1:18" x14ac:dyDescent="0.2">
      <c r="A885" s="1"/>
      <c r="B885" s="1"/>
      <c r="C885" s="1"/>
      <c r="D885" s="1"/>
      <c r="I885" s="3"/>
      <c r="J885" s="5"/>
      <c r="K885" s="5"/>
      <c r="L885" s="5"/>
      <c r="M885" s="5"/>
      <c r="N885" s="5"/>
      <c r="O885" s="3"/>
      <c r="R885" s="3"/>
    </row>
    <row r="886" spans="1:18" x14ac:dyDescent="0.2">
      <c r="A886" s="1"/>
      <c r="B886" s="1"/>
      <c r="C886" s="1"/>
      <c r="D886" s="1"/>
      <c r="I886" s="3"/>
      <c r="J886" s="5"/>
      <c r="K886" s="5"/>
      <c r="L886" s="5"/>
      <c r="M886" s="5"/>
      <c r="N886" s="5"/>
      <c r="O886" s="3"/>
      <c r="R886" s="3"/>
    </row>
    <row r="887" spans="1:18" x14ac:dyDescent="0.2">
      <c r="A887" s="1"/>
      <c r="B887" s="1"/>
      <c r="C887" s="1"/>
      <c r="D887" s="1"/>
      <c r="I887" s="3"/>
      <c r="J887" s="5"/>
      <c r="K887" s="5"/>
      <c r="L887" s="5"/>
      <c r="M887" s="5"/>
      <c r="N887" s="5"/>
      <c r="O887" s="3"/>
      <c r="R887" s="3"/>
    </row>
    <row r="888" spans="1:18" x14ac:dyDescent="0.2">
      <c r="A888" s="1"/>
      <c r="B888" s="1"/>
      <c r="C888" s="1"/>
      <c r="D888" s="1"/>
      <c r="I888" s="3"/>
      <c r="J888" s="5"/>
      <c r="K888" s="5"/>
      <c r="L888" s="5"/>
      <c r="M888" s="5"/>
      <c r="N888" s="5"/>
      <c r="O888" s="3"/>
      <c r="R888" s="3"/>
    </row>
    <row r="889" spans="1:18" x14ac:dyDescent="0.2">
      <c r="A889" s="1"/>
      <c r="B889" s="1"/>
      <c r="C889" s="1"/>
      <c r="D889" s="1"/>
      <c r="I889" s="3"/>
      <c r="J889" s="5"/>
      <c r="K889" s="5"/>
      <c r="L889" s="5"/>
      <c r="M889" s="5"/>
      <c r="N889" s="5"/>
      <c r="O889" s="3"/>
      <c r="R889" s="3"/>
    </row>
    <row r="890" spans="1:18" x14ac:dyDescent="0.2">
      <c r="A890" s="1"/>
      <c r="B890" s="1"/>
      <c r="C890" s="1"/>
      <c r="D890" s="1"/>
      <c r="I890" s="3"/>
      <c r="J890" s="5"/>
      <c r="K890" s="5"/>
      <c r="L890" s="5"/>
      <c r="M890" s="5"/>
      <c r="N890" s="5"/>
      <c r="O890" s="3"/>
      <c r="R890" s="3"/>
    </row>
    <row r="891" spans="1:18" x14ac:dyDescent="0.2">
      <c r="A891" s="1"/>
      <c r="B891" s="1"/>
      <c r="C891" s="1"/>
      <c r="D891" s="1"/>
      <c r="I891" s="3"/>
      <c r="J891" s="5"/>
      <c r="K891" s="5"/>
      <c r="L891" s="5"/>
      <c r="M891" s="5"/>
      <c r="N891" s="5"/>
      <c r="O891" s="3"/>
      <c r="R891" s="3"/>
    </row>
    <row r="892" spans="1:18" x14ac:dyDescent="0.2">
      <c r="A892" s="1"/>
      <c r="B892" s="1"/>
      <c r="C892" s="1"/>
      <c r="D892" s="1"/>
      <c r="I892" s="3"/>
      <c r="J892" s="5"/>
      <c r="K892" s="5"/>
      <c r="L892" s="5"/>
      <c r="M892" s="5"/>
      <c r="N892" s="5"/>
      <c r="O892" s="3"/>
      <c r="R892" s="3"/>
    </row>
    <row r="893" spans="1:18" x14ac:dyDescent="0.2">
      <c r="A893" s="1"/>
      <c r="B893" s="1"/>
      <c r="C893" s="1"/>
      <c r="D893" s="1"/>
      <c r="I893" s="3"/>
      <c r="J893" s="5"/>
      <c r="K893" s="5"/>
      <c r="L893" s="5"/>
      <c r="M893" s="5"/>
      <c r="N893" s="5"/>
      <c r="O893" s="3"/>
      <c r="R893" s="3"/>
    </row>
    <row r="894" spans="1:18" x14ac:dyDescent="0.2">
      <c r="A894" s="1"/>
      <c r="B894" s="1"/>
      <c r="C894" s="1"/>
      <c r="D894" s="1"/>
      <c r="I894" s="3"/>
      <c r="J894" s="5"/>
      <c r="K894" s="5"/>
      <c r="L894" s="5"/>
      <c r="M894" s="5"/>
      <c r="N894" s="5"/>
      <c r="O894" s="3"/>
      <c r="R894" s="3"/>
    </row>
    <row r="895" spans="1:18" x14ac:dyDescent="0.2">
      <c r="A895" s="1"/>
      <c r="B895" s="1"/>
      <c r="C895" s="1"/>
      <c r="D895" s="1"/>
      <c r="I895" s="3"/>
      <c r="J895" s="5"/>
      <c r="K895" s="5"/>
      <c r="L895" s="5"/>
      <c r="M895" s="5"/>
      <c r="N895" s="5"/>
      <c r="O895" s="3"/>
      <c r="R895" s="3"/>
    </row>
    <row r="896" spans="1:18" x14ac:dyDescent="0.2">
      <c r="A896" s="1"/>
      <c r="B896" s="1"/>
      <c r="C896" s="1"/>
      <c r="D896" s="1"/>
      <c r="I896" s="3"/>
      <c r="J896" s="5"/>
      <c r="K896" s="5"/>
      <c r="L896" s="5"/>
      <c r="M896" s="5"/>
      <c r="N896" s="5"/>
      <c r="O896" s="3"/>
      <c r="R896" s="3"/>
    </row>
    <row r="897" spans="1:18" x14ac:dyDescent="0.2">
      <c r="A897" s="1"/>
      <c r="B897" s="1"/>
      <c r="C897" s="1"/>
      <c r="D897" s="1"/>
      <c r="I897" s="3"/>
      <c r="J897" s="5"/>
      <c r="K897" s="5"/>
      <c r="L897" s="5"/>
      <c r="M897" s="5"/>
      <c r="N897" s="5"/>
      <c r="O897" s="3"/>
      <c r="R897" s="3"/>
    </row>
    <row r="898" spans="1:18" x14ac:dyDescent="0.2">
      <c r="A898" s="1"/>
      <c r="B898" s="1"/>
      <c r="C898" s="1"/>
      <c r="D898" s="1"/>
      <c r="I898" s="3"/>
      <c r="J898" s="5"/>
      <c r="K898" s="5"/>
      <c r="L898" s="5"/>
      <c r="M898" s="5"/>
      <c r="N898" s="5"/>
      <c r="O898" s="3"/>
      <c r="R898" s="3"/>
    </row>
    <row r="899" spans="1:18" x14ac:dyDescent="0.2">
      <c r="A899" s="1"/>
      <c r="B899" s="1"/>
      <c r="C899" s="1"/>
      <c r="D899" s="1"/>
      <c r="I899" s="3"/>
      <c r="J899" s="5"/>
      <c r="K899" s="5"/>
      <c r="L899" s="5"/>
      <c r="M899" s="5"/>
      <c r="N899" s="5"/>
      <c r="O899" s="3"/>
      <c r="R899" s="3"/>
    </row>
    <row r="900" spans="1:18" x14ac:dyDescent="0.2">
      <c r="A900" s="1"/>
      <c r="B900" s="1"/>
      <c r="C900" s="1"/>
      <c r="D900" s="1"/>
      <c r="I900" s="3"/>
      <c r="J900" s="5"/>
      <c r="K900" s="5"/>
      <c r="L900" s="5"/>
      <c r="M900" s="5"/>
      <c r="N900" s="5"/>
      <c r="O900" s="3"/>
      <c r="R900" s="3"/>
    </row>
    <row r="901" spans="1:18" x14ac:dyDescent="0.2">
      <c r="A901" s="1"/>
      <c r="B901" s="1"/>
      <c r="C901" s="1"/>
      <c r="D901" s="1"/>
      <c r="I901" s="3"/>
      <c r="J901" s="5"/>
      <c r="K901" s="5"/>
      <c r="L901" s="5"/>
      <c r="M901" s="5"/>
      <c r="N901" s="5"/>
      <c r="O901" s="3"/>
      <c r="R901" s="3"/>
    </row>
    <row r="902" spans="1:18" x14ac:dyDescent="0.2">
      <c r="A902" s="1"/>
      <c r="B902" s="1"/>
      <c r="C902" s="1"/>
      <c r="D902" s="1"/>
      <c r="I902" s="3"/>
      <c r="J902" s="5"/>
      <c r="K902" s="5"/>
      <c r="L902" s="5"/>
      <c r="M902" s="5"/>
      <c r="N902" s="5"/>
      <c r="O902" s="3"/>
      <c r="R902" s="3"/>
    </row>
    <row r="903" spans="1:18" x14ac:dyDescent="0.2">
      <c r="A903" s="1"/>
      <c r="B903" s="1"/>
      <c r="C903" s="1"/>
      <c r="D903" s="1"/>
      <c r="I903" s="3"/>
      <c r="J903" s="5"/>
      <c r="K903" s="5"/>
      <c r="L903" s="5"/>
      <c r="M903" s="5"/>
      <c r="N903" s="5"/>
      <c r="O903" s="3"/>
      <c r="R903" s="3"/>
    </row>
    <row r="904" spans="1:18" x14ac:dyDescent="0.2">
      <c r="A904" s="1"/>
      <c r="B904" s="1"/>
      <c r="C904" s="1"/>
      <c r="D904" s="1"/>
      <c r="I904" s="3"/>
      <c r="J904" s="5"/>
      <c r="K904" s="5"/>
      <c r="L904" s="5"/>
      <c r="M904" s="5"/>
      <c r="N904" s="5"/>
      <c r="O904" s="3"/>
      <c r="R904" s="3"/>
    </row>
    <row r="905" spans="1:18" x14ac:dyDescent="0.2">
      <c r="A905" s="1"/>
      <c r="B905" s="1"/>
      <c r="C905" s="1"/>
      <c r="D905" s="1"/>
      <c r="I905" s="3"/>
      <c r="J905" s="5"/>
      <c r="K905" s="5"/>
      <c r="L905" s="5"/>
      <c r="M905" s="5"/>
      <c r="N905" s="5"/>
      <c r="O905" s="3"/>
      <c r="R905" s="3"/>
    </row>
    <row r="906" spans="1:18" x14ac:dyDescent="0.2">
      <c r="A906" s="1"/>
      <c r="B906" s="1"/>
      <c r="C906" s="1"/>
      <c r="D906" s="1"/>
      <c r="I906" s="3"/>
      <c r="J906" s="5"/>
      <c r="K906" s="5"/>
      <c r="L906" s="5"/>
      <c r="M906" s="5"/>
      <c r="N906" s="5"/>
      <c r="O906" s="3"/>
      <c r="R906" s="3"/>
    </row>
    <row r="907" spans="1:18" x14ac:dyDescent="0.2">
      <c r="A907" s="1"/>
      <c r="B907" s="1"/>
      <c r="C907" s="1"/>
      <c r="D907" s="1"/>
      <c r="I907" s="3"/>
      <c r="J907" s="5"/>
      <c r="K907" s="5"/>
      <c r="L907" s="5"/>
      <c r="M907" s="5"/>
      <c r="N907" s="5"/>
      <c r="O907" s="3"/>
      <c r="R907" s="3"/>
    </row>
    <row r="908" spans="1:18" x14ac:dyDescent="0.2">
      <c r="A908" s="1"/>
      <c r="B908" s="1"/>
      <c r="C908" s="1"/>
      <c r="D908" s="1"/>
      <c r="I908" s="3"/>
      <c r="J908" s="5"/>
      <c r="K908" s="5"/>
      <c r="L908" s="5"/>
      <c r="M908" s="5"/>
      <c r="N908" s="5"/>
      <c r="O908" s="3"/>
      <c r="R908" s="3"/>
    </row>
    <row r="909" spans="1:18" x14ac:dyDescent="0.2">
      <c r="A909" s="1"/>
      <c r="B909" s="1"/>
      <c r="C909" s="1"/>
      <c r="D909" s="1"/>
      <c r="I909" s="3"/>
      <c r="J909" s="5"/>
      <c r="K909" s="5"/>
      <c r="L909" s="5"/>
      <c r="M909" s="5"/>
      <c r="N909" s="5"/>
      <c r="O909" s="3"/>
      <c r="R909" s="3"/>
    </row>
    <row r="910" spans="1:18" x14ac:dyDescent="0.2">
      <c r="A910" s="1"/>
      <c r="B910" s="1"/>
      <c r="C910" s="1"/>
      <c r="D910" s="1"/>
      <c r="I910" s="3"/>
      <c r="J910" s="5"/>
      <c r="K910" s="5"/>
      <c r="L910" s="5"/>
      <c r="M910" s="5"/>
      <c r="N910" s="5"/>
      <c r="O910" s="3"/>
      <c r="R910" s="3"/>
    </row>
    <row r="911" spans="1:18" x14ac:dyDescent="0.2">
      <c r="A911" s="1"/>
      <c r="B911" s="1"/>
      <c r="C911" s="1"/>
      <c r="D911" s="1"/>
      <c r="I911" s="3"/>
      <c r="J911" s="5"/>
      <c r="K911" s="5"/>
      <c r="L911" s="5"/>
      <c r="M911" s="5"/>
      <c r="N911" s="5"/>
      <c r="O911" s="3"/>
      <c r="R911" s="3"/>
    </row>
    <row r="912" spans="1:18" x14ac:dyDescent="0.2">
      <c r="A912" s="1"/>
      <c r="B912" s="1"/>
      <c r="C912" s="1"/>
      <c r="D912" s="1"/>
      <c r="I912" s="3"/>
      <c r="J912" s="5"/>
      <c r="K912" s="5"/>
      <c r="L912" s="5"/>
      <c r="M912" s="5"/>
      <c r="N912" s="5"/>
      <c r="O912" s="3"/>
      <c r="R912" s="3"/>
    </row>
    <row r="913" spans="1:18" x14ac:dyDescent="0.2">
      <c r="A913" s="1"/>
      <c r="B913" s="1"/>
      <c r="C913" s="1"/>
      <c r="D913" s="1"/>
      <c r="I913" s="3"/>
      <c r="J913" s="5"/>
      <c r="K913" s="5"/>
      <c r="L913" s="5"/>
      <c r="M913" s="5"/>
      <c r="N913" s="5"/>
      <c r="O913" s="3"/>
      <c r="R913" s="3"/>
    </row>
    <row r="914" spans="1:18" x14ac:dyDescent="0.2">
      <c r="A914" s="1"/>
      <c r="B914" s="1"/>
      <c r="C914" s="1"/>
      <c r="D914" s="1"/>
      <c r="I914" s="3"/>
      <c r="J914" s="5"/>
      <c r="K914" s="5"/>
      <c r="L914" s="5"/>
      <c r="M914" s="5"/>
      <c r="N914" s="5"/>
      <c r="O914" s="3"/>
      <c r="R914" s="3"/>
    </row>
    <row r="915" spans="1:18" x14ac:dyDescent="0.2">
      <c r="A915" s="1"/>
      <c r="B915" s="1"/>
      <c r="C915" s="1"/>
      <c r="D915" s="1"/>
      <c r="I915" s="3"/>
      <c r="J915" s="5"/>
      <c r="K915" s="5"/>
      <c r="L915" s="5"/>
      <c r="M915" s="5"/>
      <c r="N915" s="5"/>
      <c r="O915" s="3"/>
      <c r="R915" s="3"/>
    </row>
    <row r="916" spans="1:18" x14ac:dyDescent="0.2">
      <c r="A916" s="1"/>
      <c r="B916" s="1"/>
      <c r="C916" s="1"/>
      <c r="D916" s="1"/>
      <c r="I916" s="3"/>
      <c r="J916" s="5"/>
      <c r="K916" s="5"/>
      <c r="L916" s="5"/>
      <c r="M916" s="5"/>
      <c r="N916" s="5"/>
      <c r="O916" s="3"/>
      <c r="R916" s="3"/>
    </row>
    <row r="917" spans="1:18" x14ac:dyDescent="0.2">
      <c r="A917" s="1"/>
      <c r="B917" s="1"/>
      <c r="C917" s="1"/>
      <c r="D917" s="1"/>
      <c r="I917" s="3"/>
      <c r="J917" s="5"/>
      <c r="K917" s="5"/>
      <c r="L917" s="5"/>
      <c r="M917" s="5"/>
      <c r="N917" s="5"/>
      <c r="O917" s="3"/>
      <c r="R917" s="3"/>
    </row>
    <row r="918" spans="1:18" x14ac:dyDescent="0.2">
      <c r="A918" s="1"/>
      <c r="B918" s="1"/>
      <c r="C918" s="1"/>
      <c r="D918" s="1"/>
      <c r="I918" s="3"/>
      <c r="J918" s="5"/>
      <c r="K918" s="5"/>
      <c r="L918" s="5"/>
      <c r="M918" s="5"/>
      <c r="N918" s="5"/>
      <c r="O918" s="3"/>
      <c r="R918" s="3"/>
    </row>
    <row r="919" spans="1:18" x14ac:dyDescent="0.2">
      <c r="A919" s="1"/>
      <c r="B919" s="1"/>
      <c r="C919" s="1"/>
      <c r="D919" s="1"/>
      <c r="I919" s="3"/>
      <c r="J919" s="5"/>
      <c r="K919" s="5"/>
      <c r="L919" s="5"/>
      <c r="M919" s="5"/>
      <c r="N919" s="5"/>
      <c r="O919" s="3"/>
      <c r="R919" s="3"/>
    </row>
    <row r="920" spans="1:18" x14ac:dyDescent="0.2">
      <c r="A920" s="1"/>
      <c r="B920" s="1"/>
      <c r="C920" s="1"/>
      <c r="D920" s="1"/>
      <c r="I920" s="3"/>
      <c r="J920" s="5"/>
      <c r="K920" s="5"/>
      <c r="L920" s="5"/>
      <c r="M920" s="5"/>
      <c r="N920" s="5"/>
      <c r="O920" s="3"/>
      <c r="R920" s="3"/>
    </row>
    <row r="921" spans="1:18" x14ac:dyDescent="0.2">
      <c r="A921" s="1"/>
      <c r="B921" s="1"/>
      <c r="C921" s="1"/>
      <c r="D921" s="1"/>
      <c r="I921" s="3"/>
      <c r="J921" s="5"/>
      <c r="K921" s="5"/>
      <c r="L921" s="5"/>
      <c r="M921" s="5"/>
      <c r="N921" s="5"/>
      <c r="O921" s="3"/>
      <c r="R921" s="3"/>
    </row>
    <row r="922" spans="1:18" x14ac:dyDescent="0.2">
      <c r="A922" s="1"/>
      <c r="B922" s="1"/>
      <c r="C922" s="1"/>
      <c r="D922" s="1"/>
      <c r="I922" s="3"/>
      <c r="J922" s="5"/>
      <c r="K922" s="5"/>
      <c r="L922" s="5"/>
      <c r="M922" s="5"/>
      <c r="N922" s="5"/>
      <c r="O922" s="3"/>
      <c r="R922" s="3"/>
    </row>
    <row r="923" spans="1:18" x14ac:dyDescent="0.2">
      <c r="A923" s="1"/>
      <c r="B923" s="1"/>
      <c r="C923" s="1"/>
      <c r="D923" s="1"/>
      <c r="I923" s="3"/>
      <c r="J923" s="5"/>
      <c r="K923" s="5"/>
      <c r="L923" s="5"/>
      <c r="M923" s="5"/>
      <c r="N923" s="5"/>
      <c r="O923" s="3"/>
      <c r="R923" s="3"/>
    </row>
    <row r="924" spans="1:18" x14ac:dyDescent="0.2">
      <c r="A924" s="1"/>
      <c r="B924" s="1"/>
      <c r="C924" s="1"/>
      <c r="D924" s="1"/>
      <c r="I924" s="3"/>
      <c r="J924" s="5"/>
      <c r="K924" s="5"/>
      <c r="L924" s="5"/>
      <c r="M924" s="5"/>
      <c r="N924" s="5"/>
      <c r="O924" s="3"/>
      <c r="R924" s="3"/>
    </row>
    <row r="925" spans="1:18" x14ac:dyDescent="0.2">
      <c r="A925" s="1"/>
      <c r="B925" s="1"/>
      <c r="C925" s="1"/>
      <c r="D925" s="1"/>
      <c r="I925" s="3"/>
      <c r="J925" s="5"/>
      <c r="K925" s="5"/>
      <c r="L925" s="5"/>
      <c r="M925" s="5"/>
      <c r="N925" s="5"/>
      <c r="O925" s="3"/>
      <c r="R925" s="3"/>
    </row>
    <row r="926" spans="1:18" x14ac:dyDescent="0.2">
      <c r="A926" s="1"/>
      <c r="B926" s="1"/>
      <c r="C926" s="1"/>
      <c r="D926" s="1"/>
      <c r="I926" s="3"/>
      <c r="J926" s="5"/>
      <c r="K926" s="5"/>
      <c r="L926" s="5"/>
      <c r="M926" s="5"/>
      <c r="N926" s="5"/>
      <c r="O926" s="3"/>
      <c r="R926" s="3"/>
    </row>
    <row r="927" spans="1:18" x14ac:dyDescent="0.2">
      <c r="A927" s="1"/>
      <c r="B927" s="1"/>
      <c r="C927" s="1"/>
      <c r="D927" s="1"/>
      <c r="I927" s="3"/>
      <c r="J927" s="5"/>
      <c r="K927" s="5"/>
      <c r="L927" s="5"/>
      <c r="M927" s="5"/>
      <c r="N927" s="5"/>
      <c r="O927" s="3"/>
      <c r="R927" s="3"/>
    </row>
    <row r="928" spans="1:18" x14ac:dyDescent="0.2">
      <c r="A928" s="1"/>
      <c r="B928" s="1"/>
      <c r="C928" s="1"/>
      <c r="D928" s="1"/>
      <c r="I928" s="3"/>
      <c r="J928" s="5"/>
      <c r="K928" s="5"/>
      <c r="L928" s="5"/>
      <c r="M928" s="5"/>
      <c r="N928" s="5"/>
      <c r="O928" s="3"/>
      <c r="R928" s="3"/>
    </row>
    <row r="929" spans="1:18" x14ac:dyDescent="0.2">
      <c r="A929" s="1"/>
      <c r="B929" s="1"/>
      <c r="C929" s="1"/>
      <c r="D929" s="1"/>
      <c r="I929" s="3"/>
      <c r="J929" s="5"/>
      <c r="K929" s="5"/>
      <c r="L929" s="5"/>
      <c r="M929" s="5"/>
      <c r="N929" s="5"/>
      <c r="O929" s="3"/>
      <c r="R929" s="3"/>
    </row>
    <row r="930" spans="1:18" x14ac:dyDescent="0.2">
      <c r="A930" s="1"/>
      <c r="B930" s="1"/>
      <c r="C930" s="1"/>
      <c r="D930" s="1"/>
      <c r="I930" s="3"/>
      <c r="J930" s="5"/>
      <c r="K930" s="5"/>
      <c r="L930" s="5"/>
      <c r="M930" s="5"/>
      <c r="N930" s="5"/>
      <c r="O930" s="3"/>
      <c r="R930" s="3"/>
    </row>
    <row r="931" spans="1:18" x14ac:dyDescent="0.2">
      <c r="A931" s="1"/>
      <c r="B931" s="1"/>
      <c r="C931" s="1"/>
      <c r="D931" s="1"/>
      <c r="I931" s="3"/>
      <c r="J931" s="5"/>
      <c r="K931" s="5"/>
      <c r="L931" s="5"/>
      <c r="M931" s="5"/>
      <c r="N931" s="5"/>
      <c r="O931" s="3"/>
      <c r="R931" s="3"/>
    </row>
    <row r="932" spans="1:18" x14ac:dyDescent="0.2">
      <c r="A932" s="1"/>
      <c r="B932" s="1"/>
      <c r="C932" s="1"/>
      <c r="D932" s="1"/>
      <c r="I932" s="3"/>
      <c r="J932" s="5"/>
      <c r="K932" s="5"/>
      <c r="L932" s="5"/>
      <c r="M932" s="5"/>
      <c r="N932" s="5"/>
      <c r="O932" s="3"/>
      <c r="R932" s="3"/>
    </row>
    <row r="933" spans="1:18" x14ac:dyDescent="0.2">
      <c r="A933" s="1"/>
      <c r="B933" s="1"/>
      <c r="C933" s="1"/>
      <c r="D933" s="1"/>
      <c r="I933" s="3"/>
      <c r="J933" s="5"/>
      <c r="K933" s="5"/>
      <c r="L933" s="5"/>
      <c r="M933" s="5"/>
      <c r="N933" s="5"/>
      <c r="O933" s="3"/>
      <c r="R933" s="3"/>
    </row>
    <row r="934" spans="1:18" x14ac:dyDescent="0.2">
      <c r="A934" s="1"/>
      <c r="B934" s="1"/>
      <c r="C934" s="1"/>
      <c r="D934" s="1"/>
      <c r="I934" s="3"/>
      <c r="J934" s="5"/>
      <c r="K934" s="5"/>
      <c r="L934" s="5"/>
      <c r="M934" s="5"/>
      <c r="N934" s="5"/>
      <c r="O934" s="3"/>
      <c r="R934" s="3"/>
    </row>
    <row r="935" spans="1:18" x14ac:dyDescent="0.2">
      <c r="A935" s="1"/>
      <c r="B935" s="1"/>
      <c r="C935" s="1"/>
      <c r="D935" s="1"/>
      <c r="I935" s="3"/>
      <c r="J935" s="5"/>
      <c r="K935" s="5"/>
      <c r="L935" s="5"/>
      <c r="M935" s="5"/>
      <c r="N935" s="5"/>
      <c r="O935" s="3"/>
      <c r="R935" s="3"/>
    </row>
    <row r="936" spans="1:18" x14ac:dyDescent="0.2">
      <c r="A936" s="1"/>
      <c r="B936" s="1"/>
      <c r="C936" s="1"/>
      <c r="D936" s="1"/>
      <c r="I936" s="3"/>
      <c r="J936" s="5"/>
      <c r="K936" s="5"/>
      <c r="L936" s="5"/>
      <c r="M936" s="5"/>
      <c r="N936" s="5"/>
      <c r="O936" s="3"/>
      <c r="R936" s="3"/>
    </row>
    <row r="937" spans="1:18" x14ac:dyDescent="0.2">
      <c r="A937" s="1"/>
      <c r="B937" s="1"/>
      <c r="C937" s="1"/>
      <c r="D937" s="1"/>
      <c r="I937" s="3"/>
      <c r="J937" s="5"/>
      <c r="K937" s="5"/>
      <c r="L937" s="5"/>
      <c r="M937" s="5"/>
      <c r="N937" s="5"/>
      <c r="O937" s="3"/>
      <c r="R937" s="3"/>
    </row>
    <row r="938" spans="1:18" x14ac:dyDescent="0.2">
      <c r="A938" s="1"/>
      <c r="B938" s="1"/>
      <c r="C938" s="1"/>
      <c r="D938" s="1"/>
      <c r="I938" s="3"/>
      <c r="J938" s="5"/>
      <c r="K938" s="5"/>
      <c r="L938" s="5"/>
      <c r="M938" s="5"/>
      <c r="N938" s="5"/>
      <c r="O938" s="3"/>
      <c r="R938" s="3"/>
    </row>
    <row r="939" spans="1:18" x14ac:dyDescent="0.2">
      <c r="A939" s="1"/>
      <c r="B939" s="1"/>
      <c r="C939" s="1"/>
      <c r="D939" s="1"/>
      <c r="I939" s="3"/>
      <c r="J939" s="5"/>
      <c r="K939" s="5"/>
      <c r="L939" s="5"/>
      <c r="M939" s="5"/>
      <c r="N939" s="5"/>
      <c r="O939" s="3"/>
      <c r="R939" s="3"/>
    </row>
    <row r="940" spans="1:18" x14ac:dyDescent="0.2">
      <c r="A940" s="1"/>
      <c r="B940" s="1"/>
      <c r="C940" s="1"/>
      <c r="D940" s="1"/>
      <c r="I940" s="3"/>
      <c r="J940" s="5"/>
      <c r="K940" s="5"/>
      <c r="L940" s="5"/>
      <c r="M940" s="5"/>
      <c r="N940" s="5"/>
      <c r="O940" s="3"/>
      <c r="R940" s="3"/>
    </row>
    <row r="941" spans="1:18" x14ac:dyDescent="0.2">
      <c r="A941" s="1"/>
      <c r="B941" s="1"/>
      <c r="C941" s="1"/>
      <c r="D941" s="1"/>
      <c r="I941" s="3"/>
      <c r="J941" s="5"/>
      <c r="K941" s="5"/>
      <c r="L941" s="5"/>
      <c r="M941" s="5"/>
      <c r="N941" s="5"/>
      <c r="O941" s="3"/>
      <c r="R941" s="3"/>
    </row>
    <row r="942" spans="1:18" x14ac:dyDescent="0.2">
      <c r="A942" s="1"/>
      <c r="B942" s="1"/>
      <c r="C942" s="1"/>
      <c r="D942" s="1"/>
      <c r="I942" s="3"/>
      <c r="J942" s="5"/>
      <c r="K942" s="5"/>
      <c r="L942" s="5"/>
      <c r="M942" s="5"/>
      <c r="N942" s="5"/>
      <c r="O942" s="3"/>
      <c r="R942" s="3"/>
    </row>
    <row r="943" spans="1:18" x14ac:dyDescent="0.2">
      <c r="A943" s="1"/>
      <c r="B943" s="1"/>
      <c r="C943" s="1"/>
      <c r="D943" s="1"/>
      <c r="I943" s="3"/>
      <c r="J943" s="5"/>
      <c r="K943" s="5"/>
      <c r="L943" s="5"/>
      <c r="M943" s="5"/>
      <c r="N943" s="5"/>
      <c r="O943" s="3"/>
      <c r="R943" s="3"/>
    </row>
    <row r="944" spans="1:18" x14ac:dyDescent="0.2">
      <c r="A944" s="1"/>
      <c r="B944" s="1"/>
      <c r="C944" s="1"/>
      <c r="D944" s="1"/>
      <c r="I944" s="3"/>
      <c r="J944" s="5"/>
      <c r="K944" s="5"/>
      <c r="L944" s="5"/>
      <c r="M944" s="5"/>
      <c r="N944" s="5"/>
      <c r="O944" s="3"/>
      <c r="R944" s="3"/>
    </row>
    <row r="945" spans="1:18" x14ac:dyDescent="0.2">
      <c r="A945" s="1"/>
      <c r="B945" s="1"/>
      <c r="C945" s="1"/>
      <c r="D945" s="1"/>
      <c r="I945" s="3"/>
      <c r="J945" s="5"/>
      <c r="K945" s="5"/>
      <c r="L945" s="5"/>
      <c r="M945" s="5"/>
      <c r="N945" s="5"/>
      <c r="O945" s="3"/>
      <c r="R945" s="3"/>
    </row>
    <row r="946" spans="1:18" x14ac:dyDescent="0.2">
      <c r="A946" s="1"/>
      <c r="B946" s="1"/>
      <c r="C946" s="1"/>
      <c r="D946" s="1"/>
      <c r="I946" s="3"/>
      <c r="J946" s="5"/>
      <c r="K946" s="5"/>
      <c r="L946" s="5"/>
      <c r="M946" s="5"/>
      <c r="N946" s="5"/>
      <c r="O946" s="3"/>
      <c r="R946" s="3"/>
    </row>
    <row r="947" spans="1:18" x14ac:dyDescent="0.2">
      <c r="A947" s="1"/>
      <c r="B947" s="1"/>
      <c r="C947" s="1"/>
      <c r="D947" s="1"/>
      <c r="I947" s="3"/>
      <c r="J947" s="5"/>
      <c r="K947" s="5"/>
      <c r="L947" s="5"/>
      <c r="M947" s="5"/>
      <c r="N947" s="5"/>
      <c r="O947" s="3"/>
      <c r="R947" s="3"/>
    </row>
    <row r="948" spans="1:18" x14ac:dyDescent="0.2">
      <c r="A948" s="1"/>
      <c r="B948" s="1"/>
      <c r="C948" s="1"/>
      <c r="D948" s="1"/>
      <c r="I948" s="3"/>
      <c r="J948" s="5"/>
      <c r="K948" s="5"/>
      <c r="L948" s="5"/>
      <c r="M948" s="5"/>
      <c r="N948" s="5"/>
      <c r="O948" s="3"/>
      <c r="R948" s="3"/>
    </row>
    <row r="949" spans="1:18" x14ac:dyDescent="0.2">
      <c r="A949" s="1"/>
      <c r="B949" s="1"/>
      <c r="C949" s="1"/>
      <c r="D949" s="1"/>
      <c r="I949" s="3"/>
      <c r="J949" s="5"/>
      <c r="K949" s="5"/>
      <c r="L949" s="5"/>
      <c r="M949" s="5"/>
      <c r="N949" s="5"/>
      <c r="O949" s="3"/>
      <c r="R949" s="3"/>
    </row>
    <row r="950" spans="1:18" x14ac:dyDescent="0.2">
      <c r="A950" s="1"/>
      <c r="B950" s="1"/>
      <c r="C950" s="1"/>
      <c r="D950" s="1"/>
      <c r="I950" s="3"/>
      <c r="J950" s="5"/>
      <c r="K950" s="5"/>
      <c r="L950" s="5"/>
      <c r="M950" s="5"/>
      <c r="N950" s="5"/>
      <c r="O950" s="3"/>
      <c r="R950" s="3"/>
    </row>
    <row r="951" spans="1:18" x14ac:dyDescent="0.2">
      <c r="A951" s="1"/>
      <c r="B951" s="1"/>
      <c r="C951" s="1"/>
      <c r="D951" s="1"/>
      <c r="I951" s="3"/>
      <c r="J951" s="5"/>
      <c r="K951" s="5"/>
      <c r="L951" s="5"/>
      <c r="M951" s="5"/>
      <c r="N951" s="5"/>
      <c r="O951" s="3"/>
      <c r="R951" s="3"/>
    </row>
    <row r="952" spans="1:18" x14ac:dyDescent="0.2">
      <c r="A952" s="1"/>
      <c r="B952" s="1"/>
      <c r="C952" s="1"/>
      <c r="D952" s="1"/>
      <c r="I952" s="3"/>
      <c r="J952" s="5"/>
      <c r="K952" s="5"/>
      <c r="L952" s="5"/>
      <c r="M952" s="5"/>
      <c r="N952" s="5"/>
      <c r="O952" s="3"/>
      <c r="R952" s="3"/>
    </row>
    <row r="953" spans="1:18" x14ac:dyDescent="0.2">
      <c r="A953" s="1"/>
      <c r="B953" s="1"/>
      <c r="C953" s="1"/>
      <c r="D953" s="1"/>
      <c r="I953" s="3"/>
      <c r="J953" s="5"/>
      <c r="K953" s="5"/>
      <c r="L953" s="5"/>
      <c r="M953" s="5"/>
      <c r="N953" s="5"/>
      <c r="O953" s="3"/>
      <c r="R953" s="3"/>
    </row>
    <row r="954" spans="1:18" x14ac:dyDescent="0.2">
      <c r="A954" s="1"/>
      <c r="B954" s="1"/>
      <c r="C954" s="1"/>
      <c r="D954" s="1"/>
      <c r="I954" s="3"/>
      <c r="J954" s="5"/>
      <c r="K954" s="5"/>
      <c r="L954" s="5"/>
      <c r="M954" s="5"/>
      <c r="N954" s="5"/>
      <c r="O954" s="3"/>
      <c r="R954" s="3"/>
    </row>
    <row r="955" spans="1:18" x14ac:dyDescent="0.2">
      <c r="A955" s="1"/>
      <c r="B955" s="1"/>
      <c r="C955" s="1"/>
      <c r="D955" s="1"/>
      <c r="I955" s="3"/>
      <c r="J955" s="5"/>
      <c r="K955" s="5"/>
      <c r="L955" s="5"/>
      <c r="M955" s="5"/>
      <c r="N955" s="5"/>
      <c r="O955" s="3"/>
      <c r="R955" s="3"/>
    </row>
    <row r="956" spans="1:18" x14ac:dyDescent="0.2">
      <c r="A956" s="1"/>
      <c r="B956" s="1"/>
      <c r="C956" s="1"/>
      <c r="D956" s="1"/>
      <c r="I956" s="3"/>
      <c r="J956" s="5"/>
      <c r="K956" s="5"/>
      <c r="L956" s="5"/>
      <c r="M956" s="5"/>
      <c r="N956" s="5"/>
      <c r="O956" s="3"/>
      <c r="R956" s="3"/>
    </row>
    <row r="957" spans="1:18" x14ac:dyDescent="0.2">
      <c r="A957" s="1"/>
      <c r="B957" s="1"/>
      <c r="C957" s="1"/>
      <c r="D957" s="1"/>
      <c r="I957" s="3"/>
      <c r="J957" s="5"/>
      <c r="K957" s="5"/>
      <c r="L957" s="5"/>
      <c r="M957" s="5"/>
      <c r="N957" s="5"/>
      <c r="O957" s="3"/>
      <c r="R957" s="3"/>
    </row>
    <row r="958" spans="1:18" x14ac:dyDescent="0.2">
      <c r="A958" s="1"/>
      <c r="B958" s="1"/>
      <c r="C958" s="1"/>
      <c r="D958" s="1"/>
      <c r="I958" s="3"/>
      <c r="J958" s="5"/>
      <c r="K958" s="5"/>
      <c r="L958" s="5"/>
      <c r="M958" s="5"/>
      <c r="N958" s="5"/>
      <c r="O958" s="3"/>
      <c r="R958" s="3"/>
    </row>
    <row r="959" spans="1:18" x14ac:dyDescent="0.2">
      <c r="A959" s="1"/>
      <c r="B959" s="1"/>
      <c r="C959" s="1"/>
      <c r="D959" s="1"/>
      <c r="I959" s="3"/>
      <c r="J959" s="5"/>
      <c r="K959" s="5"/>
      <c r="L959" s="5"/>
      <c r="M959" s="5"/>
      <c r="N959" s="5"/>
      <c r="O959" s="3"/>
      <c r="R959" s="3"/>
    </row>
    <row r="960" spans="1:18" x14ac:dyDescent="0.2">
      <c r="A960" s="1"/>
      <c r="B960" s="1"/>
      <c r="C960" s="1"/>
      <c r="D960" s="1"/>
      <c r="I960" s="3"/>
      <c r="J960" s="5"/>
      <c r="K960" s="5"/>
      <c r="L960" s="5"/>
      <c r="M960" s="5"/>
      <c r="N960" s="5"/>
      <c r="O960" s="3"/>
      <c r="R960" s="3"/>
    </row>
    <row r="961" spans="1:18" x14ac:dyDescent="0.2">
      <c r="A961" s="1"/>
      <c r="B961" s="1"/>
      <c r="C961" s="1"/>
      <c r="D961" s="1"/>
      <c r="I961" s="3"/>
      <c r="J961" s="5"/>
      <c r="K961" s="5"/>
      <c r="L961" s="5"/>
      <c r="M961" s="5"/>
      <c r="N961" s="5"/>
      <c r="O961" s="3"/>
      <c r="R961" s="3"/>
    </row>
    <row r="962" spans="1:18" x14ac:dyDescent="0.2">
      <c r="A962" s="1"/>
      <c r="B962" s="1"/>
      <c r="C962" s="1"/>
      <c r="D962" s="1"/>
      <c r="I962" s="3"/>
      <c r="J962" s="5"/>
      <c r="K962" s="5"/>
      <c r="L962" s="5"/>
      <c r="M962" s="5"/>
      <c r="N962" s="5"/>
      <c r="O962" s="3"/>
      <c r="R962" s="3"/>
    </row>
    <row r="963" spans="1:18" x14ac:dyDescent="0.2">
      <c r="A963" s="1"/>
      <c r="B963" s="1"/>
      <c r="C963" s="1"/>
      <c r="D963" s="1"/>
      <c r="I963" s="3"/>
      <c r="J963" s="5"/>
      <c r="K963" s="5"/>
      <c r="L963" s="5"/>
      <c r="M963" s="5"/>
      <c r="N963" s="5"/>
      <c r="O963" s="3"/>
      <c r="R963" s="3"/>
    </row>
    <row r="964" spans="1:18" x14ac:dyDescent="0.2">
      <c r="A964" s="1"/>
      <c r="B964" s="1"/>
      <c r="C964" s="1"/>
      <c r="D964" s="1"/>
      <c r="I964" s="3"/>
      <c r="J964" s="5"/>
      <c r="K964" s="5"/>
      <c r="L964" s="5"/>
      <c r="M964" s="5"/>
      <c r="N964" s="5"/>
      <c r="O964" s="3"/>
      <c r="R964" s="3"/>
    </row>
    <row r="965" spans="1:18" x14ac:dyDescent="0.2">
      <c r="A965" s="1"/>
      <c r="B965" s="1"/>
      <c r="C965" s="1"/>
      <c r="D965" s="1"/>
      <c r="I965" s="3"/>
      <c r="J965" s="5"/>
      <c r="K965" s="5"/>
      <c r="L965" s="5"/>
      <c r="M965" s="5"/>
      <c r="N965" s="5"/>
      <c r="O965" s="3"/>
      <c r="R965" s="3"/>
    </row>
    <row r="966" spans="1:18" x14ac:dyDescent="0.2">
      <c r="A966" s="1"/>
      <c r="B966" s="1"/>
      <c r="C966" s="1"/>
      <c r="D966" s="1"/>
      <c r="I966" s="3"/>
      <c r="J966" s="5"/>
      <c r="K966" s="5"/>
      <c r="L966" s="5"/>
      <c r="M966" s="5"/>
      <c r="N966" s="5"/>
      <c r="O966" s="3"/>
      <c r="R966" s="3"/>
    </row>
    <row r="967" spans="1:18" x14ac:dyDescent="0.2">
      <c r="A967" s="1"/>
      <c r="B967" s="1"/>
      <c r="C967" s="1"/>
      <c r="D967" s="1"/>
      <c r="I967" s="3"/>
      <c r="J967" s="5"/>
      <c r="K967" s="5"/>
      <c r="L967" s="5"/>
      <c r="M967" s="5"/>
      <c r="N967" s="5"/>
      <c r="O967" s="3"/>
      <c r="R967" s="3"/>
    </row>
    <row r="968" spans="1:18" x14ac:dyDescent="0.2">
      <c r="A968" s="1"/>
      <c r="B968" s="1"/>
      <c r="C968" s="1"/>
      <c r="D968" s="1"/>
      <c r="I968" s="3"/>
      <c r="J968" s="5"/>
      <c r="K968" s="5"/>
      <c r="L968" s="5"/>
      <c r="M968" s="5"/>
      <c r="N968" s="5"/>
      <c r="O968" s="3"/>
      <c r="R968" s="3"/>
    </row>
    <row r="969" spans="1:18" x14ac:dyDescent="0.2">
      <c r="A969" s="1"/>
      <c r="B969" s="1"/>
      <c r="C969" s="1"/>
      <c r="D969" s="1"/>
      <c r="I969" s="3"/>
      <c r="J969" s="5"/>
      <c r="K969" s="5"/>
      <c r="L969" s="5"/>
      <c r="M969" s="5"/>
      <c r="N969" s="5"/>
      <c r="O969" s="3"/>
      <c r="R969" s="3"/>
    </row>
    <row r="970" spans="1:18" x14ac:dyDescent="0.2">
      <c r="A970" s="1"/>
      <c r="B970" s="1"/>
      <c r="C970" s="1"/>
      <c r="D970" s="1"/>
      <c r="I970" s="3"/>
      <c r="J970" s="5"/>
      <c r="K970" s="5"/>
      <c r="L970" s="5"/>
      <c r="M970" s="5"/>
      <c r="N970" s="5"/>
      <c r="O970" s="3"/>
      <c r="R970" s="3"/>
    </row>
  </sheetData>
  <sortState xmlns:xlrd2="http://schemas.microsoft.com/office/spreadsheetml/2017/richdata2" ref="A2:AV970">
    <sortCondition descending="1" ref="L2:L970"/>
  </sortState>
  <conditionalFormatting sqref="F1:F9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1:I9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1:J112 K2:L112 N2:N112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2:M112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889"/>
  <sheetViews>
    <sheetView workbookViewId="0">
      <selection activeCell="L1" sqref="L1"/>
    </sheetView>
  </sheetViews>
  <sheetFormatPr defaultColWidth="12.5703125" defaultRowHeight="15.75" customHeight="1" x14ac:dyDescent="0.2"/>
  <cols>
    <col min="1" max="1" width="5.5703125" bestFit="1" customWidth="1"/>
    <col min="2" max="2" width="15.42578125" bestFit="1" customWidth="1"/>
    <col min="3" max="3" width="16.140625" bestFit="1" customWidth="1"/>
    <col min="4" max="4" width="5.7109375" bestFit="1" customWidth="1"/>
    <col min="5" max="5" width="4.28515625" bestFit="1" customWidth="1"/>
    <col min="6" max="6" width="3.85546875" bestFit="1" customWidth="1"/>
    <col min="7" max="7" width="4.28515625" bestFit="1" customWidth="1"/>
    <col min="8" max="8" width="3.7109375" bestFit="1" customWidth="1"/>
    <col min="9" max="9" width="5.5703125" bestFit="1" customWidth="1"/>
    <col min="10" max="11" width="6.7109375" bestFit="1" customWidth="1"/>
    <col min="12" max="12" width="5.42578125" bestFit="1" customWidth="1"/>
    <col min="13" max="13" width="6" bestFit="1" customWidth="1"/>
    <col min="14" max="14" width="5.42578125" customWidth="1"/>
    <col min="15" max="15" width="8.42578125" bestFit="1" customWidth="1"/>
    <col min="16" max="16" width="13.5703125" bestFit="1" customWidth="1"/>
    <col min="17" max="17" width="10" bestFit="1" customWidth="1"/>
    <col min="18" max="27" width="3.85546875" bestFit="1" customWidth="1"/>
    <col min="28" max="37" width="4.5703125" bestFit="1" customWidth="1"/>
  </cols>
  <sheetData>
    <row r="1" spans="1:3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5" t="s">
        <v>225</v>
      </c>
      <c r="K1" s="5" t="s">
        <v>229</v>
      </c>
      <c r="L1" s="5" t="s">
        <v>227</v>
      </c>
      <c r="M1" s="5" t="s">
        <v>1429</v>
      </c>
      <c r="N1" s="5" t="s">
        <v>1430</v>
      </c>
      <c r="O1" s="3" t="s">
        <v>9</v>
      </c>
      <c r="P1" s="2" t="s">
        <v>10</v>
      </c>
      <c r="Q1" s="6" t="s">
        <v>11</v>
      </c>
      <c r="R1" s="2">
        <v>1</v>
      </c>
      <c r="S1" s="2">
        <v>2</v>
      </c>
      <c r="T1" s="2">
        <v>3</v>
      </c>
      <c r="U1" s="2">
        <v>4</v>
      </c>
      <c r="V1" s="2">
        <v>5</v>
      </c>
      <c r="W1" s="2">
        <v>6</v>
      </c>
      <c r="X1" s="2">
        <v>7</v>
      </c>
      <c r="Y1" s="2">
        <v>8</v>
      </c>
      <c r="Z1" s="2">
        <v>9</v>
      </c>
      <c r="AA1" s="2">
        <v>10</v>
      </c>
      <c r="AB1" s="2" t="s">
        <v>12</v>
      </c>
      <c r="AC1" s="2" t="s">
        <v>13</v>
      </c>
      <c r="AD1" s="2" t="s">
        <v>14</v>
      </c>
      <c r="AE1" s="2" t="s">
        <v>15</v>
      </c>
      <c r="AF1" s="2" t="s">
        <v>16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</row>
    <row r="2" spans="1:37" x14ac:dyDescent="0.2">
      <c r="A2" s="1">
        <v>40</v>
      </c>
      <c r="B2" s="1" t="s">
        <v>134</v>
      </c>
      <c r="C2" s="1" t="s">
        <v>48</v>
      </c>
      <c r="D2" s="1"/>
      <c r="E2" s="2" t="s">
        <v>79</v>
      </c>
      <c r="F2" s="2">
        <v>97</v>
      </c>
      <c r="I2" s="3">
        <f>SUM(AB2:AK2)/2</f>
        <v>2.3970000000000002E-2</v>
      </c>
      <c r="J2" s="5">
        <f>-((I2*900)-90)/10</f>
        <v>6.8426999999999989</v>
      </c>
      <c r="K2" s="5">
        <f>L2-J2</f>
        <v>-1</v>
      </c>
      <c r="L2" s="5">
        <f>MAX(-((I2*900)-90)/10*0.78-((O2*900)-90)/10*0.22,J2)-1</f>
        <v>5.8426999999999989</v>
      </c>
      <c r="M2" s="5">
        <v>5.2667000000000002</v>
      </c>
      <c r="N2" s="5">
        <f>L2-M2</f>
        <v>0.57599999999999874</v>
      </c>
      <c r="O2" s="3">
        <f>((1-Q2)*0.55)/2</f>
        <v>9.0749999999999997E-2</v>
      </c>
      <c r="P2" s="2" t="s">
        <v>80</v>
      </c>
      <c r="Q2" s="6">
        <v>0.67</v>
      </c>
      <c r="R2" s="2" t="s">
        <v>41</v>
      </c>
      <c r="S2" s="2" t="s">
        <v>38</v>
      </c>
      <c r="T2" s="2" t="s">
        <v>46</v>
      </c>
      <c r="U2" s="2" t="s">
        <v>38</v>
      </c>
      <c r="V2" s="2" t="s">
        <v>41</v>
      </c>
      <c r="W2" s="2" t="s">
        <v>41</v>
      </c>
      <c r="X2" s="2" t="s">
        <v>41</v>
      </c>
      <c r="Y2" s="2" t="s">
        <v>41</v>
      </c>
      <c r="Z2" s="2" t="s">
        <v>35</v>
      </c>
      <c r="AA2" s="2" t="s">
        <v>40</v>
      </c>
      <c r="AB2" s="4">
        <f>VLOOKUP(R2,'Linear Weights'!$A:$B,2,FALSE)*Odds!$D$2</f>
        <v>0</v>
      </c>
      <c r="AC2" s="4">
        <f>VLOOKUP(S2,'Linear Weights'!$A:$B,2,FALSE)*Odds!$D$3</f>
        <v>8.0000000000000002E-3</v>
      </c>
      <c r="AD2" s="4">
        <f>VLOOKUP(T2,'Linear Weights'!$A:$B,2,FALSE)*Odds!$D$4</f>
        <v>5.8399999999999997E-3</v>
      </c>
      <c r="AE2" s="4">
        <f>VLOOKUP(U2,'Linear Weights'!$A:$B,2,FALSE)*Odds!$D$5</f>
        <v>6.5000000000000006E-3</v>
      </c>
      <c r="AF2" s="4">
        <f>VLOOKUP(V2,'Linear Weights'!$A:$B,2,FALSE)*Odds!$D$6</f>
        <v>0</v>
      </c>
      <c r="AG2" s="4">
        <f>VLOOKUP(W2,'Linear Weights'!$A:$B,2,FALSE)*Odds!$D$7</f>
        <v>0</v>
      </c>
      <c r="AH2" s="4">
        <f>VLOOKUP(X2,'Linear Weights'!$A:$B,2,FALSE)*Odds!$D$8</f>
        <v>0</v>
      </c>
      <c r="AI2" s="4">
        <f>VLOOKUP(Y2,'Linear Weights'!$A:$B,2,FALSE)*Odds!$D$9</f>
        <v>0</v>
      </c>
      <c r="AJ2" s="4">
        <f>VLOOKUP(Z2,'Linear Weights'!$A:$B,2,FALSE)*Odds!$D$10</f>
        <v>2.0999999999999998E-2</v>
      </c>
      <c r="AK2" s="4">
        <f>VLOOKUP(AA2,'Linear Weights'!$A:$B,2,FALSE)*Odds!$D$11</f>
        <v>6.6000000000000008E-3</v>
      </c>
    </row>
    <row r="3" spans="1:37" x14ac:dyDescent="0.2">
      <c r="A3" s="1">
        <v>75</v>
      </c>
      <c r="B3" s="1" t="s">
        <v>166</v>
      </c>
      <c r="C3" s="1" t="s">
        <v>51</v>
      </c>
      <c r="D3" s="1"/>
      <c r="E3" s="2" t="s">
        <v>79</v>
      </c>
      <c r="F3" s="2">
        <v>98</v>
      </c>
      <c r="H3" s="2" t="s">
        <v>36</v>
      </c>
      <c r="I3" s="3">
        <f>SUM(AB3:AK3)/2</f>
        <v>3.0370000000000001E-2</v>
      </c>
      <c r="J3" s="5">
        <f>-((I3*900)-90)/10</f>
        <v>6.2667000000000002</v>
      </c>
      <c r="K3" s="5">
        <f>L3-J3</f>
        <v>-1</v>
      </c>
      <c r="L3" s="5">
        <f>MAX(-((I3*900)-90)/10*0.78-((O3*900)-90)/10*0.22,J3)-1</f>
        <v>5.2667000000000002</v>
      </c>
      <c r="M3" s="5">
        <v>5.8426999999999989</v>
      </c>
      <c r="N3" s="5">
        <f>L3-M3</f>
        <v>-0.57599999999999874</v>
      </c>
      <c r="O3" s="3">
        <f>((1-Q3)*0.55)/2</f>
        <v>8.2500000000000018E-2</v>
      </c>
      <c r="P3" s="2" t="s">
        <v>80</v>
      </c>
      <c r="Q3" s="6">
        <v>0.7</v>
      </c>
      <c r="R3" s="2" t="s">
        <v>41</v>
      </c>
      <c r="S3" s="2" t="s">
        <v>46</v>
      </c>
      <c r="T3" s="2" t="s">
        <v>38</v>
      </c>
      <c r="U3" s="2" t="s">
        <v>46</v>
      </c>
      <c r="V3" s="2" t="s">
        <v>38</v>
      </c>
      <c r="W3" s="2" t="s">
        <v>41</v>
      </c>
      <c r="X3" s="2" t="s">
        <v>41</v>
      </c>
      <c r="Y3" s="2" t="s">
        <v>41</v>
      </c>
      <c r="Z3" s="2" t="s">
        <v>35</v>
      </c>
      <c r="AA3" s="2" t="s">
        <v>52</v>
      </c>
      <c r="AB3" s="4">
        <f>VLOOKUP(R3,'Linear Weights'!$A:$B,2,FALSE)*Odds!$D$2</f>
        <v>0</v>
      </c>
      <c r="AC3" s="4">
        <f>VLOOKUP(S3,'Linear Weights'!$A:$B,2,FALSE)*Odds!$D$3</f>
        <v>6.4000000000000003E-3</v>
      </c>
      <c r="AD3" s="4">
        <f>VLOOKUP(T3,'Linear Weights'!$A:$B,2,FALSE)*Odds!$D$4</f>
        <v>7.3000000000000001E-3</v>
      </c>
      <c r="AE3" s="4">
        <f>VLOOKUP(U3,'Linear Weights'!$A:$B,2,FALSE)*Odds!$D$5</f>
        <v>5.2000000000000006E-3</v>
      </c>
      <c r="AF3" s="4">
        <f>VLOOKUP(V3,'Linear Weights'!$A:$B,2,FALSE)*Odds!$D$6</f>
        <v>5.6000000000000008E-3</v>
      </c>
      <c r="AG3" s="4">
        <f>VLOOKUP(W3,'Linear Weights'!$A:$B,2,FALSE)*Odds!$D$7</f>
        <v>0</v>
      </c>
      <c r="AH3" s="4">
        <f>VLOOKUP(X3,'Linear Weights'!$A:$B,2,FALSE)*Odds!$D$8</f>
        <v>0</v>
      </c>
      <c r="AI3" s="4">
        <f>VLOOKUP(Y3,'Linear Weights'!$A:$B,2,FALSE)*Odds!$D$9</f>
        <v>0</v>
      </c>
      <c r="AJ3" s="4">
        <f>VLOOKUP(Z3,'Linear Weights'!$A:$B,2,FALSE)*Odds!$D$10</f>
        <v>2.0999999999999998E-2</v>
      </c>
      <c r="AK3" s="4">
        <f>VLOOKUP(AA3,'Linear Weights'!$A:$B,2,FALSE)*Odds!$D$11</f>
        <v>1.524E-2</v>
      </c>
    </row>
    <row r="4" spans="1:37" x14ac:dyDescent="0.2">
      <c r="A4" s="1">
        <v>32</v>
      </c>
      <c r="B4" s="1" t="s">
        <v>126</v>
      </c>
      <c r="C4" s="1" t="s">
        <v>54</v>
      </c>
      <c r="D4" s="1"/>
      <c r="E4" s="2" t="s">
        <v>79</v>
      </c>
      <c r="F4" s="2">
        <v>91</v>
      </c>
      <c r="I4" s="3">
        <f>SUM(AB4:AK4)/2</f>
        <v>3.1389999999999994E-2</v>
      </c>
      <c r="J4" s="5">
        <f>-((I4*900)-90)/10</f>
        <v>6.1749000000000009</v>
      </c>
      <c r="K4" s="5">
        <f>L4-J4</f>
        <v>-1</v>
      </c>
      <c r="L4" s="5">
        <f>MAX(-((I4*900)-90)/10*0.78-((O4*900)-90)/10*0.22,J4)-1</f>
        <v>5.1749000000000009</v>
      </c>
      <c r="M4" s="5">
        <v>2.947508</v>
      </c>
      <c r="N4" s="5">
        <f>L4-M4</f>
        <v>2.2273920000000009</v>
      </c>
      <c r="O4" s="3">
        <f>((1-Q4)*0.55)/2</f>
        <v>8.2500000000000018E-2</v>
      </c>
      <c r="P4" s="2" t="s">
        <v>80</v>
      </c>
      <c r="Q4" s="6">
        <v>0.7</v>
      </c>
      <c r="R4" s="2" t="s">
        <v>46</v>
      </c>
      <c r="S4" s="2" t="s">
        <v>41</v>
      </c>
      <c r="T4" s="2" t="s">
        <v>46</v>
      </c>
      <c r="U4" s="2" t="s">
        <v>38</v>
      </c>
      <c r="V4" s="2" t="s">
        <v>46</v>
      </c>
      <c r="W4" s="2" t="s">
        <v>41</v>
      </c>
      <c r="X4" s="2" t="s">
        <v>46</v>
      </c>
      <c r="Y4" s="2" t="s">
        <v>38</v>
      </c>
      <c r="Z4" s="2" t="s">
        <v>35</v>
      </c>
      <c r="AA4" s="2" t="s">
        <v>39</v>
      </c>
      <c r="AB4" s="4">
        <f>VLOOKUP(R4,'Linear Weights'!$A:$B,2,FALSE)*Odds!$D$2</f>
        <v>8.1599999999999989E-3</v>
      </c>
      <c r="AC4" s="4">
        <f>VLOOKUP(S4,'Linear Weights'!$A:$B,2,FALSE)*Odds!$D$3</f>
        <v>0</v>
      </c>
      <c r="AD4" s="4">
        <f>VLOOKUP(T4,'Linear Weights'!$A:$B,2,FALSE)*Odds!$D$4</f>
        <v>5.8399999999999997E-3</v>
      </c>
      <c r="AE4" s="4">
        <f>VLOOKUP(U4,'Linear Weights'!$A:$B,2,FALSE)*Odds!$D$5</f>
        <v>6.5000000000000006E-3</v>
      </c>
      <c r="AF4" s="4">
        <f>VLOOKUP(V4,'Linear Weights'!$A:$B,2,FALSE)*Odds!$D$6</f>
        <v>4.4800000000000005E-3</v>
      </c>
      <c r="AG4" s="4">
        <f>VLOOKUP(W4,'Linear Weights'!$A:$B,2,FALSE)*Odds!$D$7</f>
        <v>0</v>
      </c>
      <c r="AH4" s="4">
        <f>VLOOKUP(X4,'Linear Weights'!$A:$B,2,FALSE)*Odds!$D$8</f>
        <v>2.3999999999999998E-3</v>
      </c>
      <c r="AI4" s="4">
        <f>VLOOKUP(Y4,'Linear Weights'!$A:$B,2,FALSE)*Odds!$D$9</f>
        <v>2.4000000000000002E-3</v>
      </c>
      <c r="AJ4" s="4">
        <f>VLOOKUP(Z4,'Linear Weights'!$A:$B,2,FALSE)*Odds!$D$10</f>
        <v>2.0999999999999998E-2</v>
      </c>
      <c r="AK4" s="4">
        <f>VLOOKUP(AA4,'Linear Weights'!$A:$B,2,FALSE)*Odds!$D$11</f>
        <v>1.2E-2</v>
      </c>
    </row>
    <row r="5" spans="1:37" x14ac:dyDescent="0.2">
      <c r="A5" s="1">
        <v>59</v>
      </c>
      <c r="B5" s="1" t="s">
        <v>153</v>
      </c>
      <c r="C5" s="1" t="s">
        <v>33</v>
      </c>
      <c r="D5" s="1"/>
      <c r="E5" s="2" t="s">
        <v>79</v>
      </c>
      <c r="F5" s="2">
        <v>90</v>
      </c>
      <c r="I5" s="3">
        <f>SUM(AB5:AK5)/2</f>
        <v>3.508E-2</v>
      </c>
      <c r="J5" s="5">
        <f>-((I5*900)-90)/10</f>
        <v>5.8427999999999995</v>
      </c>
      <c r="K5" s="5">
        <f>L5-J5</f>
        <v>-1</v>
      </c>
      <c r="L5" s="5">
        <f>MAX(-((I5*900)-90)/10*0.78-((O5*900)-90)/10*0.22,J5)-1</f>
        <v>4.8427999999999995</v>
      </c>
      <c r="M5" s="5">
        <v>2.8599019999999999</v>
      </c>
      <c r="N5" s="5">
        <f>L5-M5</f>
        <v>1.9828979999999996</v>
      </c>
      <c r="O5" s="3">
        <f>((1-Q5)*0.55)/2</f>
        <v>6.0499999999999998E-2</v>
      </c>
      <c r="P5" s="2" t="s">
        <v>80</v>
      </c>
      <c r="Q5" s="6">
        <v>0.78</v>
      </c>
      <c r="R5" s="2" t="s">
        <v>46</v>
      </c>
      <c r="S5" s="2" t="s">
        <v>38</v>
      </c>
      <c r="T5" s="2" t="s">
        <v>41</v>
      </c>
      <c r="U5" s="2" t="s">
        <v>41</v>
      </c>
      <c r="V5" s="2" t="s">
        <v>41</v>
      </c>
      <c r="W5" s="2" t="s">
        <v>41</v>
      </c>
      <c r="X5" s="2" t="s">
        <v>40</v>
      </c>
      <c r="Y5" s="2" t="s">
        <v>41</v>
      </c>
      <c r="Z5" s="2" t="s">
        <v>35</v>
      </c>
      <c r="AA5" s="2" t="s">
        <v>41</v>
      </c>
      <c r="AB5" s="4">
        <f>VLOOKUP(R5,'Linear Weights'!$A:$B,2,FALSE)*Odds!$D$2</f>
        <v>8.1599999999999989E-3</v>
      </c>
      <c r="AC5" s="4">
        <f>VLOOKUP(S5,'Linear Weights'!$A:$B,2,FALSE)*Odds!$D$3</f>
        <v>8.0000000000000002E-3</v>
      </c>
      <c r="AD5" s="4">
        <f>VLOOKUP(T5,'Linear Weights'!$A:$B,2,FALSE)*Odds!$D$4</f>
        <v>0</v>
      </c>
      <c r="AE5" s="4">
        <f>VLOOKUP(U5,'Linear Weights'!$A:$B,2,FALSE)*Odds!$D$5</f>
        <v>0</v>
      </c>
      <c r="AF5" s="4">
        <f>VLOOKUP(V5,'Linear Weights'!$A:$B,2,FALSE)*Odds!$D$6</f>
        <v>0</v>
      </c>
      <c r="AG5" s="4">
        <f>VLOOKUP(W5,'Linear Weights'!$A:$B,2,FALSE)*Odds!$D$7</f>
        <v>0</v>
      </c>
      <c r="AH5" s="4">
        <f>VLOOKUP(X5,'Linear Weights'!$A:$B,2,FALSE)*Odds!$D$8</f>
        <v>3.3000000000000002E-2</v>
      </c>
      <c r="AI5" s="4">
        <f>VLOOKUP(Y5,'Linear Weights'!$A:$B,2,FALSE)*Odds!$D$9</f>
        <v>0</v>
      </c>
      <c r="AJ5" s="4">
        <f>VLOOKUP(Z5,'Linear Weights'!$A:$B,2,FALSE)*Odds!$D$10</f>
        <v>2.0999999999999998E-2</v>
      </c>
      <c r="AK5" s="4">
        <f>VLOOKUP(AA5,'Linear Weights'!$A:$B,2,FALSE)*Odds!$D$11</f>
        <v>0</v>
      </c>
    </row>
    <row r="6" spans="1:37" x14ac:dyDescent="0.2">
      <c r="A6" s="1">
        <v>60</v>
      </c>
      <c r="B6" s="1" t="s">
        <v>154</v>
      </c>
      <c r="C6" s="1" t="s">
        <v>67</v>
      </c>
      <c r="D6" s="1"/>
      <c r="E6" s="2" t="s">
        <v>79</v>
      </c>
      <c r="F6" s="2">
        <v>96</v>
      </c>
      <c r="I6" s="3">
        <f>SUM(AB6:AK6)/2</f>
        <v>3.8879999999999998E-2</v>
      </c>
      <c r="J6" s="5">
        <f>-((I6*900)-90)/10</f>
        <v>5.5007999999999999</v>
      </c>
      <c r="K6" s="5">
        <f>L6-J6</f>
        <v>-1</v>
      </c>
      <c r="L6" s="5">
        <f>MAX(-((I6*900)-90)/10*0.78-((O6*900)-90)/10*0.22,J6)-1</f>
        <v>4.5007999999999999</v>
      </c>
      <c r="M6" s="5">
        <v>5.1749000000000009</v>
      </c>
      <c r="N6" s="5">
        <f>L6-M6</f>
        <v>-0.67410000000000103</v>
      </c>
      <c r="O6" s="3">
        <f>((1-Q6)*0.55)/2</f>
        <v>6.8750000000000006E-2</v>
      </c>
      <c r="P6" s="2" t="s">
        <v>80</v>
      </c>
      <c r="Q6" s="6">
        <v>0.75</v>
      </c>
      <c r="R6" s="2" t="s">
        <v>46</v>
      </c>
      <c r="S6" s="2" t="s">
        <v>46</v>
      </c>
      <c r="T6" s="2" t="s">
        <v>41</v>
      </c>
      <c r="U6" s="2" t="s">
        <v>38</v>
      </c>
      <c r="V6" s="2" t="s">
        <v>41</v>
      </c>
      <c r="W6" s="2" t="s">
        <v>41</v>
      </c>
      <c r="X6" s="2" t="s">
        <v>41</v>
      </c>
      <c r="Y6" s="2" t="s">
        <v>35</v>
      </c>
      <c r="Z6" s="2" t="s">
        <v>40</v>
      </c>
      <c r="AA6" s="2" t="s">
        <v>40</v>
      </c>
      <c r="AB6" s="4">
        <f>VLOOKUP(R6,'Linear Weights'!$A:$B,2,FALSE)*Odds!$D$2</f>
        <v>8.1599999999999989E-3</v>
      </c>
      <c r="AC6" s="4">
        <f>VLOOKUP(S6,'Linear Weights'!$A:$B,2,FALSE)*Odds!$D$3</f>
        <v>6.4000000000000003E-3</v>
      </c>
      <c r="AD6" s="4">
        <f>VLOOKUP(T6,'Linear Weights'!$A:$B,2,FALSE)*Odds!$D$4</f>
        <v>0</v>
      </c>
      <c r="AE6" s="4">
        <f>VLOOKUP(U6,'Linear Weights'!$A:$B,2,FALSE)*Odds!$D$5</f>
        <v>6.5000000000000006E-3</v>
      </c>
      <c r="AF6" s="4">
        <f>VLOOKUP(V6,'Linear Weights'!$A:$B,2,FALSE)*Odds!$D$6</f>
        <v>0</v>
      </c>
      <c r="AG6" s="4">
        <f>VLOOKUP(W6,'Linear Weights'!$A:$B,2,FALSE)*Odds!$D$7</f>
        <v>0</v>
      </c>
      <c r="AH6" s="4">
        <f>VLOOKUP(X6,'Linear Weights'!$A:$B,2,FALSE)*Odds!$D$8</f>
        <v>0</v>
      </c>
      <c r="AI6" s="4">
        <f>VLOOKUP(Y6,'Linear Weights'!$A:$B,2,FALSE)*Odds!$D$9</f>
        <v>3.3599999999999998E-2</v>
      </c>
      <c r="AJ6" s="4">
        <f>VLOOKUP(Z6,'Linear Weights'!$A:$B,2,FALSE)*Odds!$D$10</f>
        <v>1.6500000000000001E-2</v>
      </c>
      <c r="AK6" s="4">
        <f>VLOOKUP(AA6,'Linear Weights'!$A:$B,2,FALSE)*Odds!$D$11</f>
        <v>6.6000000000000008E-3</v>
      </c>
    </row>
    <row r="7" spans="1:37" x14ac:dyDescent="0.2">
      <c r="A7" s="1">
        <v>127</v>
      </c>
      <c r="B7" s="1" t="s">
        <v>213</v>
      </c>
      <c r="C7" s="1" t="s">
        <v>63</v>
      </c>
      <c r="D7" s="1"/>
      <c r="E7" s="2" t="s">
        <v>79</v>
      </c>
      <c r="F7" s="2">
        <v>94</v>
      </c>
      <c r="H7" s="2" t="s">
        <v>36</v>
      </c>
      <c r="I7" s="3">
        <f>SUM(AB7:AK7)/2</f>
        <v>5.2829999999999995E-2</v>
      </c>
      <c r="J7" s="5">
        <f>-((I7*900)-90)/10</f>
        <v>4.2453000000000003</v>
      </c>
      <c r="K7" s="5">
        <f>L7-J7</f>
        <v>-0.77071600000000018</v>
      </c>
      <c r="L7" s="5">
        <f>MAX(-((I7*900)-90)/10*0.78-((O7*900)-90)/10*0.22,J7)-1</f>
        <v>3.4745840000000001</v>
      </c>
      <c r="M7" s="5">
        <v>3.4549280000000007</v>
      </c>
      <c r="N7" s="5">
        <f>L7-M7</f>
        <v>1.9655999999999452E-2</v>
      </c>
      <c r="O7" s="3">
        <f>((1-Q7)*0.55)/2</f>
        <v>4.1250000000000009E-2</v>
      </c>
      <c r="P7" s="2" t="s">
        <v>80</v>
      </c>
      <c r="Q7" s="6">
        <v>0.85</v>
      </c>
      <c r="R7" s="2" t="s">
        <v>38</v>
      </c>
      <c r="S7" s="2" t="s">
        <v>41</v>
      </c>
      <c r="T7" s="2" t="s">
        <v>46</v>
      </c>
      <c r="U7" s="2" t="s">
        <v>41</v>
      </c>
      <c r="V7" s="2" t="s">
        <v>38</v>
      </c>
      <c r="W7" s="2" t="s">
        <v>46</v>
      </c>
      <c r="X7" s="2" t="s">
        <v>40</v>
      </c>
      <c r="Y7" s="2" t="s">
        <v>35</v>
      </c>
      <c r="Z7" s="2" t="s">
        <v>38</v>
      </c>
      <c r="AA7" s="2" t="s">
        <v>39</v>
      </c>
      <c r="AB7" s="4">
        <f>VLOOKUP(R7,'Linear Weights'!$A:$B,2,FALSE)*Odds!$D$2</f>
        <v>1.0200000000000001E-2</v>
      </c>
      <c r="AC7" s="4">
        <f>VLOOKUP(S7,'Linear Weights'!$A:$B,2,FALSE)*Odds!$D$3</f>
        <v>0</v>
      </c>
      <c r="AD7" s="4">
        <f>VLOOKUP(T7,'Linear Weights'!$A:$B,2,FALSE)*Odds!$D$4</f>
        <v>5.8399999999999997E-3</v>
      </c>
      <c r="AE7" s="4">
        <f>VLOOKUP(U7,'Linear Weights'!$A:$B,2,FALSE)*Odds!$D$5</f>
        <v>0</v>
      </c>
      <c r="AF7" s="4">
        <f>VLOOKUP(V7,'Linear Weights'!$A:$B,2,FALSE)*Odds!$D$6</f>
        <v>5.6000000000000008E-3</v>
      </c>
      <c r="AG7" s="4">
        <f>VLOOKUP(W7,'Linear Weights'!$A:$B,2,FALSE)*Odds!$D$7</f>
        <v>3.9199999999999999E-3</v>
      </c>
      <c r="AH7" s="4">
        <f>VLOOKUP(X7,'Linear Weights'!$A:$B,2,FALSE)*Odds!$D$8</f>
        <v>3.3000000000000002E-2</v>
      </c>
      <c r="AI7" s="4">
        <f>VLOOKUP(Y7,'Linear Weights'!$A:$B,2,FALSE)*Odds!$D$9</f>
        <v>3.3599999999999998E-2</v>
      </c>
      <c r="AJ7" s="4">
        <f>VLOOKUP(Z7,'Linear Weights'!$A:$B,2,FALSE)*Odds!$D$10</f>
        <v>1.5E-3</v>
      </c>
      <c r="AK7" s="4">
        <f>VLOOKUP(AA7,'Linear Weights'!$A:$B,2,FALSE)*Odds!$D$11</f>
        <v>1.2E-2</v>
      </c>
    </row>
    <row r="8" spans="1:37" x14ac:dyDescent="0.2">
      <c r="A8" s="1">
        <v>86</v>
      </c>
      <c r="B8" s="1" t="s">
        <v>177</v>
      </c>
      <c r="C8" s="1" t="s">
        <v>92</v>
      </c>
      <c r="D8" s="1"/>
      <c r="E8" s="2" t="s">
        <v>79</v>
      </c>
      <c r="F8" s="2">
        <v>88</v>
      </c>
      <c r="I8" s="3">
        <f>SUM(AB8:AK8)/2</f>
        <v>8.335999999999999E-2</v>
      </c>
      <c r="J8" s="5">
        <f>-((I8*900)-90)/10</f>
        <v>1.4976000000000014</v>
      </c>
      <c r="K8" s="5">
        <f>L8-J8</f>
        <v>1.9573279999999993</v>
      </c>
      <c r="L8" s="5">
        <f>MAX(-((I8*900)-90)/10*0.78-((O8*900)-90)/10*0.22,J8)-1</f>
        <v>3.4549280000000007</v>
      </c>
      <c r="M8" s="5">
        <v>2.5302860000000003</v>
      </c>
      <c r="N8" s="5">
        <f>L8-M8</f>
        <v>0.92464200000000041</v>
      </c>
      <c r="O8" s="3">
        <f>((1-Q8)*0.75-(Q8)*0.72)/2</f>
        <v>-6.5999999999999975E-2</v>
      </c>
      <c r="P8" s="2" t="s">
        <v>103</v>
      </c>
      <c r="Q8" s="6">
        <v>0.6</v>
      </c>
      <c r="R8" s="2" t="s">
        <v>38</v>
      </c>
      <c r="S8" s="2" t="s">
        <v>46</v>
      </c>
      <c r="T8" s="2" t="s">
        <v>35</v>
      </c>
      <c r="U8" s="2" t="s">
        <v>41</v>
      </c>
      <c r="V8" s="2" t="s">
        <v>38</v>
      </c>
      <c r="W8" s="2" t="s">
        <v>46</v>
      </c>
      <c r="X8" s="2" t="s">
        <v>38</v>
      </c>
      <c r="Y8" s="2" t="s">
        <v>35</v>
      </c>
      <c r="Z8" s="2" t="s">
        <v>46</v>
      </c>
      <c r="AA8" s="2" t="s">
        <v>38</v>
      </c>
      <c r="AB8" s="4">
        <f>VLOOKUP(R8,'Linear Weights'!$A:$B,2,FALSE)*Odds!$D$2</f>
        <v>1.0200000000000001E-2</v>
      </c>
      <c r="AC8" s="4">
        <f>VLOOKUP(S8,'Linear Weights'!$A:$B,2,FALSE)*Odds!$D$3</f>
        <v>6.4000000000000003E-3</v>
      </c>
      <c r="AD8" s="4">
        <f>VLOOKUP(T8,'Linear Weights'!$A:$B,2,FALSE)*Odds!$D$4</f>
        <v>0.10219999999999999</v>
      </c>
      <c r="AE8" s="4">
        <f>VLOOKUP(U8,'Linear Weights'!$A:$B,2,FALSE)*Odds!$D$5</f>
        <v>0</v>
      </c>
      <c r="AF8" s="4">
        <f>VLOOKUP(V8,'Linear Weights'!$A:$B,2,FALSE)*Odds!$D$6</f>
        <v>5.6000000000000008E-3</v>
      </c>
      <c r="AG8" s="4">
        <f>VLOOKUP(W8,'Linear Weights'!$A:$B,2,FALSE)*Odds!$D$7</f>
        <v>3.9199999999999999E-3</v>
      </c>
      <c r="AH8" s="4">
        <f>VLOOKUP(X8,'Linear Weights'!$A:$B,2,FALSE)*Odds!$D$8</f>
        <v>3.0000000000000001E-3</v>
      </c>
      <c r="AI8" s="4">
        <f>VLOOKUP(Y8,'Linear Weights'!$A:$B,2,FALSE)*Odds!$D$9</f>
        <v>3.3599999999999998E-2</v>
      </c>
      <c r="AJ8" s="4">
        <f>VLOOKUP(Z8,'Linear Weights'!$A:$B,2,FALSE)*Odds!$D$10</f>
        <v>1.1999999999999999E-3</v>
      </c>
      <c r="AK8" s="4">
        <f>VLOOKUP(AA8,'Linear Weights'!$A:$B,2,FALSE)*Odds!$D$11</f>
        <v>6.0000000000000006E-4</v>
      </c>
    </row>
    <row r="9" spans="1:37" x14ac:dyDescent="0.2">
      <c r="A9" s="1">
        <v>57</v>
      </c>
      <c r="B9" s="1" t="s">
        <v>151</v>
      </c>
      <c r="C9" s="1" t="s">
        <v>71</v>
      </c>
      <c r="D9" s="1"/>
      <c r="E9" s="2" t="s">
        <v>79</v>
      </c>
      <c r="F9" s="2">
        <v>95</v>
      </c>
      <c r="I9" s="3">
        <f>SUM(AB9:AK9)/2</f>
        <v>5.5140000000000002E-2</v>
      </c>
      <c r="J9" s="5">
        <f>-((I9*900)-90)/10</f>
        <v>4.0373999999999999</v>
      </c>
      <c r="K9" s="5">
        <f>L9-J9</f>
        <v>-0.67052800000000001</v>
      </c>
      <c r="L9" s="5">
        <f>MAX(-((I9*900)-90)/10*0.78-((O9*900)-90)/10*0.22,J9)-1</f>
        <v>3.3668719999999999</v>
      </c>
      <c r="M9" s="5">
        <v>4.5007999999999999</v>
      </c>
      <c r="N9" s="5">
        <f>L9-M9</f>
        <v>-1.133928</v>
      </c>
      <c r="O9" s="3">
        <f>((1-Q9)*0.55)/2</f>
        <v>3.8500000000000006E-2</v>
      </c>
      <c r="P9" s="2" t="s">
        <v>80</v>
      </c>
      <c r="Q9" s="6">
        <v>0.86</v>
      </c>
      <c r="R9" s="2" t="s">
        <v>38</v>
      </c>
      <c r="S9" s="2" t="s">
        <v>46</v>
      </c>
      <c r="T9" s="2" t="s">
        <v>38</v>
      </c>
      <c r="U9" s="2" t="s">
        <v>41</v>
      </c>
      <c r="V9" s="2" t="s">
        <v>46</v>
      </c>
      <c r="W9" s="2" t="s">
        <v>41</v>
      </c>
      <c r="X9" s="2" t="s">
        <v>35</v>
      </c>
      <c r="Y9" s="2" t="s">
        <v>40</v>
      </c>
      <c r="Z9" s="2" t="s">
        <v>38</v>
      </c>
      <c r="AA9" s="2" t="s">
        <v>39</v>
      </c>
      <c r="AB9" s="4">
        <f>VLOOKUP(R9,'Linear Weights'!$A:$B,2,FALSE)*Odds!$D$2</f>
        <v>1.0200000000000001E-2</v>
      </c>
      <c r="AC9" s="4">
        <f>VLOOKUP(S9,'Linear Weights'!$A:$B,2,FALSE)*Odds!$D$3</f>
        <v>6.4000000000000003E-3</v>
      </c>
      <c r="AD9" s="4">
        <f>VLOOKUP(T9,'Linear Weights'!$A:$B,2,FALSE)*Odds!$D$4</f>
        <v>7.3000000000000001E-3</v>
      </c>
      <c r="AE9" s="4">
        <f>VLOOKUP(U9,'Linear Weights'!$A:$B,2,FALSE)*Odds!$D$5</f>
        <v>0</v>
      </c>
      <c r="AF9" s="4">
        <f>VLOOKUP(V9,'Linear Weights'!$A:$B,2,FALSE)*Odds!$D$6</f>
        <v>4.4800000000000005E-3</v>
      </c>
      <c r="AG9" s="4">
        <f>VLOOKUP(W9,'Linear Weights'!$A:$B,2,FALSE)*Odds!$D$7</f>
        <v>0</v>
      </c>
      <c r="AH9" s="4">
        <f>VLOOKUP(X9,'Linear Weights'!$A:$B,2,FALSE)*Odds!$D$8</f>
        <v>4.1999999999999996E-2</v>
      </c>
      <c r="AI9" s="4">
        <f>VLOOKUP(Y9,'Linear Weights'!$A:$B,2,FALSE)*Odds!$D$9</f>
        <v>2.6400000000000003E-2</v>
      </c>
      <c r="AJ9" s="4">
        <f>VLOOKUP(Z9,'Linear Weights'!$A:$B,2,FALSE)*Odds!$D$10</f>
        <v>1.5E-3</v>
      </c>
      <c r="AK9" s="4">
        <f>VLOOKUP(AA9,'Linear Weights'!$A:$B,2,FALSE)*Odds!$D$11</f>
        <v>1.2E-2</v>
      </c>
    </row>
    <row r="10" spans="1:37" x14ac:dyDescent="0.2">
      <c r="A10" s="1">
        <v>94</v>
      </c>
      <c r="B10" s="1" t="s">
        <v>185</v>
      </c>
      <c r="C10" s="1" t="s">
        <v>140</v>
      </c>
      <c r="D10" s="1"/>
      <c r="E10" s="2" t="s">
        <v>79</v>
      </c>
      <c r="F10" s="2">
        <v>96</v>
      </c>
      <c r="I10" s="3">
        <f>SUM(AB10:AK10)/2</f>
        <v>5.6460000000000003E-2</v>
      </c>
      <c r="J10" s="5">
        <f>-((I10*900)-90)/10</f>
        <v>3.9186000000000001</v>
      </c>
      <c r="K10" s="5">
        <f>L10-J10</f>
        <v>-0.97109200000000007</v>
      </c>
      <c r="L10" s="5">
        <f>MAX(-((I10*900)-90)/10*0.78-((O10*900)-90)/10*0.22,J10)-1</f>
        <v>2.947508</v>
      </c>
      <c r="M10" s="5">
        <v>4.8427999999999995</v>
      </c>
      <c r="N10" s="5">
        <f>L10-M10</f>
        <v>-1.8952919999999995</v>
      </c>
      <c r="O10" s="3">
        <f>((1-Q10)*0.55)/2</f>
        <v>5.4999999999999993E-2</v>
      </c>
      <c r="P10" s="2" t="s">
        <v>80</v>
      </c>
      <c r="Q10" s="6">
        <v>0.8</v>
      </c>
      <c r="R10" s="2" t="s">
        <v>41</v>
      </c>
      <c r="S10" s="2" t="s">
        <v>41</v>
      </c>
      <c r="T10" s="2" t="s">
        <v>46</v>
      </c>
      <c r="U10" s="2" t="s">
        <v>38</v>
      </c>
      <c r="V10" s="2" t="s">
        <v>46</v>
      </c>
      <c r="W10" s="2" t="s">
        <v>38</v>
      </c>
      <c r="X10" s="2" t="s">
        <v>46</v>
      </c>
      <c r="Y10" s="2" t="s">
        <v>39</v>
      </c>
      <c r="Z10" s="2" t="s">
        <v>35</v>
      </c>
      <c r="AA10" s="2" t="s">
        <v>42</v>
      </c>
      <c r="AB10" s="4">
        <f>VLOOKUP(R10,'Linear Weights'!$A:$B,2,FALSE)*Odds!$D$2</f>
        <v>0</v>
      </c>
      <c r="AC10" s="4">
        <f>VLOOKUP(S10,'Linear Weights'!$A:$B,2,FALSE)*Odds!$D$3</f>
        <v>0</v>
      </c>
      <c r="AD10" s="4">
        <f>VLOOKUP(T10,'Linear Weights'!$A:$B,2,FALSE)*Odds!$D$4</f>
        <v>5.8399999999999997E-3</v>
      </c>
      <c r="AE10" s="4">
        <f>VLOOKUP(U10,'Linear Weights'!$A:$B,2,FALSE)*Odds!$D$5</f>
        <v>6.5000000000000006E-3</v>
      </c>
      <c r="AF10" s="4">
        <f>VLOOKUP(V10,'Linear Weights'!$A:$B,2,FALSE)*Odds!$D$6</f>
        <v>4.4800000000000005E-3</v>
      </c>
      <c r="AG10" s="4">
        <f>VLOOKUP(W10,'Linear Weights'!$A:$B,2,FALSE)*Odds!$D$7</f>
        <v>4.9000000000000007E-3</v>
      </c>
      <c r="AH10" s="4">
        <f>VLOOKUP(X10,'Linear Weights'!$A:$B,2,FALSE)*Odds!$D$8</f>
        <v>2.3999999999999998E-3</v>
      </c>
      <c r="AI10" s="4">
        <f>VLOOKUP(Y10,'Linear Weights'!$A:$B,2,FALSE)*Odds!$D$9</f>
        <v>4.8000000000000001E-2</v>
      </c>
      <c r="AJ10" s="4">
        <f>VLOOKUP(Z10,'Linear Weights'!$A:$B,2,FALSE)*Odds!$D$10</f>
        <v>2.0999999999999998E-2</v>
      </c>
      <c r="AK10" s="4">
        <f>VLOOKUP(AA10,'Linear Weights'!$A:$B,2,FALSE)*Odds!$D$11</f>
        <v>1.9799999999999998E-2</v>
      </c>
    </row>
    <row r="11" spans="1:37" x14ac:dyDescent="0.2">
      <c r="A11" s="1">
        <v>11</v>
      </c>
      <c r="B11" s="1" t="s">
        <v>101</v>
      </c>
      <c r="C11" s="1" t="s">
        <v>102</v>
      </c>
      <c r="D11" s="1"/>
      <c r="E11" s="2" t="s">
        <v>79</v>
      </c>
      <c r="F11" s="2">
        <v>84</v>
      </c>
      <c r="H11" s="2" t="s">
        <v>36</v>
      </c>
      <c r="I11" s="3">
        <f>SUM(AB11:AK11)/2</f>
        <v>8.768999999999999E-2</v>
      </c>
      <c r="J11" s="5">
        <f>-((I11*900)-90)/10</f>
        <v>1.1079000000000008</v>
      </c>
      <c r="K11" s="5">
        <f>L11-J11</f>
        <v>1.7520019999999992</v>
      </c>
      <c r="L11" s="5">
        <f>MAX(-((I11*900)-90)/10*0.78-((O11*900)-90)/10*0.22,J11)-1</f>
        <v>2.8599019999999999</v>
      </c>
      <c r="M11" s="5">
        <v>2.3953039999999999</v>
      </c>
      <c r="N11" s="5">
        <f>L11-M11</f>
        <v>0.46459800000000007</v>
      </c>
      <c r="O11" s="3">
        <f>((1-Q11)*0.75-(Q11)*0.72)/2</f>
        <v>-5.1299999999999957E-2</v>
      </c>
      <c r="P11" s="2" t="s">
        <v>103</v>
      </c>
      <c r="Q11" s="6">
        <v>0.57999999999999996</v>
      </c>
      <c r="R11" s="2" t="s">
        <v>38</v>
      </c>
      <c r="S11" s="2" t="s">
        <v>46</v>
      </c>
      <c r="T11" s="2" t="s">
        <v>41</v>
      </c>
      <c r="U11" s="2" t="s">
        <v>38</v>
      </c>
      <c r="V11" s="2" t="s">
        <v>46</v>
      </c>
      <c r="W11" s="2" t="s">
        <v>35</v>
      </c>
      <c r="X11" s="2" t="s">
        <v>38</v>
      </c>
      <c r="Y11" s="2" t="s">
        <v>40</v>
      </c>
      <c r="Z11" s="2" t="s">
        <v>39</v>
      </c>
      <c r="AA11" s="2" t="s">
        <v>42</v>
      </c>
      <c r="AB11" s="4">
        <f>VLOOKUP(R11,'Linear Weights'!$A:$B,2,FALSE)*Odds!$D$2</f>
        <v>1.0200000000000001E-2</v>
      </c>
      <c r="AC11" s="4">
        <f>VLOOKUP(S11,'Linear Weights'!$A:$B,2,FALSE)*Odds!$D$3</f>
        <v>6.4000000000000003E-3</v>
      </c>
      <c r="AD11" s="4">
        <f>VLOOKUP(T11,'Linear Weights'!$A:$B,2,FALSE)*Odds!$D$4</f>
        <v>0</v>
      </c>
      <c r="AE11" s="4">
        <f>VLOOKUP(U11,'Linear Weights'!$A:$B,2,FALSE)*Odds!$D$5</f>
        <v>6.5000000000000006E-3</v>
      </c>
      <c r="AF11" s="4">
        <f>VLOOKUP(V11,'Linear Weights'!$A:$B,2,FALSE)*Odds!$D$6</f>
        <v>4.4800000000000005E-3</v>
      </c>
      <c r="AG11" s="4">
        <f>VLOOKUP(W11,'Linear Weights'!$A:$B,2,FALSE)*Odds!$D$7</f>
        <v>6.8599999999999994E-2</v>
      </c>
      <c r="AH11" s="4">
        <f>VLOOKUP(X11,'Linear Weights'!$A:$B,2,FALSE)*Odds!$D$8</f>
        <v>3.0000000000000001E-3</v>
      </c>
      <c r="AI11" s="4">
        <f>VLOOKUP(Y11,'Linear Weights'!$A:$B,2,FALSE)*Odds!$D$9</f>
        <v>2.6400000000000003E-2</v>
      </c>
      <c r="AJ11" s="4">
        <f>VLOOKUP(Z11,'Linear Weights'!$A:$B,2,FALSE)*Odds!$D$10</f>
        <v>0.03</v>
      </c>
      <c r="AK11" s="4">
        <f>VLOOKUP(AA11,'Linear Weights'!$A:$B,2,FALSE)*Odds!$D$11</f>
        <v>1.9799999999999998E-2</v>
      </c>
    </row>
    <row r="12" spans="1:37" x14ac:dyDescent="0.2">
      <c r="A12" s="1">
        <v>69</v>
      </c>
      <c r="B12" s="1" t="s">
        <v>160</v>
      </c>
      <c r="C12" s="1" t="s">
        <v>51</v>
      </c>
      <c r="D12" s="1"/>
      <c r="E12" s="2" t="s">
        <v>79</v>
      </c>
      <c r="F12" s="2">
        <v>92</v>
      </c>
      <c r="H12" s="2" t="s">
        <v>36</v>
      </c>
      <c r="I12" s="3">
        <f>SUM(AB12:AK12)/2</f>
        <v>7.8829999999999997E-2</v>
      </c>
      <c r="J12" s="5">
        <f>-((I12*900)-90)/10</f>
        <v>1.9052999999999998</v>
      </c>
      <c r="K12" s="5">
        <f>L12-J12</f>
        <v>0.84892400000000001</v>
      </c>
      <c r="L12" s="5">
        <f>MAX(-((I12*900)-90)/10*0.78-((O12*900)-90)/10*0.22,J12)-1</f>
        <v>2.7542239999999998</v>
      </c>
      <c r="M12" s="5">
        <v>3.3668719999999999</v>
      </c>
      <c r="N12" s="5">
        <f>L12-M12</f>
        <v>-0.61264800000000008</v>
      </c>
      <c r="O12" s="3">
        <f>((1-Q12)*0.75-(Q12)*0.72)/2</f>
        <v>-1.4550000000000007E-2</v>
      </c>
      <c r="P12" s="2" t="s">
        <v>103</v>
      </c>
      <c r="Q12" s="6">
        <v>0.53</v>
      </c>
      <c r="R12" s="2" t="s">
        <v>38</v>
      </c>
      <c r="S12" s="2" t="s">
        <v>46</v>
      </c>
      <c r="T12" s="2" t="s">
        <v>38</v>
      </c>
      <c r="U12" s="2" t="s">
        <v>46</v>
      </c>
      <c r="V12" s="2" t="s">
        <v>35</v>
      </c>
      <c r="W12" s="2" t="s">
        <v>41</v>
      </c>
      <c r="X12" s="2" t="s">
        <v>38</v>
      </c>
      <c r="Y12" s="2" t="s">
        <v>46</v>
      </c>
      <c r="Z12" s="2" t="s">
        <v>39</v>
      </c>
      <c r="AA12" s="2" t="s">
        <v>52</v>
      </c>
      <c r="AB12" s="4">
        <f>VLOOKUP(R12,'Linear Weights'!$A:$B,2,FALSE)*Odds!$D$2</f>
        <v>1.0200000000000001E-2</v>
      </c>
      <c r="AC12" s="4">
        <f>VLOOKUP(S12,'Linear Weights'!$A:$B,2,FALSE)*Odds!$D$3</f>
        <v>6.4000000000000003E-3</v>
      </c>
      <c r="AD12" s="4">
        <f>VLOOKUP(T12,'Linear Weights'!$A:$B,2,FALSE)*Odds!$D$4</f>
        <v>7.3000000000000001E-3</v>
      </c>
      <c r="AE12" s="4">
        <f>VLOOKUP(U12,'Linear Weights'!$A:$B,2,FALSE)*Odds!$D$5</f>
        <v>5.2000000000000006E-3</v>
      </c>
      <c r="AF12" s="4">
        <f>VLOOKUP(V12,'Linear Weights'!$A:$B,2,FALSE)*Odds!$D$6</f>
        <v>7.8399999999999997E-2</v>
      </c>
      <c r="AG12" s="4">
        <f>VLOOKUP(W12,'Linear Weights'!$A:$B,2,FALSE)*Odds!$D$7</f>
        <v>0</v>
      </c>
      <c r="AH12" s="4">
        <f>VLOOKUP(X12,'Linear Weights'!$A:$B,2,FALSE)*Odds!$D$8</f>
        <v>3.0000000000000001E-3</v>
      </c>
      <c r="AI12" s="4">
        <f>VLOOKUP(Y12,'Linear Weights'!$A:$B,2,FALSE)*Odds!$D$9</f>
        <v>1.92E-3</v>
      </c>
      <c r="AJ12" s="4">
        <f>VLOOKUP(Z12,'Linear Weights'!$A:$B,2,FALSE)*Odds!$D$10</f>
        <v>0.03</v>
      </c>
      <c r="AK12" s="4">
        <f>VLOOKUP(AA12,'Linear Weights'!$A:$B,2,FALSE)*Odds!$D$11</f>
        <v>1.524E-2</v>
      </c>
    </row>
    <row r="13" spans="1:37" x14ac:dyDescent="0.2">
      <c r="A13" s="1">
        <v>133</v>
      </c>
      <c r="B13" s="1" t="s">
        <v>218</v>
      </c>
      <c r="C13" s="1" t="s">
        <v>77</v>
      </c>
      <c r="D13" s="1"/>
      <c r="E13" s="2" t="s">
        <v>79</v>
      </c>
      <c r="F13" s="2">
        <v>89</v>
      </c>
      <c r="I13" s="3">
        <f>SUM(AB13:AK13)/2</f>
        <v>8.4819999999999993E-2</v>
      </c>
      <c r="J13" s="5">
        <f>-((I13*900)-90)/10</f>
        <v>1.3662000000000005</v>
      </c>
      <c r="K13" s="5">
        <f>L13-J13</f>
        <v>1.2585860000000002</v>
      </c>
      <c r="L13" s="5">
        <f>MAX(-((I13*900)-90)/10*0.78-((O13*900)-90)/10*0.22,J13)-1</f>
        <v>2.6247860000000007</v>
      </c>
      <c r="M13" s="5">
        <v>2.6247860000000007</v>
      </c>
      <c r="N13" s="5">
        <f>L13-M13</f>
        <v>0</v>
      </c>
      <c r="O13" s="3">
        <f>((1-Q13)*0.75-(Q13)*0.72)/2</f>
        <v>-2.9250000000000026E-2</v>
      </c>
      <c r="P13" s="2" t="s">
        <v>103</v>
      </c>
      <c r="Q13" s="6">
        <v>0.55000000000000004</v>
      </c>
      <c r="R13" s="2" t="s">
        <v>38</v>
      </c>
      <c r="S13" s="2" t="s">
        <v>38</v>
      </c>
      <c r="T13" s="2" t="s">
        <v>46</v>
      </c>
      <c r="U13" s="2" t="s">
        <v>38</v>
      </c>
      <c r="V13" s="2" t="s">
        <v>35</v>
      </c>
      <c r="W13" s="2" t="s">
        <v>38</v>
      </c>
      <c r="X13" s="2" t="s">
        <v>41</v>
      </c>
      <c r="Y13" s="2" t="s">
        <v>39</v>
      </c>
      <c r="Z13" s="2" t="s">
        <v>46</v>
      </c>
      <c r="AA13" s="2" t="s">
        <v>40</v>
      </c>
      <c r="AB13" s="4">
        <f>VLOOKUP(R13,'Linear Weights'!$A:$B,2,FALSE)*Odds!$D$2</f>
        <v>1.0200000000000001E-2</v>
      </c>
      <c r="AC13" s="4">
        <f>VLOOKUP(S13,'Linear Weights'!$A:$B,2,FALSE)*Odds!$D$3</f>
        <v>8.0000000000000002E-3</v>
      </c>
      <c r="AD13" s="4">
        <f>VLOOKUP(T13,'Linear Weights'!$A:$B,2,FALSE)*Odds!$D$4</f>
        <v>5.8399999999999997E-3</v>
      </c>
      <c r="AE13" s="4">
        <f>VLOOKUP(U13,'Linear Weights'!$A:$B,2,FALSE)*Odds!$D$5</f>
        <v>6.5000000000000006E-3</v>
      </c>
      <c r="AF13" s="4">
        <f>VLOOKUP(V13,'Linear Weights'!$A:$B,2,FALSE)*Odds!$D$6</f>
        <v>7.8399999999999997E-2</v>
      </c>
      <c r="AG13" s="4">
        <f>VLOOKUP(W13,'Linear Weights'!$A:$B,2,FALSE)*Odds!$D$7</f>
        <v>4.9000000000000007E-3</v>
      </c>
      <c r="AH13" s="4">
        <f>VLOOKUP(X13,'Linear Weights'!$A:$B,2,FALSE)*Odds!$D$8</f>
        <v>0</v>
      </c>
      <c r="AI13" s="4">
        <f>VLOOKUP(Y13,'Linear Weights'!$A:$B,2,FALSE)*Odds!$D$9</f>
        <v>4.8000000000000001E-2</v>
      </c>
      <c r="AJ13" s="4">
        <f>VLOOKUP(Z13,'Linear Weights'!$A:$B,2,FALSE)*Odds!$D$10</f>
        <v>1.1999999999999999E-3</v>
      </c>
      <c r="AK13" s="4">
        <f>VLOOKUP(AA13,'Linear Weights'!$A:$B,2,FALSE)*Odds!$D$11</f>
        <v>6.6000000000000008E-3</v>
      </c>
    </row>
    <row r="14" spans="1:37" x14ac:dyDescent="0.2">
      <c r="A14" s="1">
        <v>112</v>
      </c>
      <c r="B14" s="1" t="s">
        <v>199</v>
      </c>
      <c r="C14" s="1" t="s">
        <v>44</v>
      </c>
      <c r="D14" s="1"/>
      <c r="E14" s="2" t="s">
        <v>79</v>
      </c>
      <c r="F14" s="2">
        <v>69</v>
      </c>
      <c r="I14" s="3">
        <f>SUM(AB14:AK14)/2</f>
        <v>7.7169999999999989E-2</v>
      </c>
      <c r="J14" s="5">
        <f>-((I14*900)-90)/10</f>
        <v>2.0547000000000013</v>
      </c>
      <c r="K14" s="5">
        <f>L14-J14</f>
        <v>0.5249959999999998</v>
      </c>
      <c r="L14" s="5">
        <f>MAX(-((I14*900)-90)/10*0.78-((O14*900)-90)/10*0.22,J14)-1</f>
        <v>2.5796960000000011</v>
      </c>
      <c r="M14" s="5">
        <v>-0.91090000000000093</v>
      </c>
      <c r="N14" s="5">
        <f>L14-M14</f>
        <v>3.4905960000000018</v>
      </c>
      <c r="O14" s="3">
        <f>((1-Q14)*0.75-(Q14)*0.72)/2</f>
        <v>1.5000000000001124E-4</v>
      </c>
      <c r="P14" s="2" t="s">
        <v>103</v>
      </c>
      <c r="Q14" s="6">
        <v>0.51</v>
      </c>
      <c r="R14" s="2" t="s">
        <v>38</v>
      </c>
      <c r="S14" s="2" t="s">
        <v>38</v>
      </c>
      <c r="T14" s="2" t="s">
        <v>46</v>
      </c>
      <c r="U14" s="2" t="s">
        <v>38</v>
      </c>
      <c r="V14" s="2" t="s">
        <v>38</v>
      </c>
      <c r="W14" s="2" t="s">
        <v>41</v>
      </c>
      <c r="X14" s="2" t="s">
        <v>35</v>
      </c>
      <c r="Y14" s="2" t="s">
        <v>40</v>
      </c>
      <c r="Z14" s="2" t="s">
        <v>39</v>
      </c>
      <c r="AA14" s="2" t="s">
        <v>42</v>
      </c>
      <c r="AB14" s="4">
        <f>VLOOKUP(R14,'Linear Weights'!$A:$B,2,FALSE)*Odds!$D$2</f>
        <v>1.0200000000000001E-2</v>
      </c>
      <c r="AC14" s="4">
        <f>VLOOKUP(S14,'Linear Weights'!$A:$B,2,FALSE)*Odds!$D$3</f>
        <v>8.0000000000000002E-3</v>
      </c>
      <c r="AD14" s="4">
        <f>VLOOKUP(T14,'Linear Weights'!$A:$B,2,FALSE)*Odds!$D$4</f>
        <v>5.8399999999999997E-3</v>
      </c>
      <c r="AE14" s="4">
        <f>VLOOKUP(U14,'Linear Weights'!$A:$B,2,FALSE)*Odds!$D$5</f>
        <v>6.5000000000000006E-3</v>
      </c>
      <c r="AF14" s="4">
        <f>VLOOKUP(V14,'Linear Weights'!$A:$B,2,FALSE)*Odds!$D$6</f>
        <v>5.6000000000000008E-3</v>
      </c>
      <c r="AG14" s="4">
        <f>VLOOKUP(W14,'Linear Weights'!$A:$B,2,FALSE)*Odds!$D$7</f>
        <v>0</v>
      </c>
      <c r="AH14" s="4">
        <f>VLOOKUP(X14,'Linear Weights'!$A:$B,2,FALSE)*Odds!$D$8</f>
        <v>4.1999999999999996E-2</v>
      </c>
      <c r="AI14" s="4">
        <f>VLOOKUP(Y14,'Linear Weights'!$A:$B,2,FALSE)*Odds!$D$9</f>
        <v>2.6400000000000003E-2</v>
      </c>
      <c r="AJ14" s="4">
        <f>VLOOKUP(Z14,'Linear Weights'!$A:$B,2,FALSE)*Odds!$D$10</f>
        <v>0.03</v>
      </c>
      <c r="AK14" s="4">
        <f>VLOOKUP(AA14,'Linear Weights'!$A:$B,2,FALSE)*Odds!$D$11</f>
        <v>1.9799999999999998E-2</v>
      </c>
    </row>
    <row r="15" spans="1:37" x14ac:dyDescent="0.2">
      <c r="A15" s="1">
        <v>56</v>
      </c>
      <c r="B15" s="1" t="s">
        <v>150</v>
      </c>
      <c r="C15" s="1" t="s">
        <v>148</v>
      </c>
      <c r="D15" s="1"/>
      <c r="E15" s="2" t="s">
        <v>79</v>
      </c>
      <c r="F15" s="2">
        <v>76</v>
      </c>
      <c r="H15" s="2" t="s">
        <v>36</v>
      </c>
      <c r="I15" s="3">
        <f>SUM(AB15:AK15)/2</f>
        <v>0.10897</v>
      </c>
      <c r="J15" s="5">
        <f>-((I15*900)-90)/10</f>
        <v>-0.80729999999999935</v>
      </c>
      <c r="K15" s="5">
        <f>L15-J15</f>
        <v>3.3375859999999995</v>
      </c>
      <c r="L15" s="5">
        <f>MAX(-((I15*900)-90)/10*0.78-((O15*900)-90)/10*0.22,J15)-1</f>
        <v>2.5302860000000003</v>
      </c>
      <c r="M15" s="5">
        <v>0.50737400000000021</v>
      </c>
      <c r="N15" s="5">
        <f>L15-M15</f>
        <v>2.0229119999999998</v>
      </c>
      <c r="O15" s="3">
        <f>((1-Q15)*0.75-(Q15)*0.72)/2</f>
        <v>-0.1101</v>
      </c>
      <c r="P15" s="2" t="s">
        <v>103</v>
      </c>
      <c r="Q15" s="6">
        <v>0.66</v>
      </c>
      <c r="R15" s="2" t="s">
        <v>38</v>
      </c>
      <c r="S15" s="2" t="s">
        <v>38</v>
      </c>
      <c r="T15" s="2" t="s">
        <v>46</v>
      </c>
      <c r="U15" s="2" t="s">
        <v>38</v>
      </c>
      <c r="V15" s="2" t="s">
        <v>41</v>
      </c>
      <c r="W15" s="2" t="s">
        <v>35</v>
      </c>
      <c r="X15" s="2" t="s">
        <v>38</v>
      </c>
      <c r="Y15" s="2" t="s">
        <v>42</v>
      </c>
      <c r="Z15" s="2" t="s">
        <v>39</v>
      </c>
      <c r="AA15" s="2" t="s">
        <v>40</v>
      </c>
      <c r="AB15" s="4">
        <f>VLOOKUP(R15,'Linear Weights'!$A:$B,2,FALSE)*Odds!$D$2</f>
        <v>1.0200000000000001E-2</v>
      </c>
      <c r="AC15" s="4">
        <f>VLOOKUP(S15,'Linear Weights'!$A:$B,2,FALSE)*Odds!$D$3</f>
        <v>8.0000000000000002E-3</v>
      </c>
      <c r="AD15" s="4">
        <f>VLOOKUP(T15,'Linear Weights'!$A:$B,2,FALSE)*Odds!$D$4</f>
        <v>5.8399999999999997E-3</v>
      </c>
      <c r="AE15" s="4">
        <f>VLOOKUP(U15,'Linear Weights'!$A:$B,2,FALSE)*Odds!$D$5</f>
        <v>6.5000000000000006E-3</v>
      </c>
      <c r="AF15" s="4">
        <f>VLOOKUP(V15,'Linear Weights'!$A:$B,2,FALSE)*Odds!$D$6</f>
        <v>0</v>
      </c>
      <c r="AG15" s="4">
        <f>VLOOKUP(W15,'Linear Weights'!$A:$B,2,FALSE)*Odds!$D$7</f>
        <v>6.8599999999999994E-2</v>
      </c>
      <c r="AH15" s="4">
        <f>VLOOKUP(X15,'Linear Weights'!$A:$B,2,FALSE)*Odds!$D$8</f>
        <v>3.0000000000000001E-3</v>
      </c>
      <c r="AI15" s="4">
        <f>VLOOKUP(Y15,'Linear Weights'!$A:$B,2,FALSE)*Odds!$D$9</f>
        <v>7.9199999999999993E-2</v>
      </c>
      <c r="AJ15" s="4">
        <f>VLOOKUP(Z15,'Linear Weights'!$A:$B,2,FALSE)*Odds!$D$10</f>
        <v>0.03</v>
      </c>
      <c r="AK15" s="4">
        <f>VLOOKUP(AA15,'Linear Weights'!$A:$B,2,FALSE)*Odds!$D$11</f>
        <v>6.6000000000000008E-3</v>
      </c>
    </row>
    <row r="16" spans="1:37" x14ac:dyDescent="0.2">
      <c r="A16" s="1">
        <v>39</v>
      </c>
      <c r="B16" s="1" t="s">
        <v>133</v>
      </c>
      <c r="C16" s="1" t="s">
        <v>92</v>
      </c>
      <c r="D16" s="1"/>
      <c r="E16" s="2" t="s">
        <v>79</v>
      </c>
      <c r="F16" s="2">
        <v>80</v>
      </c>
      <c r="I16" s="3">
        <f>SUM(AB16:AK16)/2</f>
        <v>6.5130000000000007E-2</v>
      </c>
      <c r="J16" s="5">
        <f>-((I16*900)-90)/10</f>
        <v>3.1382999999999996</v>
      </c>
      <c r="K16" s="5">
        <f>L16-J16</f>
        <v>-0.6905260000000002</v>
      </c>
      <c r="L16" s="5">
        <f>MAX(-((I16*900)-90)/10*0.78-((O16*900)-90)/10*0.22,J16)-1</f>
        <v>2.4477739999999995</v>
      </c>
      <c r="M16" s="5">
        <v>1.5461</v>
      </c>
      <c r="N16" s="5">
        <f>L16-M16</f>
        <v>0.90167399999999942</v>
      </c>
      <c r="O16" s="3">
        <f>((1-Q16)*0.55)/2</f>
        <v>4.9500000000000016E-2</v>
      </c>
      <c r="P16" s="2" t="s">
        <v>80</v>
      </c>
      <c r="Q16" s="6">
        <v>0.82</v>
      </c>
      <c r="R16" s="2" t="s">
        <v>46</v>
      </c>
      <c r="S16" s="2" t="s">
        <v>41</v>
      </c>
      <c r="T16" s="2" t="s">
        <v>38</v>
      </c>
      <c r="U16" s="2" t="s">
        <v>41</v>
      </c>
      <c r="V16" s="2" t="s">
        <v>46</v>
      </c>
      <c r="W16" s="2" t="s">
        <v>38</v>
      </c>
      <c r="X16" s="2" t="s">
        <v>35</v>
      </c>
      <c r="Y16" s="2" t="s">
        <v>46</v>
      </c>
      <c r="Z16" s="2" t="s">
        <v>42</v>
      </c>
      <c r="AA16" s="2" t="s">
        <v>39</v>
      </c>
      <c r="AB16" s="4">
        <f>VLOOKUP(R16,'Linear Weights'!$A:$B,2,FALSE)*Odds!$D$2</f>
        <v>8.1599999999999989E-3</v>
      </c>
      <c r="AC16" s="4">
        <f>VLOOKUP(S16,'Linear Weights'!$A:$B,2,FALSE)*Odds!$D$3</f>
        <v>0</v>
      </c>
      <c r="AD16" s="4">
        <f>VLOOKUP(T16,'Linear Weights'!$A:$B,2,FALSE)*Odds!$D$4</f>
        <v>7.3000000000000001E-3</v>
      </c>
      <c r="AE16" s="4">
        <f>VLOOKUP(U16,'Linear Weights'!$A:$B,2,FALSE)*Odds!$D$5</f>
        <v>0</v>
      </c>
      <c r="AF16" s="4">
        <f>VLOOKUP(V16,'Linear Weights'!$A:$B,2,FALSE)*Odds!$D$6</f>
        <v>4.4800000000000005E-3</v>
      </c>
      <c r="AG16" s="4">
        <f>VLOOKUP(W16,'Linear Weights'!$A:$B,2,FALSE)*Odds!$D$7</f>
        <v>4.9000000000000007E-3</v>
      </c>
      <c r="AH16" s="4">
        <f>VLOOKUP(X16,'Linear Weights'!$A:$B,2,FALSE)*Odds!$D$8</f>
        <v>4.1999999999999996E-2</v>
      </c>
      <c r="AI16" s="4">
        <f>VLOOKUP(Y16,'Linear Weights'!$A:$B,2,FALSE)*Odds!$D$9</f>
        <v>1.92E-3</v>
      </c>
      <c r="AJ16" s="4">
        <f>VLOOKUP(Z16,'Linear Weights'!$A:$B,2,FALSE)*Odds!$D$10</f>
        <v>4.9499999999999995E-2</v>
      </c>
      <c r="AK16" s="4">
        <f>VLOOKUP(AA16,'Linear Weights'!$A:$B,2,FALSE)*Odds!$D$11</f>
        <v>1.2E-2</v>
      </c>
    </row>
    <row r="17" spans="1:37" x14ac:dyDescent="0.2">
      <c r="A17" s="1">
        <v>125</v>
      </c>
      <c r="B17" s="1" t="s">
        <v>211</v>
      </c>
      <c r="C17" s="1" t="s">
        <v>54</v>
      </c>
      <c r="D17" s="1"/>
      <c r="E17" s="2" t="s">
        <v>79</v>
      </c>
      <c r="F17" s="2">
        <v>95</v>
      </c>
      <c r="H17" s="2" t="s">
        <v>36</v>
      </c>
      <c r="I17" s="3">
        <f>SUM(AB17:AK17)/2</f>
        <v>6.898E-2</v>
      </c>
      <c r="J17" s="5">
        <f>-((I17*900)-90)/10</f>
        <v>2.7917999999999998</v>
      </c>
      <c r="K17" s="5">
        <f>L17-J17</f>
        <v>-0.39649599999999996</v>
      </c>
      <c r="L17" s="5">
        <f>MAX(-((I17*900)-90)/10*0.78-((O17*900)-90)/10*0.22,J17)-1</f>
        <v>2.3953039999999999</v>
      </c>
      <c r="M17" s="5">
        <v>3.4745840000000001</v>
      </c>
      <c r="N17" s="5">
        <f>L17-M17</f>
        <v>-1.0792800000000002</v>
      </c>
      <c r="O17" s="3">
        <f>((1-Q17)*0.55)/2</f>
        <v>3.8500000000000006E-2</v>
      </c>
      <c r="P17" s="2" t="s">
        <v>80</v>
      </c>
      <c r="Q17" s="6">
        <v>0.86</v>
      </c>
      <c r="R17" s="2" t="s">
        <v>46</v>
      </c>
      <c r="S17" s="2" t="s">
        <v>38</v>
      </c>
      <c r="T17" s="2" t="s">
        <v>41</v>
      </c>
      <c r="U17" s="2" t="s">
        <v>46</v>
      </c>
      <c r="V17" s="2" t="s">
        <v>38</v>
      </c>
      <c r="W17" s="2" t="s">
        <v>41</v>
      </c>
      <c r="X17" s="2" t="s">
        <v>35</v>
      </c>
      <c r="Y17" s="2" t="s">
        <v>39</v>
      </c>
      <c r="Z17" s="2" t="s">
        <v>46</v>
      </c>
      <c r="AA17" s="2" t="s">
        <v>42</v>
      </c>
      <c r="AB17" s="4">
        <f>VLOOKUP(R17,'Linear Weights'!$A:$B,2,FALSE)*Odds!$D$2</f>
        <v>8.1599999999999989E-3</v>
      </c>
      <c r="AC17" s="4">
        <f>VLOOKUP(S17,'Linear Weights'!$A:$B,2,FALSE)*Odds!$D$3</f>
        <v>8.0000000000000002E-3</v>
      </c>
      <c r="AD17" s="4">
        <f>VLOOKUP(T17,'Linear Weights'!$A:$B,2,FALSE)*Odds!$D$4</f>
        <v>0</v>
      </c>
      <c r="AE17" s="4">
        <f>VLOOKUP(U17,'Linear Weights'!$A:$B,2,FALSE)*Odds!$D$5</f>
        <v>5.2000000000000006E-3</v>
      </c>
      <c r="AF17" s="4">
        <f>VLOOKUP(V17,'Linear Weights'!$A:$B,2,FALSE)*Odds!$D$6</f>
        <v>5.6000000000000008E-3</v>
      </c>
      <c r="AG17" s="4">
        <f>VLOOKUP(W17,'Linear Weights'!$A:$B,2,FALSE)*Odds!$D$7</f>
        <v>0</v>
      </c>
      <c r="AH17" s="4">
        <f>VLOOKUP(X17,'Linear Weights'!$A:$B,2,FALSE)*Odds!$D$8</f>
        <v>4.1999999999999996E-2</v>
      </c>
      <c r="AI17" s="4">
        <f>VLOOKUP(Y17,'Linear Weights'!$A:$B,2,FALSE)*Odds!$D$9</f>
        <v>4.8000000000000001E-2</v>
      </c>
      <c r="AJ17" s="4">
        <f>VLOOKUP(Z17,'Linear Weights'!$A:$B,2,FALSE)*Odds!$D$10</f>
        <v>1.1999999999999999E-3</v>
      </c>
      <c r="AK17" s="4">
        <f>VLOOKUP(AA17,'Linear Weights'!$A:$B,2,FALSE)*Odds!$D$11</f>
        <v>1.9799999999999998E-2</v>
      </c>
    </row>
    <row r="18" spans="1:37" x14ac:dyDescent="0.2">
      <c r="A18" s="1">
        <v>67</v>
      </c>
      <c r="B18" s="1" t="s">
        <v>159</v>
      </c>
      <c r="C18" s="1" t="s">
        <v>136</v>
      </c>
      <c r="D18" s="1"/>
      <c r="E18" s="2" t="s">
        <v>79</v>
      </c>
      <c r="F18" s="2">
        <v>87</v>
      </c>
      <c r="I18" s="3">
        <f>SUM(AB18:AK18)/2</f>
        <v>6.5309999999999993E-2</v>
      </c>
      <c r="J18" s="5">
        <f>-((I18*900)-90)/10</f>
        <v>3.1221000000000005</v>
      </c>
      <c r="K18" s="5">
        <f>L18-J18</f>
        <v>-0.85031199999999973</v>
      </c>
      <c r="L18" s="5">
        <f>MAX(-((I18*900)-90)/10*0.78-((O18*900)-90)/10*0.22,J18)-1</f>
        <v>2.2717880000000008</v>
      </c>
      <c r="M18" s="5">
        <v>2.4477739999999995</v>
      </c>
      <c r="N18" s="5">
        <f>L18-M18</f>
        <v>-0.17598599999999864</v>
      </c>
      <c r="O18" s="3">
        <f>((1-Q18)*0.55)/2</f>
        <v>5.7749999999999996E-2</v>
      </c>
      <c r="P18" s="2" t="s">
        <v>80</v>
      </c>
      <c r="Q18" s="6">
        <v>0.79</v>
      </c>
      <c r="R18" s="2" t="s">
        <v>46</v>
      </c>
      <c r="S18" s="2" t="s">
        <v>41</v>
      </c>
      <c r="T18" s="2" t="s">
        <v>46</v>
      </c>
      <c r="U18" s="2" t="s">
        <v>41</v>
      </c>
      <c r="V18" s="2" t="s">
        <v>38</v>
      </c>
      <c r="W18" s="2" t="s">
        <v>46</v>
      </c>
      <c r="X18" s="2" t="s">
        <v>38</v>
      </c>
      <c r="Y18" s="2" t="s">
        <v>42</v>
      </c>
      <c r="Z18" s="2" t="s">
        <v>40</v>
      </c>
      <c r="AA18" s="2" t="s">
        <v>35</v>
      </c>
      <c r="AB18" s="4">
        <f>VLOOKUP(R18,'Linear Weights'!$A:$B,2,FALSE)*Odds!$D$2</f>
        <v>8.1599999999999989E-3</v>
      </c>
      <c r="AC18" s="4">
        <f>VLOOKUP(S18,'Linear Weights'!$A:$B,2,FALSE)*Odds!$D$3</f>
        <v>0</v>
      </c>
      <c r="AD18" s="4">
        <f>VLOOKUP(T18,'Linear Weights'!$A:$B,2,FALSE)*Odds!$D$4</f>
        <v>5.8399999999999997E-3</v>
      </c>
      <c r="AE18" s="4">
        <f>VLOOKUP(U18,'Linear Weights'!$A:$B,2,FALSE)*Odds!$D$5</f>
        <v>0</v>
      </c>
      <c r="AF18" s="4">
        <f>VLOOKUP(V18,'Linear Weights'!$A:$B,2,FALSE)*Odds!$D$6</f>
        <v>5.6000000000000008E-3</v>
      </c>
      <c r="AG18" s="4">
        <f>VLOOKUP(W18,'Linear Weights'!$A:$B,2,FALSE)*Odds!$D$7</f>
        <v>3.9199999999999999E-3</v>
      </c>
      <c r="AH18" s="4">
        <f>VLOOKUP(X18,'Linear Weights'!$A:$B,2,FALSE)*Odds!$D$8</f>
        <v>3.0000000000000001E-3</v>
      </c>
      <c r="AI18" s="4">
        <f>VLOOKUP(Y18,'Linear Weights'!$A:$B,2,FALSE)*Odds!$D$9</f>
        <v>7.9199999999999993E-2</v>
      </c>
      <c r="AJ18" s="4">
        <f>VLOOKUP(Z18,'Linear Weights'!$A:$B,2,FALSE)*Odds!$D$10</f>
        <v>1.6500000000000001E-2</v>
      </c>
      <c r="AK18" s="4">
        <f>VLOOKUP(AA18,'Linear Weights'!$A:$B,2,FALSE)*Odds!$D$11</f>
        <v>8.3999999999999995E-3</v>
      </c>
    </row>
    <row r="19" spans="1:37" x14ac:dyDescent="0.2">
      <c r="A19" s="1">
        <v>109</v>
      </c>
      <c r="B19" s="1" t="s">
        <v>197</v>
      </c>
      <c r="C19" s="1" t="s">
        <v>54</v>
      </c>
      <c r="D19" s="1"/>
      <c r="E19" s="2" t="s">
        <v>79</v>
      </c>
      <c r="F19" s="2">
        <v>76</v>
      </c>
      <c r="I19" s="3">
        <f>SUM(AB19:AK19)/2</f>
        <v>9.5600000000000004E-2</v>
      </c>
      <c r="J19" s="5">
        <f>-((I19*900)-90)/10</f>
        <v>0.39599999999999935</v>
      </c>
      <c r="K19" s="5">
        <f>L19-J19</f>
        <v>1.7630899999999987</v>
      </c>
      <c r="L19" s="5">
        <f>MAX(-((I19*900)-90)/10*0.78-((O19*900)-90)/10*0.22,J19)-1</f>
        <v>2.1590899999999982</v>
      </c>
      <c r="M19" s="5">
        <v>-8.1100000000000727E-2</v>
      </c>
      <c r="N19" s="5">
        <f>L19-M19</f>
        <v>2.2401899999999988</v>
      </c>
      <c r="O19" s="3">
        <f>((1-Q19)*0.75-(Q19)*0.72)/2</f>
        <v>-4.3949999999999961E-2</v>
      </c>
      <c r="P19" s="2" t="s">
        <v>103</v>
      </c>
      <c r="Q19" s="6">
        <v>0.56999999999999995</v>
      </c>
      <c r="R19" s="2" t="s">
        <v>38</v>
      </c>
      <c r="S19" s="2" t="s">
        <v>46</v>
      </c>
      <c r="T19" s="2" t="s">
        <v>38</v>
      </c>
      <c r="U19" s="2" t="s">
        <v>46</v>
      </c>
      <c r="V19" s="2" t="s">
        <v>38</v>
      </c>
      <c r="W19" s="2" t="s">
        <v>35</v>
      </c>
      <c r="X19" s="2" t="s">
        <v>41</v>
      </c>
      <c r="Y19" s="2" t="s">
        <v>40</v>
      </c>
      <c r="Z19" s="2" t="s">
        <v>42</v>
      </c>
      <c r="AA19" s="2" t="s">
        <v>39</v>
      </c>
      <c r="AB19" s="4">
        <f>VLOOKUP(R19,'Linear Weights'!$A:$B,2,FALSE)*Odds!$D$2</f>
        <v>1.0200000000000001E-2</v>
      </c>
      <c r="AC19" s="4">
        <f>VLOOKUP(S19,'Linear Weights'!$A:$B,2,FALSE)*Odds!$D$3</f>
        <v>6.4000000000000003E-3</v>
      </c>
      <c r="AD19" s="4">
        <f>VLOOKUP(T19,'Linear Weights'!$A:$B,2,FALSE)*Odds!$D$4</f>
        <v>7.3000000000000001E-3</v>
      </c>
      <c r="AE19" s="4">
        <f>VLOOKUP(U19,'Linear Weights'!$A:$B,2,FALSE)*Odds!$D$5</f>
        <v>5.2000000000000006E-3</v>
      </c>
      <c r="AF19" s="4">
        <f>VLOOKUP(V19,'Linear Weights'!$A:$B,2,FALSE)*Odds!$D$6</f>
        <v>5.6000000000000008E-3</v>
      </c>
      <c r="AG19" s="4">
        <f>VLOOKUP(W19,'Linear Weights'!$A:$B,2,FALSE)*Odds!$D$7</f>
        <v>6.8599999999999994E-2</v>
      </c>
      <c r="AH19" s="4">
        <f>VLOOKUP(X19,'Linear Weights'!$A:$B,2,FALSE)*Odds!$D$8</f>
        <v>0</v>
      </c>
      <c r="AI19" s="4">
        <f>VLOOKUP(Y19,'Linear Weights'!$A:$B,2,FALSE)*Odds!$D$9</f>
        <v>2.6400000000000003E-2</v>
      </c>
      <c r="AJ19" s="4">
        <f>VLOOKUP(Z19,'Linear Weights'!$A:$B,2,FALSE)*Odds!$D$10</f>
        <v>4.9499999999999995E-2</v>
      </c>
      <c r="AK19" s="4">
        <f>VLOOKUP(AA19,'Linear Weights'!$A:$B,2,FALSE)*Odds!$D$11</f>
        <v>1.2E-2</v>
      </c>
    </row>
    <row r="20" spans="1:37" x14ac:dyDescent="0.2">
      <c r="A20" s="1">
        <v>134</v>
      </c>
      <c r="B20" s="1" t="s">
        <v>219</v>
      </c>
      <c r="C20" s="1" t="s">
        <v>94</v>
      </c>
      <c r="D20" s="1"/>
      <c r="E20" s="2" t="s">
        <v>79</v>
      </c>
      <c r="F20" s="2">
        <v>81</v>
      </c>
      <c r="H20" s="2" t="s">
        <v>36</v>
      </c>
      <c r="I20" s="3">
        <f>SUM(AB20:AK20)/2</f>
        <v>7.7339999999999992E-2</v>
      </c>
      <c r="J20" s="5">
        <f>-((I20*900)-90)/10</f>
        <v>2.0394000000000005</v>
      </c>
      <c r="K20" s="5">
        <f>L20-J20</f>
        <v>9.5731999999999928E-2</v>
      </c>
      <c r="L20" s="5">
        <f>MAX(-((I20*900)-90)/10*0.78-((O20*900)-90)/10*0.22,J20)-1</f>
        <v>2.1351320000000005</v>
      </c>
      <c r="M20" s="5">
        <v>2.1590899999999982</v>
      </c>
      <c r="N20" s="5">
        <f>L20-M20</f>
        <v>-2.3957999999997703E-2</v>
      </c>
      <c r="O20" s="3">
        <f>((1-Q20)*0.55)/2</f>
        <v>2.1999999999999992E-2</v>
      </c>
      <c r="P20" s="2" t="s">
        <v>80</v>
      </c>
      <c r="Q20" s="6">
        <v>0.92</v>
      </c>
      <c r="R20" s="2" t="s">
        <v>38</v>
      </c>
      <c r="S20" s="2" t="s">
        <v>46</v>
      </c>
      <c r="T20" s="2" t="s">
        <v>38</v>
      </c>
      <c r="U20" s="2" t="s">
        <v>41</v>
      </c>
      <c r="V20" s="2" t="s">
        <v>46</v>
      </c>
      <c r="W20" s="2" t="s">
        <v>41</v>
      </c>
      <c r="X20" s="2" t="s">
        <v>35</v>
      </c>
      <c r="Y20" s="2" t="s">
        <v>39</v>
      </c>
      <c r="Z20" s="2" t="s">
        <v>40</v>
      </c>
      <c r="AA20" s="2" t="s">
        <v>42</v>
      </c>
      <c r="AB20" s="4">
        <f>VLOOKUP(R20,'Linear Weights'!$A:$B,2,FALSE)*Odds!$D$2</f>
        <v>1.0200000000000001E-2</v>
      </c>
      <c r="AC20" s="4">
        <f>VLOOKUP(S20,'Linear Weights'!$A:$B,2,FALSE)*Odds!$D$3</f>
        <v>6.4000000000000003E-3</v>
      </c>
      <c r="AD20" s="4">
        <f>VLOOKUP(T20,'Linear Weights'!$A:$B,2,FALSE)*Odds!$D$4</f>
        <v>7.3000000000000001E-3</v>
      </c>
      <c r="AE20" s="4">
        <f>VLOOKUP(U20,'Linear Weights'!$A:$B,2,FALSE)*Odds!$D$5</f>
        <v>0</v>
      </c>
      <c r="AF20" s="4">
        <f>VLOOKUP(V20,'Linear Weights'!$A:$B,2,FALSE)*Odds!$D$6</f>
        <v>4.4800000000000005E-3</v>
      </c>
      <c r="AG20" s="4">
        <f>VLOOKUP(W20,'Linear Weights'!$A:$B,2,FALSE)*Odds!$D$7</f>
        <v>0</v>
      </c>
      <c r="AH20" s="4">
        <f>VLOOKUP(X20,'Linear Weights'!$A:$B,2,FALSE)*Odds!$D$8</f>
        <v>4.1999999999999996E-2</v>
      </c>
      <c r="AI20" s="4">
        <f>VLOOKUP(Y20,'Linear Weights'!$A:$B,2,FALSE)*Odds!$D$9</f>
        <v>4.8000000000000001E-2</v>
      </c>
      <c r="AJ20" s="4">
        <f>VLOOKUP(Z20,'Linear Weights'!$A:$B,2,FALSE)*Odds!$D$10</f>
        <v>1.6500000000000001E-2</v>
      </c>
      <c r="AK20" s="4">
        <f>VLOOKUP(AA20,'Linear Weights'!$A:$B,2,FALSE)*Odds!$D$11</f>
        <v>1.9799999999999998E-2</v>
      </c>
    </row>
    <row r="21" spans="1:37" x14ac:dyDescent="0.2">
      <c r="A21" s="1">
        <v>122</v>
      </c>
      <c r="B21" s="1" t="s">
        <v>209</v>
      </c>
      <c r="C21" s="1" t="s">
        <v>58</v>
      </c>
      <c r="D21" s="1"/>
      <c r="E21" s="2" t="s">
        <v>79</v>
      </c>
      <c r="F21" s="2">
        <v>68</v>
      </c>
      <c r="I21" s="3">
        <f>SUM(AB21:AK21)/2</f>
        <v>7.1709999999999996E-2</v>
      </c>
      <c r="J21" s="5">
        <f>-((I21*900)-90)/10</f>
        <v>2.5461</v>
      </c>
      <c r="K21" s="5">
        <f>L21-J21</f>
        <v>-1</v>
      </c>
      <c r="L21" s="5">
        <f>MAX(-((I21*900)-90)/10*0.78-((O21*900)-90)/10*0.22,J21)-1</f>
        <v>1.5461</v>
      </c>
      <c r="M21" s="5">
        <v>-1.0530999999999993</v>
      </c>
      <c r="N21" s="5">
        <f>L21-M21</f>
        <v>2.5991999999999993</v>
      </c>
      <c r="O21" s="3">
        <f>((1-Q21)*0.55)/2</f>
        <v>0.12925</v>
      </c>
      <c r="P21" s="2" t="s">
        <v>80</v>
      </c>
      <c r="Q21" s="6">
        <v>0.53</v>
      </c>
      <c r="R21" s="2" t="s">
        <v>38</v>
      </c>
      <c r="S21" s="2" t="s">
        <v>46</v>
      </c>
      <c r="T21" s="2" t="s">
        <v>41</v>
      </c>
      <c r="U21" s="2" t="s">
        <v>38</v>
      </c>
      <c r="V21" s="2" t="s">
        <v>41</v>
      </c>
      <c r="W21" s="2" t="s">
        <v>46</v>
      </c>
      <c r="X21" s="2" t="s">
        <v>40</v>
      </c>
      <c r="Y21" s="2" t="s">
        <v>35</v>
      </c>
      <c r="Z21" s="2" t="s">
        <v>39</v>
      </c>
      <c r="AA21" s="2" t="s">
        <v>42</v>
      </c>
      <c r="AB21" s="4">
        <f>VLOOKUP(R21,'Linear Weights'!$A:$B,2,FALSE)*Odds!$D$2</f>
        <v>1.0200000000000001E-2</v>
      </c>
      <c r="AC21" s="4">
        <f>VLOOKUP(S21,'Linear Weights'!$A:$B,2,FALSE)*Odds!$D$3</f>
        <v>6.4000000000000003E-3</v>
      </c>
      <c r="AD21" s="4">
        <f>VLOOKUP(T21,'Linear Weights'!$A:$B,2,FALSE)*Odds!$D$4</f>
        <v>0</v>
      </c>
      <c r="AE21" s="4">
        <f>VLOOKUP(U21,'Linear Weights'!$A:$B,2,FALSE)*Odds!$D$5</f>
        <v>6.5000000000000006E-3</v>
      </c>
      <c r="AF21" s="4">
        <f>VLOOKUP(V21,'Linear Weights'!$A:$B,2,FALSE)*Odds!$D$6</f>
        <v>0</v>
      </c>
      <c r="AG21" s="4">
        <f>VLOOKUP(W21,'Linear Weights'!$A:$B,2,FALSE)*Odds!$D$7</f>
        <v>3.9199999999999999E-3</v>
      </c>
      <c r="AH21" s="4">
        <f>VLOOKUP(X21,'Linear Weights'!$A:$B,2,FALSE)*Odds!$D$8</f>
        <v>3.3000000000000002E-2</v>
      </c>
      <c r="AI21" s="4">
        <f>VLOOKUP(Y21,'Linear Weights'!$A:$B,2,FALSE)*Odds!$D$9</f>
        <v>3.3599999999999998E-2</v>
      </c>
      <c r="AJ21" s="4">
        <f>VLOOKUP(Z21,'Linear Weights'!$A:$B,2,FALSE)*Odds!$D$10</f>
        <v>0.03</v>
      </c>
      <c r="AK21" s="4">
        <f>VLOOKUP(AA21,'Linear Weights'!$A:$B,2,FALSE)*Odds!$D$11</f>
        <v>1.9799999999999998E-2</v>
      </c>
    </row>
    <row r="22" spans="1:37" x14ac:dyDescent="0.2">
      <c r="A22" s="1">
        <v>103</v>
      </c>
      <c r="B22" s="1" t="s">
        <v>193</v>
      </c>
      <c r="C22" s="1" t="s">
        <v>69</v>
      </c>
      <c r="D22" s="1"/>
      <c r="E22" s="2" t="s">
        <v>79</v>
      </c>
      <c r="F22" s="2">
        <v>79</v>
      </c>
      <c r="I22" s="3">
        <f>SUM(AB22:AK22)/2</f>
        <v>7.5550000000000006E-2</v>
      </c>
      <c r="J22" s="5">
        <f>-((I22*900)-90)/10</f>
        <v>2.2004999999999995</v>
      </c>
      <c r="K22" s="5">
        <f>L22-J22</f>
        <v>-1</v>
      </c>
      <c r="L22" s="5">
        <f>MAX(-((I22*900)-90)/10*0.78-((O22*900)-90)/10*0.22,J22)-1</f>
        <v>1.2004999999999995</v>
      </c>
      <c r="M22" s="5">
        <v>1.2004999999999995</v>
      </c>
      <c r="N22" s="5">
        <f>L22-M22</f>
        <v>0</v>
      </c>
      <c r="O22" s="3">
        <f>((1-Q22)*0.55)/2</f>
        <v>0.17875000000000002</v>
      </c>
      <c r="P22" s="2" t="s">
        <v>80</v>
      </c>
      <c r="Q22" s="6">
        <v>0.35</v>
      </c>
      <c r="R22" s="2" t="s">
        <v>46</v>
      </c>
      <c r="S22" s="2" t="s">
        <v>38</v>
      </c>
      <c r="T22" s="2" t="s">
        <v>46</v>
      </c>
      <c r="U22" s="2" t="s">
        <v>41</v>
      </c>
      <c r="V22" s="2" t="s">
        <v>38</v>
      </c>
      <c r="W22" s="2" t="s">
        <v>35</v>
      </c>
      <c r="X22" s="2" t="s">
        <v>41</v>
      </c>
      <c r="Y22" s="2" t="s">
        <v>40</v>
      </c>
      <c r="Z22" s="2" t="s">
        <v>40</v>
      </c>
      <c r="AA22" s="2" t="s">
        <v>39</v>
      </c>
      <c r="AB22" s="4">
        <f>VLOOKUP(R22,'Linear Weights'!$A:$B,2,FALSE)*Odds!$D$2</f>
        <v>8.1599999999999989E-3</v>
      </c>
      <c r="AC22" s="4">
        <f>VLOOKUP(S22,'Linear Weights'!$A:$B,2,FALSE)*Odds!$D$3</f>
        <v>8.0000000000000002E-3</v>
      </c>
      <c r="AD22" s="4">
        <f>VLOOKUP(T22,'Linear Weights'!$A:$B,2,FALSE)*Odds!$D$4</f>
        <v>5.8399999999999997E-3</v>
      </c>
      <c r="AE22" s="4">
        <f>VLOOKUP(U22,'Linear Weights'!$A:$B,2,FALSE)*Odds!$D$5</f>
        <v>0</v>
      </c>
      <c r="AF22" s="4">
        <f>VLOOKUP(V22,'Linear Weights'!$A:$B,2,FALSE)*Odds!$D$6</f>
        <v>5.6000000000000008E-3</v>
      </c>
      <c r="AG22" s="4">
        <f>VLOOKUP(W22,'Linear Weights'!$A:$B,2,FALSE)*Odds!$D$7</f>
        <v>6.8599999999999994E-2</v>
      </c>
      <c r="AH22" s="4">
        <f>VLOOKUP(X22,'Linear Weights'!$A:$B,2,FALSE)*Odds!$D$8</f>
        <v>0</v>
      </c>
      <c r="AI22" s="4">
        <f>VLOOKUP(Y22,'Linear Weights'!$A:$B,2,FALSE)*Odds!$D$9</f>
        <v>2.6400000000000003E-2</v>
      </c>
      <c r="AJ22" s="4">
        <f>VLOOKUP(Z22,'Linear Weights'!$A:$B,2,FALSE)*Odds!$D$10</f>
        <v>1.6500000000000001E-2</v>
      </c>
      <c r="AK22" s="4">
        <f>VLOOKUP(AA22,'Linear Weights'!$A:$B,2,FALSE)*Odds!$D$11</f>
        <v>1.2E-2</v>
      </c>
    </row>
    <row r="23" spans="1:37" x14ac:dyDescent="0.2">
      <c r="A23" s="1">
        <v>81</v>
      </c>
      <c r="B23" s="1" t="s">
        <v>172</v>
      </c>
      <c r="C23" s="1" t="s">
        <v>48</v>
      </c>
      <c r="D23" s="1"/>
      <c r="E23" s="2" t="s">
        <v>79</v>
      </c>
      <c r="F23" s="2">
        <v>89</v>
      </c>
      <c r="H23" s="2" t="s">
        <v>36</v>
      </c>
      <c r="I23" s="3">
        <f>SUM(AB23:AK23)/2</f>
        <v>0.10743999999999999</v>
      </c>
      <c r="J23" s="5">
        <f>-((I23*900)-90)/10</f>
        <v>-0.66959999999999975</v>
      </c>
      <c r="K23" s="5">
        <f>L23-J23</f>
        <v>1.8519920000000007</v>
      </c>
      <c r="L23" s="5">
        <f>MAX(-((I23*900)-90)/10*0.78-((O23*900)-90)/10*0.22,J23)-1</f>
        <v>1.182392000000001</v>
      </c>
      <c r="M23" s="5">
        <v>2.5796960000000011</v>
      </c>
      <c r="N23" s="5">
        <f>L23-M23</f>
        <v>-1.3973040000000001</v>
      </c>
      <c r="O23" s="3">
        <f>((1-Q23)*0.75-(Q23)*0.72)/2</f>
        <v>-3.6600000000000021E-2</v>
      </c>
      <c r="P23" s="2" t="s">
        <v>103</v>
      </c>
      <c r="Q23" s="6">
        <v>0.56000000000000005</v>
      </c>
      <c r="R23" s="2" t="s">
        <v>38</v>
      </c>
      <c r="S23" s="2" t="s">
        <v>38</v>
      </c>
      <c r="T23" s="2" t="s">
        <v>46</v>
      </c>
      <c r="U23" s="2" t="s">
        <v>38</v>
      </c>
      <c r="V23" s="2" t="s">
        <v>41</v>
      </c>
      <c r="W23" s="2" t="s">
        <v>35</v>
      </c>
      <c r="X23" s="2" t="s">
        <v>38</v>
      </c>
      <c r="Y23" s="2" t="s">
        <v>39</v>
      </c>
      <c r="Z23" s="2" t="s">
        <v>42</v>
      </c>
      <c r="AA23" s="2" t="s">
        <v>52</v>
      </c>
      <c r="AB23" s="4">
        <f>VLOOKUP(R23,'Linear Weights'!$A:$B,2,FALSE)*Odds!$D$2</f>
        <v>1.0200000000000001E-2</v>
      </c>
      <c r="AC23" s="4">
        <f>VLOOKUP(S23,'Linear Weights'!$A:$B,2,FALSE)*Odds!$D$3</f>
        <v>8.0000000000000002E-3</v>
      </c>
      <c r="AD23" s="4">
        <f>VLOOKUP(T23,'Linear Weights'!$A:$B,2,FALSE)*Odds!$D$4</f>
        <v>5.8399999999999997E-3</v>
      </c>
      <c r="AE23" s="4">
        <f>VLOOKUP(U23,'Linear Weights'!$A:$B,2,FALSE)*Odds!$D$5</f>
        <v>6.5000000000000006E-3</v>
      </c>
      <c r="AF23" s="4">
        <f>VLOOKUP(V23,'Linear Weights'!$A:$B,2,FALSE)*Odds!$D$6</f>
        <v>0</v>
      </c>
      <c r="AG23" s="4">
        <f>VLOOKUP(W23,'Linear Weights'!$A:$B,2,FALSE)*Odds!$D$7</f>
        <v>6.8599999999999994E-2</v>
      </c>
      <c r="AH23" s="4">
        <f>VLOOKUP(X23,'Linear Weights'!$A:$B,2,FALSE)*Odds!$D$8</f>
        <v>3.0000000000000001E-3</v>
      </c>
      <c r="AI23" s="4">
        <f>VLOOKUP(Y23,'Linear Weights'!$A:$B,2,FALSE)*Odds!$D$9</f>
        <v>4.8000000000000001E-2</v>
      </c>
      <c r="AJ23" s="4">
        <f>VLOOKUP(Z23,'Linear Weights'!$A:$B,2,FALSE)*Odds!$D$10</f>
        <v>4.9499999999999995E-2</v>
      </c>
      <c r="AK23" s="4">
        <f>VLOOKUP(AA23,'Linear Weights'!$A:$B,2,FALSE)*Odds!$D$11</f>
        <v>1.524E-2</v>
      </c>
    </row>
    <row r="24" spans="1:37" x14ac:dyDescent="0.2">
      <c r="A24" s="1">
        <v>49</v>
      </c>
      <c r="B24" s="1" t="s">
        <v>143</v>
      </c>
      <c r="C24" s="1" t="s">
        <v>94</v>
      </c>
      <c r="D24" s="1"/>
      <c r="E24" s="2" t="s">
        <v>79</v>
      </c>
      <c r="F24" s="2">
        <v>84</v>
      </c>
      <c r="I24" s="3">
        <f>SUM(AB24:AK24)/2</f>
        <v>0.10363</v>
      </c>
      <c r="J24" s="5">
        <f>-((I24*900)-90)/10</f>
        <v>-0.3266999999999996</v>
      </c>
      <c r="K24" s="5">
        <f>L24-J24</f>
        <v>0.83407399999999976</v>
      </c>
      <c r="L24" s="5">
        <f>MAX(-((I24*900)-90)/10*0.78-((O24*900)-90)/10*0.22,J24)-1</f>
        <v>0.50737400000000021</v>
      </c>
      <c r="M24" s="5">
        <v>2.2717880000000008</v>
      </c>
      <c r="N24" s="5">
        <f>L24-M24</f>
        <v>-1.7644140000000006</v>
      </c>
      <c r="O24" s="3">
        <f>((1-Q24)*0.55)/2</f>
        <v>1.1000000000000012E-2</v>
      </c>
      <c r="P24" s="2" t="s">
        <v>80</v>
      </c>
      <c r="Q24" s="6">
        <v>0.96</v>
      </c>
      <c r="R24" s="2" t="s">
        <v>46</v>
      </c>
      <c r="S24" s="2" t="s">
        <v>38</v>
      </c>
      <c r="T24" s="2" t="s">
        <v>41</v>
      </c>
      <c r="U24" s="2" t="s">
        <v>46</v>
      </c>
      <c r="V24" s="2" t="s">
        <v>41</v>
      </c>
      <c r="W24" s="2" t="s">
        <v>40</v>
      </c>
      <c r="X24" s="2" t="s">
        <v>38</v>
      </c>
      <c r="Y24" s="2" t="s">
        <v>42</v>
      </c>
      <c r="Z24" s="2" t="s">
        <v>39</v>
      </c>
      <c r="AA24" s="2" t="s">
        <v>42</v>
      </c>
      <c r="AB24" s="4">
        <f>VLOOKUP(R24,'Linear Weights'!$A:$B,2,FALSE)*Odds!$D$2</f>
        <v>8.1599999999999989E-3</v>
      </c>
      <c r="AC24" s="4">
        <f>VLOOKUP(S24,'Linear Weights'!$A:$B,2,FALSE)*Odds!$D$3</f>
        <v>8.0000000000000002E-3</v>
      </c>
      <c r="AD24" s="4">
        <f>VLOOKUP(T24,'Linear Weights'!$A:$B,2,FALSE)*Odds!$D$4</f>
        <v>0</v>
      </c>
      <c r="AE24" s="4">
        <f>VLOOKUP(U24,'Linear Weights'!$A:$B,2,FALSE)*Odds!$D$5</f>
        <v>5.2000000000000006E-3</v>
      </c>
      <c r="AF24" s="4">
        <f>VLOOKUP(V24,'Linear Weights'!$A:$B,2,FALSE)*Odds!$D$6</f>
        <v>0</v>
      </c>
      <c r="AG24" s="4">
        <f>VLOOKUP(W24,'Linear Weights'!$A:$B,2,FALSE)*Odds!$D$7</f>
        <v>5.3900000000000003E-2</v>
      </c>
      <c r="AH24" s="4">
        <f>VLOOKUP(X24,'Linear Weights'!$A:$B,2,FALSE)*Odds!$D$8</f>
        <v>3.0000000000000001E-3</v>
      </c>
      <c r="AI24" s="4">
        <f>VLOOKUP(Y24,'Linear Weights'!$A:$B,2,FALSE)*Odds!$D$9</f>
        <v>7.9199999999999993E-2</v>
      </c>
      <c r="AJ24" s="4">
        <f>VLOOKUP(Z24,'Linear Weights'!$A:$B,2,FALSE)*Odds!$D$10</f>
        <v>0.03</v>
      </c>
      <c r="AK24" s="4">
        <f>VLOOKUP(AA24,'Linear Weights'!$A:$B,2,FALSE)*Odds!$D$11</f>
        <v>1.9799999999999998E-2</v>
      </c>
    </row>
    <row r="25" spans="1:37" x14ac:dyDescent="0.2">
      <c r="A25" s="1">
        <v>26</v>
      </c>
      <c r="B25" s="1" t="s">
        <v>117</v>
      </c>
      <c r="C25" s="1" t="s">
        <v>118</v>
      </c>
      <c r="D25" s="1"/>
      <c r="E25" s="2" t="s">
        <v>79</v>
      </c>
      <c r="F25" s="2">
        <v>77</v>
      </c>
      <c r="I25" s="3">
        <f>SUM(AB25:AK25)/2</f>
        <v>8.9790000000000009E-2</v>
      </c>
      <c r="J25" s="5">
        <f>-((I25*900)-90)/10</f>
        <v>0.91889999999999927</v>
      </c>
      <c r="K25" s="5">
        <f>L25-J25</f>
        <v>-1</v>
      </c>
      <c r="L25" s="5">
        <f>MAX(-((I25*900)-90)/10*0.78-((O25*900)-90)/10*0.22,J25)-1</f>
        <v>-8.1100000000000727E-2</v>
      </c>
      <c r="M25" s="5">
        <v>1.182392000000001</v>
      </c>
      <c r="N25" s="5">
        <f>L25-M25</f>
        <v>-1.2634920000000016</v>
      </c>
      <c r="O25" s="3">
        <f>((1-Q25)*0.55)/2</f>
        <v>0.10725000000000001</v>
      </c>
      <c r="P25" s="2" t="s">
        <v>80</v>
      </c>
      <c r="Q25" s="6">
        <v>0.61</v>
      </c>
      <c r="R25" s="2" t="s">
        <v>46</v>
      </c>
      <c r="S25" s="2" t="s">
        <v>41</v>
      </c>
      <c r="T25" s="2" t="s">
        <v>46</v>
      </c>
      <c r="U25" s="2" t="s">
        <v>40</v>
      </c>
      <c r="V25" s="2" t="s">
        <v>38</v>
      </c>
      <c r="W25" s="2" t="s">
        <v>38</v>
      </c>
      <c r="X25" s="2" t="s">
        <v>41</v>
      </c>
      <c r="Y25" s="2" t="s">
        <v>35</v>
      </c>
      <c r="Z25" s="2" t="s">
        <v>42</v>
      </c>
      <c r="AA25" s="2" t="s">
        <v>46</v>
      </c>
      <c r="AB25" s="4">
        <f>VLOOKUP(R25,'Linear Weights'!$A:$B,2,FALSE)*Odds!$D$2</f>
        <v>8.1599999999999989E-3</v>
      </c>
      <c r="AC25" s="4">
        <f>VLOOKUP(S25,'Linear Weights'!$A:$B,2,FALSE)*Odds!$D$3</f>
        <v>0</v>
      </c>
      <c r="AD25" s="4">
        <f>VLOOKUP(T25,'Linear Weights'!$A:$B,2,FALSE)*Odds!$D$4</f>
        <v>5.8399999999999997E-3</v>
      </c>
      <c r="AE25" s="4">
        <f>VLOOKUP(U25,'Linear Weights'!$A:$B,2,FALSE)*Odds!$D$5</f>
        <v>7.1500000000000008E-2</v>
      </c>
      <c r="AF25" s="4">
        <f>VLOOKUP(V25,'Linear Weights'!$A:$B,2,FALSE)*Odds!$D$6</f>
        <v>5.6000000000000008E-3</v>
      </c>
      <c r="AG25" s="4">
        <f>VLOOKUP(W25,'Linear Weights'!$A:$B,2,FALSE)*Odds!$D$7</f>
        <v>4.9000000000000007E-3</v>
      </c>
      <c r="AH25" s="4">
        <f>VLOOKUP(X25,'Linear Weights'!$A:$B,2,FALSE)*Odds!$D$8</f>
        <v>0</v>
      </c>
      <c r="AI25" s="4">
        <f>VLOOKUP(Y25,'Linear Weights'!$A:$B,2,FALSE)*Odds!$D$9</f>
        <v>3.3599999999999998E-2</v>
      </c>
      <c r="AJ25" s="4">
        <f>VLOOKUP(Z25,'Linear Weights'!$A:$B,2,FALSE)*Odds!$D$10</f>
        <v>4.9499999999999995E-2</v>
      </c>
      <c r="AK25" s="4">
        <f>VLOOKUP(AA25,'Linear Weights'!$A:$B,2,FALSE)*Odds!$D$11</f>
        <v>4.8000000000000001E-4</v>
      </c>
    </row>
    <row r="26" spans="1:37" x14ac:dyDescent="0.2">
      <c r="A26" s="1">
        <v>123</v>
      </c>
      <c r="B26" s="1" t="s">
        <v>210</v>
      </c>
      <c r="C26" s="1" t="s">
        <v>54</v>
      </c>
      <c r="D26" s="1"/>
      <c r="E26" s="2" t="s">
        <v>79</v>
      </c>
      <c r="F26" s="2">
        <v>81</v>
      </c>
      <c r="H26" s="2" t="s">
        <v>36</v>
      </c>
      <c r="I26" s="3">
        <f>SUM(AB26:AK26)/2</f>
        <v>9.3439999999999995E-2</v>
      </c>
      <c r="J26" s="5">
        <f>-((I26*900)-90)/10</f>
        <v>0.59040000000000104</v>
      </c>
      <c r="K26" s="5">
        <f>L26-J26</f>
        <v>-0.70022800000000052</v>
      </c>
      <c r="L26" s="5">
        <f>MAX(-((I26*900)-90)/10*0.78-((O26*900)-90)/10*0.22,J26)-1</f>
        <v>-0.10982799999999948</v>
      </c>
      <c r="M26" s="5">
        <v>2.1351320000000005</v>
      </c>
      <c r="N26" s="5">
        <f>L26-M26</f>
        <v>-2.2449599999999998</v>
      </c>
      <c r="O26" s="3">
        <f>((1-Q26-0.18)*0.3+(0.18)*0.22)/2</f>
        <v>7.8300000000000008E-2</v>
      </c>
      <c r="P26" s="2" t="s">
        <v>83</v>
      </c>
      <c r="Q26" s="6">
        <v>0.43</v>
      </c>
      <c r="R26" s="2" t="s">
        <v>38</v>
      </c>
      <c r="S26" s="2" t="s">
        <v>46</v>
      </c>
      <c r="T26" s="2" t="s">
        <v>35</v>
      </c>
      <c r="U26" s="2" t="s">
        <v>38</v>
      </c>
      <c r="V26" s="2" t="s">
        <v>46</v>
      </c>
      <c r="W26" s="2" t="s">
        <v>38</v>
      </c>
      <c r="X26" s="2" t="s">
        <v>46</v>
      </c>
      <c r="Y26" s="2" t="s">
        <v>41</v>
      </c>
      <c r="Z26" s="2" t="s">
        <v>39</v>
      </c>
      <c r="AA26" s="2" t="s">
        <v>42</v>
      </c>
      <c r="AB26" s="4">
        <f>VLOOKUP(R26,'Linear Weights'!$A:$B,2,FALSE)*Odds!$D$2</f>
        <v>1.0200000000000001E-2</v>
      </c>
      <c r="AC26" s="4">
        <f>VLOOKUP(S26,'Linear Weights'!$A:$B,2,FALSE)*Odds!$D$3</f>
        <v>6.4000000000000003E-3</v>
      </c>
      <c r="AD26" s="4">
        <f>VLOOKUP(T26,'Linear Weights'!$A:$B,2,FALSE)*Odds!$D$4</f>
        <v>0.10219999999999999</v>
      </c>
      <c r="AE26" s="4">
        <f>VLOOKUP(U26,'Linear Weights'!$A:$B,2,FALSE)*Odds!$D$5</f>
        <v>6.5000000000000006E-3</v>
      </c>
      <c r="AF26" s="4">
        <f>VLOOKUP(V26,'Linear Weights'!$A:$B,2,FALSE)*Odds!$D$6</f>
        <v>4.4800000000000005E-3</v>
      </c>
      <c r="AG26" s="4">
        <f>VLOOKUP(W26,'Linear Weights'!$A:$B,2,FALSE)*Odds!$D$7</f>
        <v>4.9000000000000007E-3</v>
      </c>
      <c r="AH26" s="4">
        <f>VLOOKUP(X26,'Linear Weights'!$A:$B,2,FALSE)*Odds!$D$8</f>
        <v>2.3999999999999998E-3</v>
      </c>
      <c r="AI26" s="4">
        <f>VLOOKUP(Y26,'Linear Weights'!$A:$B,2,FALSE)*Odds!$D$9</f>
        <v>0</v>
      </c>
      <c r="AJ26" s="4">
        <f>VLOOKUP(Z26,'Linear Weights'!$A:$B,2,FALSE)*Odds!$D$10</f>
        <v>0.03</v>
      </c>
      <c r="AK26" s="4">
        <f>VLOOKUP(AA26,'Linear Weights'!$A:$B,2,FALSE)*Odds!$D$11</f>
        <v>1.9799999999999998E-2</v>
      </c>
    </row>
    <row r="27" spans="1:37" x14ac:dyDescent="0.2">
      <c r="A27" s="1">
        <v>21</v>
      </c>
      <c r="B27" s="9" t="s">
        <v>81</v>
      </c>
      <c r="C27" s="1" t="s">
        <v>58</v>
      </c>
      <c r="D27" s="1" t="s">
        <v>34</v>
      </c>
      <c r="E27" s="2" t="s">
        <v>82</v>
      </c>
      <c r="F27" s="2">
        <v>66</v>
      </c>
      <c r="I27" s="3">
        <f>SUM(AB27:AK27)/2</f>
        <v>9.9010000000000015E-2</v>
      </c>
      <c r="J27" s="5">
        <f>-((I27*900)-90)/10</f>
        <v>8.909999999999911E-2</v>
      </c>
      <c r="K27" s="5">
        <f>L27-J27</f>
        <v>-1</v>
      </c>
      <c r="L27" s="5">
        <f>MAX(-((I27*900)-90)/10*0.78-((O27*900)-90)/10*0.22,J27)-1</f>
        <v>-0.91090000000000093</v>
      </c>
      <c r="M27" s="5">
        <v>-2.7803979999999995</v>
      </c>
      <c r="N27" s="5">
        <f>L27-M27</f>
        <v>1.8694979999999985</v>
      </c>
      <c r="O27" s="3">
        <f>((1-Q27-0.18)*0.3+(0.18)*0.22)/2</f>
        <v>0.11580000000000001</v>
      </c>
      <c r="P27" s="2" t="s">
        <v>83</v>
      </c>
      <c r="Q27" s="6">
        <v>0.18</v>
      </c>
      <c r="R27" s="2" t="s">
        <v>38</v>
      </c>
      <c r="S27" s="2" t="s">
        <v>46</v>
      </c>
      <c r="T27" s="2" t="s">
        <v>38</v>
      </c>
      <c r="U27" s="2" t="s">
        <v>35</v>
      </c>
      <c r="V27" s="2" t="s">
        <v>41</v>
      </c>
      <c r="W27" s="2" t="s">
        <v>46</v>
      </c>
      <c r="X27" s="2" t="s">
        <v>38</v>
      </c>
      <c r="Y27" s="2" t="s">
        <v>40</v>
      </c>
      <c r="Z27" s="2" t="s">
        <v>39</v>
      </c>
      <c r="AA27" s="2" t="s">
        <v>42</v>
      </c>
      <c r="AB27" s="4">
        <f>VLOOKUP(R27,'Linear Weights'!$A:$B,2,FALSE)*Odds!$D$2</f>
        <v>1.0200000000000001E-2</v>
      </c>
      <c r="AC27" s="4">
        <f>VLOOKUP(S27,'Linear Weights'!$A:$B,2,FALSE)*Odds!$D$3</f>
        <v>6.4000000000000003E-3</v>
      </c>
      <c r="AD27" s="4">
        <f>VLOOKUP(T27,'Linear Weights'!$A:$B,2,FALSE)*Odds!$D$4</f>
        <v>7.3000000000000001E-3</v>
      </c>
      <c r="AE27" s="4">
        <f>VLOOKUP(U27,'Linear Weights'!$A:$B,2,FALSE)*Odds!$D$5</f>
        <v>9.0999999999999998E-2</v>
      </c>
      <c r="AF27" s="4">
        <f>VLOOKUP(V27,'Linear Weights'!$A:$B,2,FALSE)*Odds!$D$6</f>
        <v>0</v>
      </c>
      <c r="AG27" s="4">
        <f>VLOOKUP(W27,'Linear Weights'!$A:$B,2,FALSE)*Odds!$D$7</f>
        <v>3.9199999999999999E-3</v>
      </c>
      <c r="AH27" s="4">
        <f>VLOOKUP(X27,'Linear Weights'!$A:$B,2,FALSE)*Odds!$D$8</f>
        <v>3.0000000000000001E-3</v>
      </c>
      <c r="AI27" s="4">
        <f>VLOOKUP(Y27,'Linear Weights'!$A:$B,2,FALSE)*Odds!$D$9</f>
        <v>2.6400000000000003E-2</v>
      </c>
      <c r="AJ27" s="4">
        <f>VLOOKUP(Z27,'Linear Weights'!$A:$B,2,FALSE)*Odds!$D$10</f>
        <v>0.03</v>
      </c>
      <c r="AK27" s="4">
        <f>VLOOKUP(AA27,'Linear Weights'!$A:$B,2,FALSE)*Odds!$D$11</f>
        <v>1.9799999999999998E-2</v>
      </c>
    </row>
    <row r="28" spans="1:37" x14ac:dyDescent="0.2">
      <c r="A28" s="1">
        <v>113</v>
      </c>
      <c r="B28" s="1" t="s">
        <v>200</v>
      </c>
      <c r="C28" s="1" t="s">
        <v>96</v>
      </c>
      <c r="D28" s="1"/>
      <c r="E28" s="2" t="s">
        <v>79</v>
      </c>
      <c r="F28" s="2">
        <v>90</v>
      </c>
      <c r="I28" s="3">
        <f>SUM(AB28:AK28)/2</f>
        <v>0.10058999999999998</v>
      </c>
      <c r="J28" s="5">
        <f>-((I28*900)-90)/10</f>
        <v>-5.3099999999999169E-2</v>
      </c>
      <c r="K28" s="5">
        <f>L28-J28</f>
        <v>-1</v>
      </c>
      <c r="L28" s="5">
        <f>MAX(-((I28*900)-90)/10*0.78-((O28*900)-90)/10*0.22,J28)-1</f>
        <v>-1.0530999999999993</v>
      </c>
      <c r="M28" s="5">
        <v>2.7542239999999998</v>
      </c>
      <c r="N28" s="5">
        <f>L28-M28</f>
        <v>-3.807323999999999</v>
      </c>
      <c r="O28" s="3">
        <f>((1-Q28)*0.55)/2</f>
        <v>0.10450000000000001</v>
      </c>
      <c r="P28" s="2" t="s">
        <v>80</v>
      </c>
      <c r="Q28" s="6">
        <v>0.62</v>
      </c>
      <c r="R28" s="2" t="s">
        <v>46</v>
      </c>
      <c r="S28" s="2" t="s">
        <v>46</v>
      </c>
      <c r="T28" s="2" t="s">
        <v>38</v>
      </c>
      <c r="U28" s="2" t="s">
        <v>38</v>
      </c>
      <c r="V28" s="2" t="s">
        <v>41</v>
      </c>
      <c r="W28" s="2" t="s">
        <v>35</v>
      </c>
      <c r="X28" s="2" t="s">
        <v>40</v>
      </c>
      <c r="Y28" s="2" t="s">
        <v>46</v>
      </c>
      <c r="Z28" s="2" t="s">
        <v>42</v>
      </c>
      <c r="AA28" s="2" t="s">
        <v>42</v>
      </c>
      <c r="AB28" s="4">
        <f>VLOOKUP(R28,'Linear Weights'!$A:$B,2,FALSE)*Odds!$D$2</f>
        <v>8.1599999999999989E-3</v>
      </c>
      <c r="AC28" s="4">
        <f>VLOOKUP(S28,'Linear Weights'!$A:$B,2,FALSE)*Odds!$D$3</f>
        <v>6.4000000000000003E-3</v>
      </c>
      <c r="AD28" s="4">
        <f>VLOOKUP(T28,'Linear Weights'!$A:$B,2,FALSE)*Odds!$D$4</f>
        <v>7.3000000000000001E-3</v>
      </c>
      <c r="AE28" s="4">
        <f>VLOOKUP(U28,'Linear Weights'!$A:$B,2,FALSE)*Odds!$D$5</f>
        <v>6.5000000000000006E-3</v>
      </c>
      <c r="AF28" s="4">
        <f>VLOOKUP(V28,'Linear Weights'!$A:$B,2,FALSE)*Odds!$D$6</f>
        <v>0</v>
      </c>
      <c r="AG28" s="4">
        <f>VLOOKUP(W28,'Linear Weights'!$A:$B,2,FALSE)*Odds!$D$7</f>
        <v>6.8599999999999994E-2</v>
      </c>
      <c r="AH28" s="4">
        <f>VLOOKUP(X28,'Linear Weights'!$A:$B,2,FALSE)*Odds!$D$8</f>
        <v>3.3000000000000002E-2</v>
      </c>
      <c r="AI28" s="4">
        <f>VLOOKUP(Y28,'Linear Weights'!$A:$B,2,FALSE)*Odds!$D$9</f>
        <v>1.92E-3</v>
      </c>
      <c r="AJ28" s="4">
        <f>VLOOKUP(Z28,'Linear Weights'!$A:$B,2,FALSE)*Odds!$D$10</f>
        <v>4.9499999999999995E-2</v>
      </c>
      <c r="AK28" s="4">
        <f>VLOOKUP(AA28,'Linear Weights'!$A:$B,2,FALSE)*Odds!$D$11</f>
        <v>1.9799999999999998E-2</v>
      </c>
    </row>
    <row r="29" spans="1:37" x14ac:dyDescent="0.2">
      <c r="A29" s="1">
        <v>68</v>
      </c>
      <c r="B29" s="1" t="s">
        <v>78</v>
      </c>
      <c r="C29" s="1" t="s">
        <v>71</v>
      </c>
      <c r="D29" s="1" t="s">
        <v>34</v>
      </c>
      <c r="E29" s="2" t="s">
        <v>79</v>
      </c>
      <c r="F29" s="2">
        <v>63</v>
      </c>
      <c r="I29" s="3">
        <f>SUM(AB29:AK29)/2</f>
        <v>0.12098999999999999</v>
      </c>
      <c r="J29" s="5">
        <f>-((I29*900)-90)/10</f>
        <v>-1.8890999999999991</v>
      </c>
      <c r="K29" s="5">
        <f>L29-J29</f>
        <v>-0.89129800000000037</v>
      </c>
      <c r="L29" s="5">
        <f>MAX(-((I29*900)-90)/10*0.78-((O29*900)-90)/10*0.22,J29)-1</f>
        <v>-2.7803979999999995</v>
      </c>
      <c r="M29" s="5">
        <v>-3.7592560000000019</v>
      </c>
      <c r="N29" s="5">
        <f>L29-M29</f>
        <v>0.97885800000000245</v>
      </c>
      <c r="O29" s="3">
        <f>((1-Q29)*1.65)/2</f>
        <v>0.11550000000000001</v>
      </c>
      <c r="P29" s="2" t="s">
        <v>230</v>
      </c>
      <c r="Q29" s="6">
        <v>0.86</v>
      </c>
      <c r="R29" s="2" t="s">
        <v>38</v>
      </c>
      <c r="S29" s="2" t="s">
        <v>41</v>
      </c>
      <c r="T29" s="2" t="s">
        <v>46</v>
      </c>
      <c r="U29" s="2" t="s">
        <v>41</v>
      </c>
      <c r="V29" s="2" t="s">
        <v>38</v>
      </c>
      <c r="W29" s="2" t="s">
        <v>40</v>
      </c>
      <c r="X29" s="2" t="s">
        <v>35</v>
      </c>
      <c r="Y29" s="2" t="s">
        <v>42</v>
      </c>
      <c r="Z29" s="2" t="s">
        <v>39</v>
      </c>
      <c r="AA29" s="2" t="s">
        <v>52</v>
      </c>
      <c r="AB29" s="4">
        <f>VLOOKUP(R29,'Linear Weights'!$A:$B,2,FALSE)*Odds!$D$2</f>
        <v>1.0200000000000001E-2</v>
      </c>
      <c r="AC29" s="4">
        <f>VLOOKUP(S29,'Linear Weights'!$A:$B,2,FALSE)*Odds!$D$3</f>
        <v>0</v>
      </c>
      <c r="AD29" s="4">
        <f>VLOOKUP(T29,'Linear Weights'!$A:$B,2,FALSE)*Odds!$D$4</f>
        <v>5.8399999999999997E-3</v>
      </c>
      <c r="AE29" s="4">
        <f>VLOOKUP(U29,'Linear Weights'!$A:$B,2,FALSE)*Odds!$D$5</f>
        <v>0</v>
      </c>
      <c r="AF29" s="4">
        <f>VLOOKUP(V29,'Linear Weights'!$A:$B,2,FALSE)*Odds!$D$6</f>
        <v>5.6000000000000008E-3</v>
      </c>
      <c r="AG29" s="4">
        <f>VLOOKUP(W29,'Linear Weights'!$A:$B,2,FALSE)*Odds!$D$7</f>
        <v>5.3900000000000003E-2</v>
      </c>
      <c r="AH29" s="4">
        <f>VLOOKUP(X29,'Linear Weights'!$A:$B,2,FALSE)*Odds!$D$8</f>
        <v>4.1999999999999996E-2</v>
      </c>
      <c r="AI29" s="4">
        <f>VLOOKUP(Y29,'Linear Weights'!$A:$B,2,FALSE)*Odds!$D$9</f>
        <v>7.9199999999999993E-2</v>
      </c>
      <c r="AJ29" s="4">
        <f>VLOOKUP(Z29,'Linear Weights'!$A:$B,2,FALSE)*Odds!$D$10</f>
        <v>0.03</v>
      </c>
      <c r="AK29" s="4">
        <f>VLOOKUP(AA29,'Linear Weights'!$A:$B,2,FALSE)*Odds!$D$11</f>
        <v>1.524E-2</v>
      </c>
    </row>
    <row r="30" spans="1:37" x14ac:dyDescent="0.2">
      <c r="A30" s="1">
        <v>24</v>
      </c>
      <c r="B30" s="1" t="s">
        <v>116</v>
      </c>
      <c r="C30" s="1" t="s">
        <v>75</v>
      </c>
      <c r="D30" s="1"/>
      <c r="E30" s="2" t="s">
        <v>79</v>
      </c>
      <c r="F30" s="2">
        <v>75</v>
      </c>
      <c r="H30" s="2" t="s">
        <v>36</v>
      </c>
      <c r="I30" s="3">
        <f>SUM(AB30:AK30)/2</f>
        <v>0.14458000000000001</v>
      </c>
      <c r="J30" s="5">
        <f>-((I30*900)-90)/10</f>
        <v>-4.0122000000000018</v>
      </c>
      <c r="K30" s="5">
        <f>L30-J30</f>
        <v>0.25294399999999984</v>
      </c>
      <c r="L30" s="5">
        <f>MAX(-((I30*900)-90)/10*0.78-((O30*900)-90)/10*0.22,J30)-1</f>
        <v>-3.7592560000000019</v>
      </c>
      <c r="M30" s="5">
        <v>-0.10982799999999948</v>
      </c>
      <c r="N30" s="5">
        <f>L30-M30</f>
        <v>-3.6494280000000026</v>
      </c>
      <c r="O30" s="3">
        <f>((1-Q30-0.18)*0.3+(0.18)*0.22)/2</f>
        <v>8.1300000000000011E-2</v>
      </c>
      <c r="P30" s="2" t="s">
        <v>83</v>
      </c>
      <c r="Q30" s="6">
        <v>0.41</v>
      </c>
      <c r="R30" s="2" t="s">
        <v>46</v>
      </c>
      <c r="S30" s="2" t="s">
        <v>41</v>
      </c>
      <c r="T30" s="2" t="s">
        <v>46</v>
      </c>
      <c r="U30" s="2" t="s">
        <v>38</v>
      </c>
      <c r="V30" s="2" t="s">
        <v>46</v>
      </c>
      <c r="W30" s="2" t="s">
        <v>42</v>
      </c>
      <c r="X30" s="2" t="s">
        <v>40</v>
      </c>
      <c r="Y30" s="2" t="s">
        <v>39</v>
      </c>
      <c r="Z30" s="2" t="s">
        <v>35</v>
      </c>
      <c r="AA30" s="2" t="s">
        <v>46</v>
      </c>
      <c r="AB30" s="4">
        <f>VLOOKUP(R30,'Linear Weights'!$A:$B,2,FALSE)*Odds!$D$2</f>
        <v>8.1599999999999989E-3</v>
      </c>
      <c r="AC30" s="4">
        <f>VLOOKUP(S30,'Linear Weights'!$A:$B,2,FALSE)*Odds!$D$3</f>
        <v>0</v>
      </c>
      <c r="AD30" s="4">
        <f>VLOOKUP(T30,'Linear Weights'!$A:$B,2,FALSE)*Odds!$D$4</f>
        <v>5.8399999999999997E-3</v>
      </c>
      <c r="AE30" s="4">
        <f>VLOOKUP(U30,'Linear Weights'!$A:$B,2,FALSE)*Odds!$D$5</f>
        <v>6.5000000000000006E-3</v>
      </c>
      <c r="AF30" s="4">
        <f>VLOOKUP(V30,'Linear Weights'!$A:$B,2,FALSE)*Odds!$D$6</f>
        <v>4.4800000000000005E-3</v>
      </c>
      <c r="AG30" s="4">
        <f>VLOOKUP(W30,'Linear Weights'!$A:$B,2,FALSE)*Odds!$D$7</f>
        <v>0.16170000000000001</v>
      </c>
      <c r="AH30" s="4">
        <f>VLOOKUP(X30,'Linear Weights'!$A:$B,2,FALSE)*Odds!$D$8</f>
        <v>3.3000000000000002E-2</v>
      </c>
      <c r="AI30" s="4">
        <f>VLOOKUP(Y30,'Linear Weights'!$A:$B,2,FALSE)*Odds!$D$9</f>
        <v>4.8000000000000001E-2</v>
      </c>
      <c r="AJ30" s="4">
        <f>VLOOKUP(Z30,'Linear Weights'!$A:$B,2,FALSE)*Odds!$D$10</f>
        <v>2.0999999999999998E-2</v>
      </c>
      <c r="AK30" s="4">
        <f>VLOOKUP(AA30,'Linear Weights'!$A:$B,2,FALSE)*Odds!$D$11</f>
        <v>4.8000000000000001E-4</v>
      </c>
    </row>
    <row r="31" spans="1:37" x14ac:dyDescent="0.2">
      <c r="A31" s="1"/>
      <c r="B31" s="1"/>
      <c r="C31" s="1"/>
      <c r="D31" s="1"/>
      <c r="I31" s="3"/>
      <c r="J31" s="5"/>
      <c r="K31" s="5"/>
      <c r="L31" s="5"/>
      <c r="M31" s="5"/>
      <c r="N31" s="5"/>
      <c r="O31" s="3"/>
      <c r="Q31" s="6"/>
    </row>
    <row r="32" spans="1:37" x14ac:dyDescent="0.2">
      <c r="A32" s="1"/>
      <c r="B32" s="1"/>
      <c r="C32" s="1"/>
      <c r="D32" s="1"/>
      <c r="I32" s="3"/>
      <c r="J32" s="5"/>
      <c r="K32" s="5"/>
      <c r="L32" s="5"/>
      <c r="M32" s="5"/>
      <c r="N32" s="5"/>
      <c r="O32" s="3"/>
      <c r="Q32" s="6"/>
    </row>
    <row r="33" spans="1:17" x14ac:dyDescent="0.2">
      <c r="A33" s="1"/>
      <c r="B33" s="1"/>
      <c r="C33" s="1"/>
      <c r="D33" s="1"/>
      <c r="I33" s="3"/>
      <c r="J33" s="5"/>
      <c r="K33" s="5"/>
      <c r="L33" s="5"/>
      <c r="M33" s="5"/>
      <c r="N33" s="5"/>
      <c r="O33" s="3"/>
      <c r="Q33" s="6"/>
    </row>
    <row r="34" spans="1:17" x14ac:dyDescent="0.2">
      <c r="A34" s="1"/>
      <c r="B34" s="1"/>
      <c r="C34" s="1"/>
      <c r="D34" s="1"/>
      <c r="I34" s="3"/>
      <c r="J34" s="5"/>
      <c r="K34" s="5"/>
      <c r="L34" s="5"/>
      <c r="M34" s="5"/>
      <c r="N34" s="5"/>
      <c r="O34" s="3"/>
      <c r="Q34" s="6"/>
    </row>
    <row r="35" spans="1:17" x14ac:dyDescent="0.2">
      <c r="A35" s="1"/>
      <c r="B35" s="1"/>
      <c r="C35" s="1"/>
      <c r="D35" s="1"/>
      <c r="I35" s="3"/>
      <c r="J35" s="5"/>
      <c r="K35" s="5"/>
      <c r="L35" s="5"/>
      <c r="M35" s="5"/>
      <c r="N35" s="5"/>
      <c r="O35" s="3"/>
      <c r="Q35" s="6"/>
    </row>
    <row r="36" spans="1:17" x14ac:dyDescent="0.2">
      <c r="A36" s="1"/>
      <c r="B36" s="1"/>
      <c r="C36" s="1"/>
      <c r="D36" s="1"/>
      <c r="I36" s="3"/>
      <c r="J36" s="5"/>
      <c r="K36" s="5"/>
      <c r="L36" s="5"/>
      <c r="M36" s="5"/>
      <c r="N36" s="5"/>
      <c r="O36" s="3"/>
      <c r="Q36" s="6"/>
    </row>
    <row r="37" spans="1:17" x14ac:dyDescent="0.2">
      <c r="A37" s="1"/>
      <c r="B37" s="1"/>
      <c r="C37" s="1"/>
      <c r="D37" s="1"/>
      <c r="I37" s="3"/>
      <c r="J37" s="5"/>
      <c r="K37" s="5"/>
      <c r="L37" s="5"/>
      <c r="M37" s="5"/>
      <c r="N37" s="5"/>
      <c r="O37" s="3"/>
      <c r="Q37" s="6"/>
    </row>
    <row r="38" spans="1:17" x14ac:dyDescent="0.2">
      <c r="A38" s="1"/>
      <c r="B38" s="1"/>
      <c r="C38" s="1"/>
      <c r="D38" s="1"/>
      <c r="I38" s="3"/>
      <c r="J38" s="5"/>
      <c r="K38" s="5"/>
      <c r="L38" s="5"/>
      <c r="M38" s="5"/>
      <c r="N38" s="5"/>
      <c r="O38" s="3"/>
      <c r="Q38" s="6"/>
    </row>
    <row r="39" spans="1:17" x14ac:dyDescent="0.2">
      <c r="A39" s="1"/>
      <c r="B39" s="1"/>
      <c r="C39" s="1"/>
      <c r="D39" s="1"/>
      <c r="I39" s="3"/>
      <c r="J39" s="5"/>
      <c r="K39" s="5"/>
      <c r="L39" s="5"/>
      <c r="M39" s="5"/>
      <c r="N39" s="5"/>
      <c r="O39" s="3"/>
      <c r="Q39" s="6"/>
    </row>
    <row r="40" spans="1:17" x14ac:dyDescent="0.2">
      <c r="A40" s="1"/>
      <c r="B40" s="1"/>
      <c r="C40" s="1"/>
      <c r="D40" s="1"/>
      <c r="I40" s="3"/>
      <c r="J40" s="5"/>
      <c r="K40" s="5"/>
      <c r="L40" s="5"/>
      <c r="M40" s="5"/>
      <c r="N40" s="5"/>
      <c r="O40" s="3"/>
      <c r="Q40" s="6"/>
    </row>
    <row r="41" spans="1:17" x14ac:dyDescent="0.2">
      <c r="A41" s="1"/>
      <c r="B41" s="1"/>
      <c r="C41" s="1"/>
      <c r="D41" s="1"/>
      <c r="I41" s="3"/>
      <c r="J41" s="5"/>
      <c r="K41" s="5"/>
      <c r="L41" s="5"/>
      <c r="M41" s="5"/>
      <c r="N41" s="5"/>
      <c r="O41" s="3"/>
      <c r="Q41" s="6"/>
    </row>
    <row r="42" spans="1:17" x14ac:dyDescent="0.2">
      <c r="A42" s="1"/>
      <c r="B42" s="1"/>
      <c r="C42" s="1"/>
      <c r="D42" s="1"/>
      <c r="I42" s="3"/>
      <c r="J42" s="5"/>
      <c r="K42" s="5"/>
      <c r="L42" s="5"/>
      <c r="M42" s="5"/>
      <c r="N42" s="5"/>
      <c r="O42" s="3"/>
      <c r="Q42" s="6"/>
    </row>
    <row r="43" spans="1:17" x14ac:dyDescent="0.2">
      <c r="A43" s="1"/>
      <c r="B43" s="1"/>
      <c r="C43" s="1"/>
      <c r="D43" s="1"/>
      <c r="I43" s="3"/>
      <c r="J43" s="5"/>
      <c r="K43" s="5"/>
      <c r="L43" s="5"/>
      <c r="M43" s="5"/>
      <c r="N43" s="5"/>
      <c r="O43" s="3"/>
      <c r="Q43" s="6"/>
    </row>
    <row r="44" spans="1:17" x14ac:dyDescent="0.2">
      <c r="A44" s="1"/>
      <c r="B44" s="1"/>
      <c r="C44" s="1"/>
      <c r="D44" s="1"/>
      <c r="I44" s="3"/>
      <c r="J44" s="5"/>
      <c r="K44" s="5"/>
      <c r="L44" s="5"/>
      <c r="M44" s="5"/>
      <c r="N44" s="5"/>
      <c r="O44" s="3"/>
      <c r="Q44" s="6"/>
    </row>
    <row r="45" spans="1:17" x14ac:dyDescent="0.2">
      <c r="A45" s="1"/>
      <c r="B45" s="1"/>
      <c r="C45" s="1"/>
      <c r="D45" s="1"/>
      <c r="I45" s="3"/>
      <c r="J45" s="5"/>
      <c r="K45" s="5"/>
      <c r="L45" s="5"/>
      <c r="M45" s="5"/>
      <c r="N45" s="5"/>
      <c r="O45" s="3"/>
      <c r="Q45" s="6"/>
    </row>
    <row r="46" spans="1:17" x14ac:dyDescent="0.2">
      <c r="A46" s="1"/>
      <c r="B46" s="1"/>
      <c r="C46" s="1"/>
      <c r="D46" s="1"/>
      <c r="I46" s="3"/>
      <c r="J46" s="5"/>
      <c r="K46" s="5"/>
      <c r="L46" s="5"/>
      <c r="M46" s="5"/>
      <c r="N46" s="5"/>
      <c r="O46" s="3"/>
      <c r="Q46" s="6"/>
    </row>
    <row r="47" spans="1:17" x14ac:dyDescent="0.2">
      <c r="A47" s="1"/>
      <c r="B47" s="1"/>
      <c r="C47" s="1"/>
      <c r="D47" s="1"/>
      <c r="I47" s="3"/>
      <c r="J47" s="5"/>
      <c r="K47" s="5"/>
      <c r="L47" s="5"/>
      <c r="M47" s="5"/>
      <c r="N47" s="5"/>
      <c r="O47" s="3"/>
      <c r="Q47" s="6"/>
    </row>
    <row r="48" spans="1:17" x14ac:dyDescent="0.2">
      <c r="A48" s="1"/>
      <c r="B48" s="1"/>
      <c r="C48" s="1"/>
      <c r="D48" s="1"/>
      <c r="I48" s="3"/>
      <c r="J48" s="5"/>
      <c r="K48" s="5"/>
      <c r="L48" s="5"/>
      <c r="M48" s="5"/>
      <c r="N48" s="5"/>
      <c r="O48" s="3"/>
      <c r="Q48" s="6"/>
    </row>
    <row r="49" spans="1:17" x14ac:dyDescent="0.2">
      <c r="A49" s="1"/>
      <c r="B49" s="1"/>
      <c r="C49" s="1"/>
      <c r="D49" s="1"/>
      <c r="I49" s="3"/>
      <c r="J49" s="5"/>
      <c r="K49" s="5"/>
      <c r="L49" s="5"/>
      <c r="M49" s="5"/>
      <c r="N49" s="5"/>
      <c r="O49" s="3"/>
      <c r="Q49" s="6"/>
    </row>
    <row r="50" spans="1:17" x14ac:dyDescent="0.2">
      <c r="A50" s="1"/>
      <c r="B50" s="1"/>
      <c r="C50" s="1"/>
      <c r="D50" s="1"/>
      <c r="I50" s="3"/>
      <c r="J50" s="5"/>
      <c r="K50" s="5"/>
      <c r="L50" s="5"/>
      <c r="M50" s="5"/>
      <c r="N50" s="5"/>
      <c r="O50" s="3"/>
      <c r="Q50" s="6"/>
    </row>
    <row r="51" spans="1:17" x14ac:dyDescent="0.2">
      <c r="A51" s="1"/>
      <c r="B51" s="1"/>
      <c r="C51" s="1"/>
      <c r="D51" s="1"/>
      <c r="I51" s="3"/>
      <c r="J51" s="5"/>
      <c r="K51" s="5"/>
      <c r="L51" s="5"/>
      <c r="M51" s="5"/>
      <c r="N51" s="5"/>
      <c r="O51" s="3"/>
      <c r="Q51" s="6"/>
    </row>
    <row r="52" spans="1:17" x14ac:dyDescent="0.2">
      <c r="A52" s="1"/>
      <c r="B52" s="1"/>
      <c r="C52" s="1"/>
      <c r="D52" s="1"/>
      <c r="I52" s="3"/>
      <c r="J52" s="5"/>
      <c r="K52" s="5"/>
      <c r="L52" s="5"/>
      <c r="M52" s="5"/>
      <c r="N52" s="5"/>
      <c r="O52" s="3"/>
      <c r="Q52" s="6"/>
    </row>
    <row r="53" spans="1:17" x14ac:dyDescent="0.2">
      <c r="A53" s="1"/>
      <c r="B53" s="1"/>
      <c r="C53" s="1"/>
      <c r="D53" s="1"/>
      <c r="I53" s="3"/>
      <c r="J53" s="5"/>
      <c r="K53" s="5"/>
      <c r="L53" s="5"/>
      <c r="M53" s="5"/>
      <c r="N53" s="5"/>
      <c r="O53" s="3"/>
      <c r="Q53" s="6"/>
    </row>
    <row r="54" spans="1:17" x14ac:dyDescent="0.2">
      <c r="A54" s="1"/>
      <c r="B54" s="1"/>
      <c r="C54" s="1"/>
      <c r="D54" s="1"/>
      <c r="I54" s="3"/>
      <c r="J54" s="5"/>
      <c r="K54" s="5"/>
      <c r="L54" s="5"/>
      <c r="M54" s="5"/>
      <c r="N54" s="5"/>
      <c r="O54" s="3"/>
      <c r="Q54" s="6"/>
    </row>
    <row r="55" spans="1:17" x14ac:dyDescent="0.2">
      <c r="A55" s="1"/>
      <c r="B55" s="1"/>
      <c r="C55" s="1"/>
      <c r="D55" s="1"/>
      <c r="I55" s="3"/>
      <c r="J55" s="5"/>
      <c r="K55" s="5"/>
      <c r="L55" s="5"/>
      <c r="M55" s="5"/>
      <c r="N55" s="5"/>
      <c r="O55" s="3"/>
      <c r="Q55" s="6"/>
    </row>
    <row r="56" spans="1:17" x14ac:dyDescent="0.2">
      <c r="A56" s="1"/>
      <c r="B56" s="1"/>
      <c r="C56" s="1"/>
      <c r="D56" s="1"/>
      <c r="I56" s="3"/>
      <c r="J56" s="5"/>
      <c r="K56" s="5"/>
      <c r="L56" s="5"/>
      <c r="M56" s="5"/>
      <c r="N56" s="5"/>
      <c r="O56" s="3"/>
      <c r="Q56" s="6"/>
    </row>
    <row r="57" spans="1:17" x14ac:dyDescent="0.2">
      <c r="A57" s="1"/>
      <c r="B57" s="1"/>
      <c r="C57" s="1"/>
      <c r="D57" s="1"/>
      <c r="I57" s="3"/>
      <c r="J57" s="5"/>
      <c r="K57" s="5"/>
      <c r="L57" s="5"/>
      <c r="M57" s="5"/>
      <c r="N57" s="5"/>
      <c r="O57" s="3"/>
      <c r="Q57" s="6"/>
    </row>
    <row r="58" spans="1:17" x14ac:dyDescent="0.2">
      <c r="A58" s="1"/>
      <c r="B58" s="1"/>
      <c r="C58" s="1"/>
      <c r="D58" s="1"/>
      <c r="I58" s="3"/>
      <c r="J58" s="5"/>
      <c r="K58" s="5"/>
      <c r="L58" s="5"/>
      <c r="M58" s="5"/>
      <c r="N58" s="5"/>
      <c r="O58" s="3"/>
      <c r="Q58" s="6"/>
    </row>
    <row r="59" spans="1:17" x14ac:dyDescent="0.2">
      <c r="A59" s="1"/>
      <c r="B59" s="1"/>
      <c r="C59" s="1"/>
      <c r="D59" s="1"/>
      <c r="I59" s="3"/>
      <c r="J59" s="5"/>
      <c r="K59" s="5"/>
      <c r="L59" s="5"/>
      <c r="M59" s="5"/>
      <c r="N59" s="5"/>
      <c r="O59" s="3"/>
      <c r="Q59" s="6"/>
    </row>
    <row r="60" spans="1:17" x14ac:dyDescent="0.2">
      <c r="A60" s="1"/>
      <c r="B60" s="1"/>
      <c r="C60" s="1"/>
      <c r="D60" s="1"/>
      <c r="I60" s="3"/>
      <c r="J60" s="5"/>
      <c r="K60" s="5"/>
      <c r="L60" s="5"/>
      <c r="M60" s="5"/>
      <c r="N60" s="5"/>
      <c r="O60" s="3"/>
      <c r="Q60" s="6"/>
    </row>
    <row r="61" spans="1:17" x14ac:dyDescent="0.2">
      <c r="A61" s="1"/>
      <c r="B61" s="1"/>
      <c r="C61" s="1"/>
      <c r="D61" s="1"/>
      <c r="I61" s="3"/>
      <c r="J61" s="5"/>
      <c r="K61" s="5"/>
      <c r="L61" s="5"/>
      <c r="M61" s="5"/>
      <c r="N61" s="5"/>
      <c r="O61" s="3"/>
      <c r="Q61" s="6"/>
    </row>
    <row r="62" spans="1:17" x14ac:dyDescent="0.2">
      <c r="A62" s="1"/>
      <c r="B62" s="1"/>
      <c r="C62" s="1"/>
      <c r="D62" s="1"/>
      <c r="I62" s="3"/>
      <c r="J62" s="5"/>
      <c r="K62" s="5"/>
      <c r="L62" s="5"/>
      <c r="M62" s="5"/>
      <c r="N62" s="5"/>
      <c r="O62" s="3"/>
      <c r="Q62" s="6"/>
    </row>
    <row r="63" spans="1:17" x14ac:dyDescent="0.2">
      <c r="A63" s="1"/>
      <c r="B63" s="1"/>
      <c r="C63" s="1"/>
      <c r="D63" s="1"/>
      <c r="I63" s="3"/>
      <c r="J63" s="5"/>
      <c r="K63" s="5"/>
      <c r="L63" s="5"/>
      <c r="M63" s="5"/>
      <c r="N63" s="5"/>
      <c r="O63" s="3"/>
      <c r="Q63" s="6"/>
    </row>
    <row r="64" spans="1:17" x14ac:dyDescent="0.2">
      <c r="A64" s="1"/>
      <c r="B64" s="1"/>
      <c r="C64" s="1"/>
      <c r="D64" s="1"/>
      <c r="I64" s="3"/>
      <c r="J64" s="5"/>
      <c r="K64" s="5"/>
      <c r="L64" s="5"/>
      <c r="M64" s="5"/>
      <c r="N64" s="5"/>
      <c r="O64" s="3"/>
      <c r="Q64" s="6"/>
    </row>
    <row r="65" spans="1:17" x14ac:dyDescent="0.2">
      <c r="A65" s="1"/>
      <c r="B65" s="1"/>
      <c r="C65" s="1"/>
      <c r="D65" s="1"/>
      <c r="I65" s="3"/>
      <c r="J65" s="5"/>
      <c r="K65" s="5"/>
      <c r="L65" s="5"/>
      <c r="M65" s="5"/>
      <c r="N65" s="5"/>
      <c r="O65" s="3"/>
      <c r="Q65" s="6"/>
    </row>
    <row r="66" spans="1:17" x14ac:dyDescent="0.2">
      <c r="A66" s="1"/>
      <c r="B66" s="1"/>
      <c r="C66" s="1"/>
      <c r="D66" s="1"/>
      <c r="I66" s="3"/>
      <c r="J66" s="5"/>
      <c r="K66" s="5"/>
      <c r="L66" s="5"/>
      <c r="M66" s="5"/>
      <c r="N66" s="5"/>
      <c r="O66" s="3"/>
      <c r="Q66" s="6"/>
    </row>
    <row r="67" spans="1:17" x14ac:dyDescent="0.2">
      <c r="A67" s="1"/>
      <c r="B67" s="1"/>
      <c r="C67" s="1"/>
      <c r="D67" s="1"/>
      <c r="I67" s="3"/>
      <c r="J67" s="5"/>
      <c r="K67" s="5"/>
      <c r="L67" s="5"/>
      <c r="M67" s="5"/>
      <c r="N67" s="5"/>
      <c r="O67" s="3"/>
      <c r="Q67" s="6"/>
    </row>
    <row r="68" spans="1:17" x14ac:dyDescent="0.2">
      <c r="A68" s="1"/>
      <c r="B68" s="1"/>
      <c r="C68" s="1"/>
      <c r="D68" s="1"/>
      <c r="I68" s="3"/>
      <c r="J68" s="5"/>
      <c r="K68" s="5"/>
      <c r="L68" s="5"/>
      <c r="M68" s="5"/>
      <c r="N68" s="5"/>
      <c r="O68" s="3"/>
      <c r="Q68" s="6"/>
    </row>
    <row r="69" spans="1:17" x14ac:dyDescent="0.2">
      <c r="A69" s="1"/>
      <c r="B69" s="1"/>
      <c r="C69" s="1"/>
      <c r="D69" s="1"/>
      <c r="I69" s="3"/>
      <c r="J69" s="5"/>
      <c r="K69" s="5"/>
      <c r="L69" s="5"/>
      <c r="M69" s="5"/>
      <c r="N69" s="5"/>
      <c r="O69" s="3"/>
      <c r="Q69" s="6"/>
    </row>
    <row r="70" spans="1:17" x14ac:dyDescent="0.2">
      <c r="A70" s="1"/>
      <c r="B70" s="1"/>
      <c r="C70" s="1"/>
      <c r="D70" s="1"/>
      <c r="I70" s="3"/>
      <c r="J70" s="5"/>
      <c r="K70" s="5"/>
      <c r="L70" s="5"/>
      <c r="M70" s="5"/>
      <c r="N70" s="5"/>
      <c r="O70" s="3"/>
      <c r="Q70" s="6"/>
    </row>
    <row r="71" spans="1:17" x14ac:dyDescent="0.2">
      <c r="A71" s="1"/>
      <c r="B71" s="1"/>
      <c r="C71" s="1"/>
      <c r="D71" s="1"/>
      <c r="I71" s="3"/>
      <c r="J71" s="5"/>
      <c r="K71" s="5"/>
      <c r="L71" s="5"/>
      <c r="M71" s="5"/>
      <c r="N71" s="5"/>
      <c r="O71" s="3"/>
      <c r="Q71" s="6"/>
    </row>
    <row r="72" spans="1:17" x14ac:dyDescent="0.2">
      <c r="A72" s="1"/>
      <c r="B72" s="1"/>
      <c r="C72" s="1"/>
      <c r="D72" s="1"/>
      <c r="I72" s="3"/>
      <c r="J72" s="5"/>
      <c r="K72" s="5"/>
      <c r="L72" s="5"/>
      <c r="M72" s="5"/>
      <c r="N72" s="5"/>
      <c r="O72" s="3"/>
      <c r="Q72" s="6"/>
    </row>
    <row r="73" spans="1:17" x14ac:dyDescent="0.2">
      <c r="A73" s="1"/>
      <c r="B73" s="1"/>
      <c r="C73" s="1"/>
      <c r="D73" s="1"/>
      <c r="I73" s="3"/>
      <c r="J73" s="5"/>
      <c r="K73" s="5"/>
      <c r="L73" s="5"/>
      <c r="M73" s="5"/>
      <c r="N73" s="5"/>
      <c r="O73" s="3"/>
      <c r="Q73" s="6"/>
    </row>
    <row r="74" spans="1:17" x14ac:dyDescent="0.2">
      <c r="A74" s="1"/>
      <c r="B74" s="1"/>
      <c r="C74" s="1"/>
      <c r="D74" s="1"/>
      <c r="I74" s="3"/>
      <c r="J74" s="5"/>
      <c r="K74" s="5"/>
      <c r="L74" s="5"/>
      <c r="M74" s="5"/>
      <c r="N74" s="5"/>
      <c r="O74" s="3"/>
      <c r="Q74" s="6"/>
    </row>
    <row r="75" spans="1:17" x14ac:dyDescent="0.2">
      <c r="A75" s="1"/>
      <c r="B75" s="1"/>
      <c r="C75" s="1"/>
      <c r="D75" s="1"/>
      <c r="I75" s="3"/>
      <c r="J75" s="5"/>
      <c r="K75" s="5"/>
      <c r="L75" s="5"/>
      <c r="M75" s="5"/>
      <c r="N75" s="5"/>
      <c r="O75" s="3"/>
      <c r="Q75" s="6"/>
    </row>
    <row r="76" spans="1:17" x14ac:dyDescent="0.2">
      <c r="A76" s="1"/>
      <c r="B76" s="1"/>
      <c r="C76" s="1"/>
      <c r="D76" s="1"/>
      <c r="I76" s="3"/>
      <c r="J76" s="5"/>
      <c r="K76" s="5"/>
      <c r="L76" s="5"/>
      <c r="M76" s="5"/>
      <c r="N76" s="5"/>
      <c r="O76" s="3"/>
      <c r="Q76" s="6"/>
    </row>
    <row r="77" spans="1:17" x14ac:dyDescent="0.2">
      <c r="A77" s="1"/>
      <c r="B77" s="1"/>
      <c r="C77" s="1"/>
      <c r="D77" s="1"/>
      <c r="I77" s="3"/>
      <c r="J77" s="5"/>
      <c r="K77" s="5"/>
      <c r="L77" s="5"/>
      <c r="M77" s="5"/>
      <c r="N77" s="5"/>
      <c r="O77" s="3"/>
      <c r="Q77" s="6"/>
    </row>
    <row r="78" spans="1:17" x14ac:dyDescent="0.2">
      <c r="A78" s="1"/>
      <c r="B78" s="1"/>
      <c r="C78" s="1"/>
      <c r="D78" s="1"/>
      <c r="I78" s="3"/>
      <c r="J78" s="5"/>
      <c r="K78" s="5"/>
      <c r="L78" s="5"/>
      <c r="M78" s="5"/>
      <c r="N78" s="5"/>
      <c r="O78" s="3"/>
      <c r="Q78" s="6"/>
    </row>
    <row r="79" spans="1:17" x14ac:dyDescent="0.2">
      <c r="A79" s="1"/>
      <c r="B79" s="1"/>
      <c r="C79" s="1"/>
      <c r="D79" s="1"/>
      <c r="I79" s="3"/>
      <c r="J79" s="5"/>
      <c r="K79" s="5"/>
      <c r="L79" s="5"/>
      <c r="M79" s="5"/>
      <c r="N79" s="5"/>
      <c r="O79" s="3"/>
      <c r="Q79" s="6"/>
    </row>
    <row r="80" spans="1:17" x14ac:dyDescent="0.2">
      <c r="A80" s="1"/>
      <c r="B80" s="1"/>
      <c r="C80" s="1"/>
      <c r="D80" s="1"/>
      <c r="I80" s="3"/>
      <c r="J80" s="5"/>
      <c r="K80" s="5"/>
      <c r="L80" s="5"/>
      <c r="M80" s="5"/>
      <c r="N80" s="5"/>
      <c r="O80" s="3"/>
      <c r="Q80" s="6"/>
    </row>
    <row r="81" spans="1:17" x14ac:dyDescent="0.2">
      <c r="A81" s="1"/>
      <c r="B81" s="1"/>
      <c r="C81" s="1"/>
      <c r="D81" s="1"/>
      <c r="I81" s="3"/>
      <c r="J81" s="5"/>
      <c r="K81" s="5"/>
      <c r="L81" s="5"/>
      <c r="M81" s="5"/>
      <c r="N81" s="5"/>
      <c r="O81" s="3"/>
      <c r="Q81" s="6"/>
    </row>
    <row r="82" spans="1:17" x14ac:dyDescent="0.2">
      <c r="A82" s="1"/>
      <c r="B82" s="1"/>
      <c r="C82" s="1"/>
      <c r="D82" s="1"/>
      <c r="I82" s="3"/>
      <c r="J82" s="5"/>
      <c r="K82" s="5"/>
      <c r="L82" s="5"/>
      <c r="M82" s="5"/>
      <c r="N82" s="5"/>
      <c r="O82" s="3"/>
      <c r="Q82" s="6"/>
    </row>
    <row r="83" spans="1:17" x14ac:dyDescent="0.2">
      <c r="A83" s="1"/>
      <c r="B83" s="1"/>
      <c r="C83" s="1"/>
      <c r="D83" s="1"/>
      <c r="I83" s="3"/>
      <c r="J83" s="5"/>
      <c r="K83" s="5"/>
      <c r="L83" s="5"/>
      <c r="M83" s="5"/>
      <c r="N83" s="5"/>
      <c r="O83" s="3"/>
      <c r="Q83" s="6"/>
    </row>
    <row r="84" spans="1:17" x14ac:dyDescent="0.2">
      <c r="A84" s="1"/>
      <c r="B84" s="1"/>
      <c r="C84" s="1"/>
      <c r="D84" s="1"/>
      <c r="I84" s="3"/>
      <c r="J84" s="5"/>
      <c r="K84" s="5"/>
      <c r="L84" s="5"/>
      <c r="M84" s="5"/>
      <c r="N84" s="5"/>
      <c r="O84" s="3"/>
      <c r="Q84" s="6"/>
    </row>
    <row r="85" spans="1:17" x14ac:dyDescent="0.2">
      <c r="A85" s="1"/>
      <c r="B85" s="1"/>
      <c r="C85" s="1"/>
      <c r="D85" s="1"/>
      <c r="I85" s="3"/>
      <c r="J85" s="5"/>
      <c r="K85" s="5"/>
      <c r="L85" s="5"/>
      <c r="M85" s="5"/>
      <c r="N85" s="5"/>
      <c r="O85" s="3"/>
      <c r="Q85" s="6"/>
    </row>
    <row r="86" spans="1:17" x14ac:dyDescent="0.2">
      <c r="A86" s="1"/>
      <c r="B86" s="1"/>
      <c r="C86" s="1"/>
      <c r="D86" s="1"/>
      <c r="I86" s="3"/>
      <c r="J86" s="5"/>
      <c r="K86" s="5"/>
      <c r="L86" s="5"/>
      <c r="M86" s="5"/>
      <c r="N86" s="5"/>
      <c r="O86" s="3"/>
      <c r="Q86" s="6"/>
    </row>
    <row r="87" spans="1:17" x14ac:dyDescent="0.2">
      <c r="A87" s="1"/>
      <c r="B87" s="1"/>
      <c r="C87" s="1"/>
      <c r="D87" s="1"/>
      <c r="I87" s="3"/>
      <c r="J87" s="5"/>
      <c r="K87" s="5"/>
      <c r="L87" s="5"/>
      <c r="M87" s="5"/>
      <c r="N87" s="5"/>
      <c r="O87" s="3"/>
      <c r="Q87" s="6"/>
    </row>
    <row r="88" spans="1:17" x14ac:dyDescent="0.2">
      <c r="A88" s="1"/>
      <c r="B88" s="1"/>
      <c r="C88" s="1"/>
      <c r="D88" s="1"/>
      <c r="I88" s="3"/>
      <c r="J88" s="5"/>
      <c r="K88" s="5"/>
      <c r="L88" s="5"/>
      <c r="M88" s="5"/>
      <c r="N88" s="5"/>
      <c r="O88" s="3"/>
      <c r="Q88" s="6"/>
    </row>
    <row r="89" spans="1:17" x14ac:dyDescent="0.2">
      <c r="A89" s="1"/>
      <c r="B89" s="1"/>
      <c r="C89" s="1"/>
      <c r="D89" s="1"/>
      <c r="I89" s="3"/>
      <c r="J89" s="5"/>
      <c r="K89" s="5"/>
      <c r="L89" s="5"/>
      <c r="M89" s="5"/>
      <c r="N89" s="5"/>
      <c r="O89" s="3"/>
      <c r="Q89" s="6"/>
    </row>
    <row r="90" spans="1:17" x14ac:dyDescent="0.2">
      <c r="A90" s="1"/>
      <c r="B90" s="1"/>
      <c r="C90" s="1"/>
      <c r="D90" s="1"/>
      <c r="I90" s="3"/>
      <c r="J90" s="5"/>
      <c r="K90" s="5"/>
      <c r="L90" s="5"/>
      <c r="M90" s="5"/>
      <c r="N90" s="5"/>
      <c r="O90" s="3"/>
      <c r="Q90" s="6"/>
    </row>
    <row r="91" spans="1:17" x14ac:dyDescent="0.2">
      <c r="A91" s="1"/>
      <c r="B91" s="1"/>
      <c r="C91" s="1"/>
      <c r="D91" s="1"/>
      <c r="I91" s="3"/>
      <c r="J91" s="5"/>
      <c r="K91" s="5"/>
      <c r="L91" s="5"/>
      <c r="M91" s="5"/>
      <c r="N91" s="5"/>
      <c r="O91" s="3"/>
      <c r="Q91" s="6"/>
    </row>
    <row r="92" spans="1:17" x14ac:dyDescent="0.2">
      <c r="A92" s="1"/>
      <c r="B92" s="1"/>
      <c r="C92" s="1"/>
      <c r="D92" s="1"/>
      <c r="I92" s="3"/>
      <c r="J92" s="5"/>
      <c r="K92" s="5"/>
      <c r="L92" s="5"/>
      <c r="M92" s="5"/>
      <c r="N92" s="5"/>
      <c r="O92" s="3"/>
      <c r="Q92" s="6"/>
    </row>
    <row r="93" spans="1:17" x14ac:dyDescent="0.2">
      <c r="A93" s="1"/>
      <c r="B93" s="1"/>
      <c r="C93" s="1"/>
      <c r="D93" s="1"/>
      <c r="I93" s="3"/>
      <c r="J93" s="5"/>
      <c r="K93" s="5"/>
      <c r="L93" s="5"/>
      <c r="M93" s="5"/>
      <c r="N93" s="5"/>
      <c r="O93" s="3"/>
      <c r="Q93" s="6"/>
    </row>
    <row r="94" spans="1:17" x14ac:dyDescent="0.2">
      <c r="A94" s="1"/>
      <c r="B94" s="1"/>
      <c r="C94" s="1"/>
      <c r="D94" s="1"/>
      <c r="I94" s="3"/>
      <c r="J94" s="5"/>
      <c r="K94" s="5"/>
      <c r="L94" s="5"/>
      <c r="M94" s="5"/>
      <c r="N94" s="5"/>
      <c r="O94" s="3"/>
      <c r="Q94" s="6"/>
    </row>
    <row r="95" spans="1:17" x14ac:dyDescent="0.2">
      <c r="A95" s="1"/>
      <c r="B95" s="1"/>
      <c r="C95" s="1"/>
      <c r="D95" s="1"/>
      <c r="I95" s="3"/>
      <c r="J95" s="5"/>
      <c r="K95" s="5"/>
      <c r="L95" s="5"/>
      <c r="M95" s="5"/>
      <c r="N95" s="5"/>
      <c r="O95" s="3"/>
      <c r="Q95" s="6"/>
    </row>
    <row r="96" spans="1:17" x14ac:dyDescent="0.2">
      <c r="A96" s="1"/>
      <c r="B96" s="1"/>
      <c r="C96" s="1"/>
      <c r="D96" s="1"/>
      <c r="I96" s="3"/>
      <c r="J96" s="5"/>
      <c r="K96" s="5"/>
      <c r="L96" s="5"/>
      <c r="M96" s="5"/>
      <c r="N96" s="5"/>
      <c r="O96" s="3"/>
      <c r="Q96" s="6"/>
    </row>
    <row r="97" spans="1:17" x14ac:dyDescent="0.2">
      <c r="A97" s="1"/>
      <c r="B97" s="1"/>
      <c r="C97" s="1"/>
      <c r="D97" s="1"/>
      <c r="I97" s="3"/>
      <c r="J97" s="5"/>
      <c r="K97" s="5"/>
      <c r="L97" s="5"/>
      <c r="M97" s="5"/>
      <c r="N97" s="5"/>
      <c r="O97" s="3"/>
      <c r="Q97" s="6"/>
    </row>
    <row r="98" spans="1:17" x14ac:dyDescent="0.2">
      <c r="A98" s="1"/>
      <c r="B98" s="1"/>
      <c r="C98" s="1"/>
      <c r="D98" s="1"/>
      <c r="I98" s="3"/>
      <c r="J98" s="5"/>
      <c r="K98" s="5"/>
      <c r="L98" s="5"/>
      <c r="M98" s="5"/>
      <c r="N98" s="5"/>
      <c r="O98" s="3"/>
      <c r="Q98" s="6"/>
    </row>
    <row r="99" spans="1:17" x14ac:dyDescent="0.2">
      <c r="A99" s="1"/>
      <c r="B99" s="1"/>
      <c r="C99" s="1"/>
      <c r="D99" s="1"/>
      <c r="I99" s="3"/>
      <c r="J99" s="5"/>
      <c r="K99" s="5"/>
      <c r="L99" s="5"/>
      <c r="M99" s="5"/>
      <c r="N99" s="5"/>
      <c r="O99" s="3"/>
      <c r="Q99" s="6"/>
    </row>
    <row r="100" spans="1:17" x14ac:dyDescent="0.2">
      <c r="A100" s="1"/>
      <c r="B100" s="1"/>
      <c r="C100" s="1"/>
      <c r="D100" s="1"/>
      <c r="I100" s="3"/>
      <c r="J100" s="5"/>
      <c r="K100" s="5"/>
      <c r="L100" s="5"/>
      <c r="M100" s="5"/>
      <c r="N100" s="5"/>
      <c r="O100" s="3"/>
      <c r="Q100" s="6"/>
    </row>
    <row r="101" spans="1:17" x14ac:dyDescent="0.2">
      <c r="A101" s="1"/>
      <c r="B101" s="1"/>
      <c r="C101" s="1"/>
      <c r="D101" s="1"/>
      <c r="I101" s="3"/>
      <c r="J101" s="5"/>
      <c r="K101" s="5"/>
      <c r="L101" s="5"/>
      <c r="M101" s="5"/>
      <c r="N101" s="5"/>
      <c r="O101" s="3"/>
      <c r="Q101" s="6"/>
    </row>
    <row r="102" spans="1:17" x14ac:dyDescent="0.2">
      <c r="A102" s="1"/>
      <c r="B102" s="1"/>
      <c r="C102" s="1"/>
      <c r="D102" s="1"/>
      <c r="I102" s="3"/>
      <c r="J102" s="5"/>
      <c r="K102" s="5"/>
      <c r="L102" s="5"/>
      <c r="M102" s="5"/>
      <c r="N102" s="5"/>
      <c r="O102" s="3"/>
      <c r="Q102" s="6"/>
    </row>
    <row r="103" spans="1:17" x14ac:dyDescent="0.2">
      <c r="A103" s="1"/>
      <c r="B103" s="1"/>
      <c r="C103" s="1"/>
      <c r="D103" s="1"/>
      <c r="I103" s="3"/>
      <c r="J103" s="5"/>
      <c r="K103" s="5"/>
      <c r="L103" s="5"/>
      <c r="M103" s="5"/>
      <c r="N103" s="5"/>
      <c r="O103" s="3"/>
      <c r="Q103" s="6"/>
    </row>
    <row r="104" spans="1:17" x14ac:dyDescent="0.2">
      <c r="A104" s="1"/>
      <c r="B104" s="1"/>
      <c r="C104" s="1"/>
      <c r="D104" s="1"/>
      <c r="I104" s="3"/>
      <c r="J104" s="5"/>
      <c r="K104" s="5"/>
      <c r="L104" s="5"/>
      <c r="M104" s="5"/>
      <c r="N104" s="5"/>
      <c r="O104" s="3"/>
      <c r="Q104" s="6"/>
    </row>
    <row r="105" spans="1:17" x14ac:dyDescent="0.2">
      <c r="A105" s="1"/>
      <c r="B105" s="1"/>
      <c r="C105" s="1"/>
      <c r="D105" s="1"/>
      <c r="I105" s="3"/>
      <c r="J105" s="5"/>
      <c r="K105" s="5"/>
      <c r="L105" s="5"/>
      <c r="M105" s="5"/>
      <c r="N105" s="5"/>
      <c r="O105" s="3"/>
      <c r="Q105" s="6"/>
    </row>
    <row r="106" spans="1:17" x14ac:dyDescent="0.2">
      <c r="A106" s="1"/>
      <c r="B106" s="1"/>
      <c r="C106" s="1"/>
      <c r="D106" s="1"/>
      <c r="I106" s="3"/>
      <c r="J106" s="5"/>
      <c r="K106" s="5"/>
      <c r="L106" s="5"/>
      <c r="M106" s="5"/>
      <c r="N106" s="5"/>
      <c r="O106" s="3"/>
      <c r="Q106" s="6"/>
    </row>
    <row r="107" spans="1:17" x14ac:dyDescent="0.2">
      <c r="A107" s="1"/>
      <c r="B107" s="1"/>
      <c r="C107" s="1"/>
      <c r="D107" s="1"/>
      <c r="I107" s="3"/>
      <c r="J107" s="5"/>
      <c r="K107" s="5"/>
      <c r="L107" s="5"/>
      <c r="M107" s="5"/>
      <c r="N107" s="5"/>
      <c r="O107" s="3"/>
      <c r="Q107" s="6"/>
    </row>
    <row r="108" spans="1:17" x14ac:dyDescent="0.2">
      <c r="A108" s="1"/>
      <c r="B108" s="1"/>
      <c r="C108" s="1"/>
      <c r="D108" s="1"/>
      <c r="I108" s="3"/>
      <c r="J108" s="5"/>
      <c r="K108" s="5"/>
      <c r="L108" s="5"/>
      <c r="M108" s="5"/>
      <c r="N108" s="5"/>
      <c r="O108" s="3"/>
      <c r="Q108" s="6"/>
    </row>
    <row r="109" spans="1:17" x14ac:dyDescent="0.2">
      <c r="A109" s="1"/>
      <c r="B109" s="1"/>
      <c r="C109" s="1"/>
      <c r="D109" s="1"/>
      <c r="I109" s="3"/>
      <c r="J109" s="5"/>
      <c r="K109" s="5"/>
      <c r="L109" s="5"/>
      <c r="M109" s="5"/>
      <c r="N109" s="5"/>
      <c r="O109" s="3"/>
      <c r="Q109" s="6"/>
    </row>
    <row r="110" spans="1:17" x14ac:dyDescent="0.2">
      <c r="A110" s="1"/>
      <c r="B110" s="1"/>
      <c r="C110" s="1"/>
      <c r="D110" s="1"/>
      <c r="I110" s="3"/>
      <c r="J110" s="5"/>
      <c r="K110" s="5"/>
      <c r="L110" s="5"/>
      <c r="M110" s="5"/>
      <c r="N110" s="5"/>
      <c r="O110" s="3"/>
      <c r="Q110" s="6"/>
    </row>
    <row r="111" spans="1:17" x14ac:dyDescent="0.2">
      <c r="A111" s="1"/>
      <c r="B111" s="1"/>
      <c r="C111" s="1"/>
      <c r="D111" s="1"/>
      <c r="I111" s="3"/>
      <c r="J111" s="5"/>
      <c r="K111" s="5"/>
      <c r="L111" s="5"/>
      <c r="M111" s="5"/>
      <c r="N111" s="5"/>
      <c r="O111" s="3"/>
      <c r="Q111" s="6"/>
    </row>
    <row r="112" spans="1:17" x14ac:dyDescent="0.2">
      <c r="A112" s="1"/>
      <c r="B112" s="1"/>
      <c r="C112" s="1"/>
      <c r="D112" s="1"/>
      <c r="I112" s="3"/>
      <c r="J112" s="5"/>
      <c r="K112" s="5"/>
      <c r="L112" s="5"/>
      <c r="M112" s="5"/>
      <c r="N112" s="5"/>
      <c r="O112" s="3"/>
      <c r="Q112" s="6"/>
    </row>
    <row r="113" spans="1:17" x14ac:dyDescent="0.2">
      <c r="A113" s="1"/>
      <c r="B113" s="1"/>
      <c r="C113" s="1"/>
      <c r="D113" s="1"/>
      <c r="I113" s="3"/>
      <c r="J113" s="5"/>
      <c r="K113" s="5"/>
      <c r="L113" s="5"/>
      <c r="M113" s="5"/>
      <c r="N113" s="5"/>
      <c r="O113" s="3"/>
      <c r="Q113" s="6"/>
    </row>
    <row r="114" spans="1:17" x14ac:dyDescent="0.2">
      <c r="A114" s="1"/>
      <c r="B114" s="1"/>
      <c r="C114" s="1"/>
      <c r="D114" s="1"/>
      <c r="I114" s="3"/>
      <c r="J114" s="5"/>
      <c r="K114" s="5"/>
      <c r="L114" s="5"/>
      <c r="M114" s="5"/>
      <c r="N114" s="5"/>
      <c r="O114" s="3"/>
      <c r="Q114" s="6"/>
    </row>
    <row r="115" spans="1:17" x14ac:dyDescent="0.2">
      <c r="A115" s="1"/>
      <c r="B115" s="1"/>
      <c r="C115" s="1"/>
      <c r="D115" s="1"/>
      <c r="I115" s="3"/>
      <c r="J115" s="5"/>
      <c r="K115" s="5"/>
      <c r="L115" s="5"/>
      <c r="M115" s="5"/>
      <c r="N115" s="5"/>
      <c r="O115" s="3"/>
      <c r="Q115" s="6"/>
    </row>
    <row r="116" spans="1:17" x14ac:dyDescent="0.2">
      <c r="A116" s="1"/>
      <c r="B116" s="1"/>
      <c r="C116" s="1"/>
      <c r="D116" s="1"/>
      <c r="I116" s="3"/>
      <c r="J116" s="5"/>
      <c r="K116" s="5"/>
      <c r="L116" s="5"/>
      <c r="M116" s="5"/>
      <c r="N116" s="5"/>
      <c r="O116" s="3"/>
      <c r="Q116" s="6"/>
    </row>
    <row r="117" spans="1:17" x14ac:dyDescent="0.2">
      <c r="A117" s="1"/>
      <c r="B117" s="1"/>
      <c r="C117" s="1"/>
      <c r="D117" s="1"/>
      <c r="I117" s="3"/>
      <c r="J117" s="5"/>
      <c r="K117" s="5"/>
      <c r="L117" s="5"/>
      <c r="M117" s="5"/>
      <c r="N117" s="5"/>
      <c r="O117" s="3"/>
      <c r="Q117" s="6"/>
    </row>
    <row r="118" spans="1:17" x14ac:dyDescent="0.2">
      <c r="A118" s="1"/>
      <c r="B118" s="1"/>
      <c r="C118" s="1"/>
      <c r="D118" s="1"/>
      <c r="I118" s="3"/>
      <c r="J118" s="5"/>
      <c r="K118" s="5"/>
      <c r="L118" s="5"/>
      <c r="M118" s="5"/>
      <c r="N118" s="5"/>
      <c r="O118" s="3"/>
      <c r="Q118" s="6"/>
    </row>
    <row r="119" spans="1:17" x14ac:dyDescent="0.2">
      <c r="A119" s="1"/>
      <c r="B119" s="1"/>
      <c r="C119" s="1"/>
      <c r="D119" s="1"/>
      <c r="I119" s="3"/>
      <c r="J119" s="5"/>
      <c r="K119" s="5"/>
      <c r="L119" s="5"/>
      <c r="M119" s="5"/>
      <c r="N119" s="5"/>
      <c r="O119" s="3"/>
      <c r="Q119" s="6"/>
    </row>
    <row r="120" spans="1:17" x14ac:dyDescent="0.2">
      <c r="A120" s="1"/>
      <c r="B120" s="1"/>
      <c r="C120" s="1"/>
      <c r="D120" s="1"/>
      <c r="I120" s="3"/>
      <c r="J120" s="5"/>
      <c r="K120" s="5"/>
      <c r="L120" s="5"/>
      <c r="M120" s="5"/>
      <c r="N120" s="5"/>
      <c r="O120" s="3"/>
      <c r="Q120" s="6"/>
    </row>
    <row r="121" spans="1:17" x14ac:dyDescent="0.2">
      <c r="A121" s="1"/>
      <c r="B121" s="1"/>
      <c r="C121" s="1"/>
      <c r="D121" s="1"/>
      <c r="I121" s="3"/>
      <c r="J121" s="5"/>
      <c r="K121" s="5"/>
      <c r="L121" s="5"/>
      <c r="M121" s="5"/>
      <c r="N121" s="5"/>
      <c r="O121" s="3"/>
      <c r="Q121" s="6"/>
    </row>
    <row r="122" spans="1:17" x14ac:dyDescent="0.2">
      <c r="A122" s="1"/>
      <c r="B122" s="1"/>
      <c r="C122" s="1"/>
      <c r="D122" s="1"/>
      <c r="I122" s="3"/>
      <c r="J122" s="5"/>
      <c r="K122" s="5"/>
      <c r="L122" s="5"/>
      <c r="M122" s="5"/>
      <c r="N122" s="5"/>
      <c r="O122" s="3"/>
      <c r="Q122" s="6"/>
    </row>
    <row r="123" spans="1:17" x14ac:dyDescent="0.2">
      <c r="A123" s="1"/>
      <c r="B123" s="1"/>
      <c r="C123" s="1"/>
      <c r="D123" s="1"/>
      <c r="I123" s="3"/>
      <c r="J123" s="5"/>
      <c r="K123" s="5"/>
      <c r="L123" s="5"/>
      <c r="M123" s="5"/>
      <c r="N123" s="5"/>
      <c r="O123" s="3"/>
      <c r="Q123" s="6"/>
    </row>
    <row r="124" spans="1:17" x14ac:dyDescent="0.2">
      <c r="A124" s="1"/>
      <c r="B124" s="1"/>
      <c r="C124" s="1"/>
      <c r="D124" s="1"/>
      <c r="I124" s="3"/>
      <c r="J124" s="5"/>
      <c r="K124" s="5"/>
      <c r="L124" s="5"/>
      <c r="M124" s="5"/>
      <c r="N124" s="5"/>
      <c r="O124" s="3"/>
      <c r="Q124" s="6"/>
    </row>
    <row r="125" spans="1:17" x14ac:dyDescent="0.2">
      <c r="A125" s="1"/>
      <c r="B125" s="1"/>
      <c r="C125" s="1"/>
      <c r="D125" s="1"/>
      <c r="I125" s="3"/>
      <c r="J125" s="5"/>
      <c r="K125" s="5"/>
      <c r="L125" s="5"/>
      <c r="M125" s="5"/>
      <c r="N125" s="5"/>
      <c r="O125" s="3"/>
      <c r="Q125" s="6"/>
    </row>
    <row r="126" spans="1:17" x14ac:dyDescent="0.2">
      <c r="A126" s="1"/>
      <c r="B126" s="1"/>
      <c r="C126" s="1"/>
      <c r="D126" s="1"/>
      <c r="I126" s="3"/>
      <c r="J126" s="5"/>
      <c r="K126" s="5"/>
      <c r="L126" s="5"/>
      <c r="M126" s="5"/>
      <c r="N126" s="5"/>
      <c r="O126" s="3"/>
      <c r="Q126" s="6"/>
    </row>
    <row r="127" spans="1:17" x14ac:dyDescent="0.2">
      <c r="A127" s="1"/>
      <c r="B127" s="1"/>
      <c r="C127" s="1"/>
      <c r="D127" s="1"/>
      <c r="I127" s="3"/>
      <c r="J127" s="5"/>
      <c r="K127" s="5"/>
      <c r="L127" s="5"/>
      <c r="M127" s="5"/>
      <c r="N127" s="5"/>
      <c r="O127" s="3"/>
      <c r="Q127" s="6"/>
    </row>
    <row r="128" spans="1:17" x14ac:dyDescent="0.2">
      <c r="A128" s="1"/>
      <c r="B128" s="1"/>
      <c r="C128" s="1"/>
      <c r="D128" s="1"/>
      <c r="I128" s="3"/>
      <c r="J128" s="5"/>
      <c r="K128" s="5"/>
      <c r="L128" s="5"/>
      <c r="M128" s="5"/>
      <c r="N128" s="5"/>
      <c r="O128" s="3"/>
      <c r="Q128" s="6"/>
    </row>
    <row r="129" spans="1:17" x14ac:dyDescent="0.2">
      <c r="A129" s="1"/>
      <c r="B129" s="1"/>
      <c r="C129" s="1"/>
      <c r="D129" s="1"/>
      <c r="I129" s="3"/>
      <c r="J129" s="5"/>
      <c r="K129" s="5"/>
      <c r="L129" s="5"/>
      <c r="M129" s="5"/>
      <c r="N129" s="5"/>
      <c r="O129" s="3"/>
      <c r="Q129" s="6"/>
    </row>
    <row r="130" spans="1:17" x14ac:dyDescent="0.2">
      <c r="A130" s="1"/>
      <c r="B130" s="1"/>
      <c r="C130" s="1"/>
      <c r="D130" s="1"/>
      <c r="I130" s="3"/>
      <c r="J130" s="5"/>
      <c r="K130" s="5"/>
      <c r="L130" s="5"/>
      <c r="M130" s="5"/>
      <c r="N130" s="5"/>
      <c r="O130" s="3"/>
      <c r="Q130" s="6"/>
    </row>
    <row r="131" spans="1:17" x14ac:dyDescent="0.2">
      <c r="A131" s="1"/>
      <c r="B131" s="1"/>
      <c r="C131" s="1"/>
      <c r="D131" s="1"/>
      <c r="I131" s="3"/>
      <c r="J131" s="5"/>
      <c r="K131" s="5"/>
      <c r="L131" s="5"/>
      <c r="M131" s="5"/>
      <c r="N131" s="5"/>
      <c r="O131" s="3"/>
      <c r="Q131" s="6"/>
    </row>
    <row r="132" spans="1:17" x14ac:dyDescent="0.2">
      <c r="A132" s="1"/>
      <c r="B132" s="1"/>
      <c r="C132" s="1"/>
      <c r="D132" s="1"/>
      <c r="I132" s="3"/>
      <c r="J132" s="5"/>
      <c r="K132" s="5"/>
      <c r="L132" s="5"/>
      <c r="M132" s="5"/>
      <c r="N132" s="5"/>
      <c r="O132" s="3"/>
      <c r="Q132" s="6"/>
    </row>
    <row r="133" spans="1:17" x14ac:dyDescent="0.2">
      <c r="A133" s="1"/>
      <c r="B133" s="1"/>
      <c r="C133" s="1"/>
      <c r="D133" s="1"/>
      <c r="I133" s="3"/>
      <c r="J133" s="5"/>
      <c r="K133" s="5"/>
      <c r="L133" s="5"/>
      <c r="M133" s="5"/>
      <c r="N133" s="5"/>
      <c r="O133" s="3"/>
      <c r="Q133" s="6"/>
    </row>
    <row r="134" spans="1:17" x14ac:dyDescent="0.2">
      <c r="A134" s="1"/>
      <c r="B134" s="1"/>
      <c r="C134" s="1"/>
      <c r="D134" s="1"/>
      <c r="I134" s="3"/>
      <c r="J134" s="5"/>
      <c r="K134" s="5"/>
      <c r="L134" s="5"/>
      <c r="M134" s="5"/>
      <c r="N134" s="5"/>
      <c r="O134" s="3"/>
      <c r="Q134" s="6"/>
    </row>
    <row r="135" spans="1:17" x14ac:dyDescent="0.2">
      <c r="A135" s="1"/>
      <c r="B135" s="1"/>
      <c r="C135" s="1"/>
      <c r="D135" s="1"/>
      <c r="I135" s="3"/>
      <c r="J135" s="5"/>
      <c r="K135" s="5"/>
      <c r="L135" s="5"/>
      <c r="M135" s="5"/>
      <c r="N135" s="5"/>
      <c r="O135" s="3"/>
      <c r="Q135" s="6"/>
    </row>
    <row r="136" spans="1:17" x14ac:dyDescent="0.2">
      <c r="A136" s="1"/>
      <c r="B136" s="1"/>
      <c r="C136" s="1"/>
      <c r="D136" s="1"/>
      <c r="I136" s="3"/>
      <c r="J136" s="5"/>
      <c r="K136" s="5"/>
      <c r="L136" s="5"/>
      <c r="M136" s="5"/>
      <c r="N136" s="5"/>
      <c r="O136" s="3"/>
      <c r="Q136" s="6"/>
    </row>
    <row r="137" spans="1:17" x14ac:dyDescent="0.2">
      <c r="A137" s="1"/>
      <c r="B137" s="1"/>
      <c r="C137" s="1"/>
      <c r="D137" s="1"/>
      <c r="I137" s="3"/>
      <c r="J137" s="5"/>
      <c r="K137" s="5"/>
      <c r="L137" s="5"/>
      <c r="M137" s="5"/>
      <c r="N137" s="5"/>
      <c r="O137" s="3"/>
      <c r="Q137" s="6"/>
    </row>
    <row r="138" spans="1:17" x14ac:dyDescent="0.2">
      <c r="A138" s="1"/>
      <c r="B138" s="1"/>
      <c r="C138" s="1"/>
      <c r="D138" s="1"/>
      <c r="I138" s="3"/>
      <c r="J138" s="5"/>
      <c r="K138" s="5"/>
      <c r="L138" s="5"/>
      <c r="M138" s="5"/>
      <c r="N138" s="5"/>
      <c r="O138" s="3"/>
      <c r="Q138" s="6"/>
    </row>
    <row r="139" spans="1:17" x14ac:dyDescent="0.2">
      <c r="A139" s="1"/>
      <c r="B139" s="1"/>
      <c r="C139" s="1"/>
      <c r="D139" s="1"/>
      <c r="I139" s="3"/>
      <c r="J139" s="5"/>
      <c r="K139" s="5"/>
      <c r="L139" s="5"/>
      <c r="M139" s="5"/>
      <c r="N139" s="5"/>
      <c r="O139" s="3"/>
      <c r="Q139" s="6"/>
    </row>
    <row r="140" spans="1:17" x14ac:dyDescent="0.2">
      <c r="A140" s="1"/>
      <c r="B140" s="1"/>
      <c r="C140" s="1"/>
      <c r="D140" s="1"/>
      <c r="I140" s="3"/>
      <c r="J140" s="5"/>
      <c r="K140" s="5"/>
      <c r="L140" s="5"/>
      <c r="M140" s="5"/>
      <c r="N140" s="5"/>
      <c r="O140" s="3"/>
      <c r="Q140" s="6"/>
    </row>
    <row r="141" spans="1:17" x14ac:dyDescent="0.2">
      <c r="A141" s="1"/>
      <c r="B141" s="1"/>
      <c r="C141" s="1"/>
      <c r="D141" s="1"/>
      <c r="I141" s="3"/>
      <c r="J141" s="5"/>
      <c r="K141" s="5"/>
      <c r="L141" s="5"/>
      <c r="M141" s="5"/>
      <c r="N141" s="5"/>
      <c r="O141" s="3"/>
      <c r="Q141" s="6"/>
    </row>
    <row r="142" spans="1:17" x14ac:dyDescent="0.2">
      <c r="A142" s="1"/>
      <c r="B142" s="1"/>
      <c r="C142" s="1"/>
      <c r="D142" s="1"/>
      <c r="I142" s="3"/>
      <c r="J142" s="5"/>
      <c r="K142" s="5"/>
      <c r="L142" s="5"/>
      <c r="M142" s="5"/>
      <c r="N142" s="5"/>
      <c r="O142" s="3"/>
      <c r="Q142" s="6"/>
    </row>
    <row r="143" spans="1:17" x14ac:dyDescent="0.2">
      <c r="A143" s="1"/>
      <c r="B143" s="1"/>
      <c r="C143" s="1"/>
      <c r="D143" s="1"/>
      <c r="I143" s="3"/>
      <c r="J143" s="5"/>
      <c r="K143" s="5"/>
      <c r="L143" s="5"/>
      <c r="M143" s="5"/>
      <c r="N143" s="5"/>
      <c r="O143" s="3"/>
      <c r="Q143" s="6"/>
    </row>
    <row r="144" spans="1:17" x14ac:dyDescent="0.2">
      <c r="A144" s="1"/>
      <c r="B144" s="1"/>
      <c r="C144" s="1"/>
      <c r="D144" s="1"/>
      <c r="I144" s="3"/>
      <c r="J144" s="5"/>
      <c r="K144" s="5"/>
      <c r="L144" s="5"/>
      <c r="M144" s="5"/>
      <c r="N144" s="5"/>
      <c r="O144" s="3"/>
      <c r="Q144" s="6"/>
    </row>
    <row r="145" spans="1:17" x14ac:dyDescent="0.2">
      <c r="A145" s="1"/>
      <c r="B145" s="1"/>
      <c r="C145" s="1"/>
      <c r="D145" s="1"/>
      <c r="I145" s="3"/>
      <c r="J145" s="5"/>
      <c r="K145" s="5"/>
      <c r="L145" s="5"/>
      <c r="M145" s="5"/>
      <c r="N145" s="5"/>
      <c r="O145" s="3"/>
      <c r="Q145" s="6"/>
    </row>
    <row r="146" spans="1:17" x14ac:dyDescent="0.2">
      <c r="A146" s="1"/>
      <c r="B146" s="1"/>
      <c r="C146" s="1"/>
      <c r="D146" s="1"/>
      <c r="I146" s="3"/>
      <c r="J146" s="5"/>
      <c r="K146" s="5"/>
      <c r="L146" s="5"/>
      <c r="M146" s="5"/>
      <c r="N146" s="5"/>
      <c r="O146" s="3"/>
      <c r="Q146" s="6"/>
    </row>
    <row r="147" spans="1:17" x14ac:dyDescent="0.2">
      <c r="A147" s="1"/>
      <c r="B147" s="1"/>
      <c r="C147" s="1"/>
      <c r="D147" s="1"/>
      <c r="I147" s="3"/>
      <c r="J147" s="5"/>
      <c r="K147" s="5"/>
      <c r="L147" s="5"/>
      <c r="M147" s="5"/>
      <c r="N147" s="5"/>
      <c r="O147" s="3"/>
      <c r="Q147" s="6"/>
    </row>
    <row r="148" spans="1:17" x14ac:dyDescent="0.2">
      <c r="A148" s="1"/>
      <c r="B148" s="1"/>
      <c r="C148" s="1"/>
      <c r="D148" s="1"/>
      <c r="I148" s="3"/>
      <c r="J148" s="5"/>
      <c r="K148" s="5"/>
      <c r="L148" s="5"/>
      <c r="M148" s="5"/>
      <c r="N148" s="5"/>
      <c r="O148" s="3"/>
      <c r="Q148" s="6"/>
    </row>
    <row r="149" spans="1:17" x14ac:dyDescent="0.2">
      <c r="A149" s="1"/>
      <c r="B149" s="1"/>
      <c r="C149" s="1"/>
      <c r="D149" s="1"/>
      <c r="I149" s="3"/>
      <c r="J149" s="5"/>
      <c r="K149" s="5"/>
      <c r="L149" s="5"/>
      <c r="M149" s="5"/>
      <c r="N149" s="5"/>
      <c r="O149" s="3"/>
      <c r="Q149" s="6"/>
    </row>
    <row r="150" spans="1:17" x14ac:dyDescent="0.2">
      <c r="A150" s="1"/>
      <c r="B150" s="1"/>
      <c r="C150" s="1"/>
      <c r="D150" s="1"/>
      <c r="I150" s="3"/>
      <c r="J150" s="5"/>
      <c r="K150" s="5"/>
      <c r="L150" s="5"/>
      <c r="M150" s="5"/>
      <c r="N150" s="5"/>
      <c r="O150" s="3"/>
      <c r="Q150" s="6"/>
    </row>
    <row r="151" spans="1:17" x14ac:dyDescent="0.2">
      <c r="A151" s="1"/>
      <c r="B151" s="1"/>
      <c r="C151" s="1"/>
      <c r="D151" s="1"/>
      <c r="I151" s="3"/>
      <c r="J151" s="5"/>
      <c r="K151" s="5"/>
      <c r="L151" s="5"/>
      <c r="M151" s="5"/>
      <c r="N151" s="5"/>
      <c r="O151" s="3"/>
      <c r="Q151" s="6"/>
    </row>
    <row r="152" spans="1:17" x14ac:dyDescent="0.2">
      <c r="A152" s="1"/>
      <c r="B152" s="1"/>
      <c r="C152" s="1"/>
      <c r="D152" s="1"/>
      <c r="I152" s="3"/>
      <c r="J152" s="5"/>
      <c r="K152" s="5"/>
      <c r="L152" s="5"/>
      <c r="M152" s="5"/>
      <c r="N152" s="5"/>
      <c r="O152" s="3"/>
      <c r="Q152" s="6"/>
    </row>
    <row r="153" spans="1:17" x14ac:dyDescent="0.2">
      <c r="A153" s="1"/>
      <c r="B153" s="1"/>
      <c r="C153" s="1"/>
      <c r="D153" s="1"/>
      <c r="I153" s="3"/>
      <c r="J153" s="5"/>
      <c r="K153" s="5"/>
      <c r="L153" s="5"/>
      <c r="M153" s="5"/>
      <c r="N153" s="5"/>
      <c r="O153" s="3"/>
      <c r="Q153" s="6"/>
    </row>
    <row r="154" spans="1:17" x14ac:dyDescent="0.2">
      <c r="A154" s="1"/>
      <c r="B154" s="1"/>
      <c r="C154" s="1"/>
      <c r="D154" s="1"/>
      <c r="I154" s="3"/>
      <c r="J154" s="5"/>
      <c r="K154" s="5"/>
      <c r="L154" s="5"/>
      <c r="M154" s="5"/>
      <c r="N154" s="5"/>
      <c r="O154" s="3"/>
      <c r="Q154" s="6"/>
    </row>
    <row r="155" spans="1:17" x14ac:dyDescent="0.2">
      <c r="A155" s="1"/>
      <c r="B155" s="1"/>
      <c r="C155" s="1"/>
      <c r="D155" s="1"/>
      <c r="I155" s="3"/>
      <c r="J155" s="5"/>
      <c r="K155" s="5"/>
      <c r="L155" s="5"/>
      <c r="M155" s="5"/>
      <c r="N155" s="5"/>
      <c r="O155" s="3"/>
      <c r="Q155" s="6"/>
    </row>
    <row r="156" spans="1:17" x14ac:dyDescent="0.2">
      <c r="A156" s="1"/>
      <c r="B156" s="1"/>
      <c r="C156" s="1"/>
      <c r="D156" s="1"/>
      <c r="I156" s="3"/>
      <c r="J156" s="5"/>
      <c r="K156" s="5"/>
      <c r="L156" s="5"/>
      <c r="M156" s="5"/>
      <c r="N156" s="5"/>
      <c r="O156" s="3"/>
      <c r="Q156" s="6"/>
    </row>
    <row r="157" spans="1:17" x14ac:dyDescent="0.2">
      <c r="A157" s="1"/>
      <c r="B157" s="1"/>
      <c r="C157" s="1"/>
      <c r="D157" s="1"/>
      <c r="I157" s="3"/>
      <c r="J157" s="5"/>
      <c r="K157" s="5"/>
      <c r="L157" s="5"/>
      <c r="M157" s="5"/>
      <c r="N157" s="5"/>
      <c r="O157" s="3"/>
      <c r="Q157" s="6"/>
    </row>
    <row r="158" spans="1:17" x14ac:dyDescent="0.2">
      <c r="A158" s="1"/>
      <c r="B158" s="1"/>
      <c r="C158" s="1"/>
      <c r="D158" s="1"/>
      <c r="I158" s="3"/>
      <c r="J158" s="5"/>
      <c r="K158" s="5"/>
      <c r="L158" s="5"/>
      <c r="M158" s="5"/>
      <c r="N158" s="5"/>
      <c r="O158" s="3"/>
      <c r="Q158" s="6"/>
    </row>
    <row r="159" spans="1:17" x14ac:dyDescent="0.2">
      <c r="A159" s="1"/>
      <c r="B159" s="1"/>
      <c r="C159" s="1"/>
      <c r="D159" s="1"/>
      <c r="I159" s="3"/>
      <c r="J159" s="5"/>
      <c r="K159" s="5"/>
      <c r="L159" s="5"/>
      <c r="M159" s="5"/>
      <c r="N159" s="5"/>
      <c r="O159" s="3"/>
      <c r="Q159" s="6"/>
    </row>
    <row r="160" spans="1:17" x14ac:dyDescent="0.2">
      <c r="A160" s="1"/>
      <c r="B160" s="1"/>
      <c r="C160" s="1"/>
      <c r="D160" s="1"/>
      <c r="I160" s="3"/>
      <c r="J160" s="5"/>
      <c r="K160" s="5"/>
      <c r="L160" s="5"/>
      <c r="M160" s="5"/>
      <c r="N160" s="5"/>
      <c r="O160" s="3"/>
      <c r="Q160" s="6"/>
    </row>
    <row r="161" spans="1:17" x14ac:dyDescent="0.2">
      <c r="A161" s="1"/>
      <c r="B161" s="1"/>
      <c r="C161" s="1"/>
      <c r="D161" s="1"/>
      <c r="I161" s="3"/>
      <c r="J161" s="5"/>
      <c r="K161" s="5"/>
      <c r="L161" s="5"/>
      <c r="M161" s="5"/>
      <c r="N161" s="5"/>
      <c r="O161" s="3"/>
      <c r="Q161" s="6"/>
    </row>
    <row r="162" spans="1:17" x14ac:dyDescent="0.2">
      <c r="A162" s="1"/>
      <c r="B162" s="1"/>
      <c r="C162" s="1"/>
      <c r="D162" s="1"/>
      <c r="I162" s="3"/>
      <c r="J162" s="5"/>
      <c r="K162" s="5"/>
      <c r="L162" s="5"/>
      <c r="M162" s="5"/>
      <c r="N162" s="5"/>
      <c r="O162" s="3"/>
      <c r="Q162" s="6"/>
    </row>
    <row r="163" spans="1:17" x14ac:dyDescent="0.2">
      <c r="A163" s="1"/>
      <c r="B163" s="1"/>
      <c r="C163" s="1"/>
      <c r="D163" s="1"/>
      <c r="I163" s="3"/>
      <c r="J163" s="5"/>
      <c r="K163" s="5"/>
      <c r="L163" s="5"/>
      <c r="M163" s="5"/>
      <c r="N163" s="5"/>
      <c r="O163" s="3"/>
      <c r="Q163" s="6"/>
    </row>
    <row r="164" spans="1:17" x14ac:dyDescent="0.2">
      <c r="A164" s="1"/>
      <c r="B164" s="1"/>
      <c r="C164" s="1"/>
      <c r="D164" s="1"/>
      <c r="I164" s="3"/>
      <c r="J164" s="5"/>
      <c r="K164" s="5"/>
      <c r="L164" s="5"/>
      <c r="M164" s="5"/>
      <c r="N164" s="5"/>
      <c r="O164" s="3"/>
      <c r="Q164" s="6"/>
    </row>
    <row r="165" spans="1:17" x14ac:dyDescent="0.2">
      <c r="A165" s="1"/>
      <c r="B165" s="1"/>
      <c r="C165" s="1"/>
      <c r="D165" s="1"/>
      <c r="I165" s="3"/>
      <c r="J165" s="5"/>
      <c r="K165" s="5"/>
      <c r="L165" s="5"/>
      <c r="M165" s="5"/>
      <c r="N165" s="5"/>
      <c r="O165" s="3"/>
      <c r="Q165" s="6"/>
    </row>
    <row r="166" spans="1:17" x14ac:dyDescent="0.2">
      <c r="A166" s="1"/>
      <c r="B166" s="1"/>
      <c r="C166" s="1"/>
      <c r="D166" s="1"/>
      <c r="I166" s="3"/>
      <c r="J166" s="5"/>
      <c r="K166" s="5"/>
      <c r="L166" s="5"/>
      <c r="M166" s="5"/>
      <c r="N166" s="5"/>
      <c r="O166" s="3"/>
      <c r="Q166" s="6"/>
    </row>
    <row r="167" spans="1:17" x14ac:dyDescent="0.2">
      <c r="A167" s="1"/>
      <c r="B167" s="1"/>
      <c r="C167" s="1"/>
      <c r="D167" s="1"/>
      <c r="I167" s="3"/>
      <c r="J167" s="5"/>
      <c r="K167" s="5"/>
      <c r="L167" s="5"/>
      <c r="M167" s="5"/>
      <c r="N167" s="5"/>
      <c r="O167" s="3"/>
      <c r="Q167" s="6"/>
    </row>
    <row r="168" spans="1:17" x14ac:dyDescent="0.2">
      <c r="A168" s="1"/>
      <c r="B168" s="1"/>
      <c r="C168" s="1"/>
      <c r="D168" s="1"/>
      <c r="I168" s="3"/>
      <c r="J168" s="5"/>
      <c r="K168" s="5"/>
      <c r="L168" s="5"/>
      <c r="M168" s="5"/>
      <c r="N168" s="5"/>
      <c r="O168" s="3"/>
      <c r="Q168" s="6"/>
    </row>
    <row r="169" spans="1:17" x14ac:dyDescent="0.2">
      <c r="A169" s="1"/>
      <c r="B169" s="1"/>
      <c r="C169" s="1"/>
      <c r="D169" s="1"/>
      <c r="I169" s="3"/>
      <c r="J169" s="5"/>
      <c r="K169" s="5"/>
      <c r="L169" s="5"/>
      <c r="M169" s="5"/>
      <c r="N169" s="5"/>
      <c r="O169" s="3"/>
      <c r="Q169" s="6"/>
    </row>
    <row r="170" spans="1:17" x14ac:dyDescent="0.2">
      <c r="A170" s="1"/>
      <c r="B170" s="1"/>
      <c r="C170" s="1"/>
      <c r="D170" s="1"/>
      <c r="I170" s="3"/>
      <c r="J170" s="5"/>
      <c r="K170" s="5"/>
      <c r="L170" s="5"/>
      <c r="M170" s="5"/>
      <c r="N170" s="5"/>
      <c r="O170" s="3"/>
      <c r="Q170" s="6"/>
    </row>
    <row r="171" spans="1:17" x14ac:dyDescent="0.2">
      <c r="A171" s="1"/>
      <c r="B171" s="1"/>
      <c r="C171" s="1"/>
      <c r="D171" s="1"/>
      <c r="I171" s="3"/>
      <c r="J171" s="5"/>
      <c r="K171" s="5"/>
      <c r="L171" s="5"/>
      <c r="M171" s="5"/>
      <c r="N171" s="5"/>
      <c r="O171" s="3"/>
      <c r="Q171" s="6"/>
    </row>
    <row r="172" spans="1:17" x14ac:dyDescent="0.2">
      <c r="A172" s="1"/>
      <c r="B172" s="1"/>
      <c r="C172" s="1"/>
      <c r="D172" s="1"/>
      <c r="I172" s="3"/>
      <c r="J172" s="5"/>
      <c r="K172" s="5"/>
      <c r="L172" s="5"/>
      <c r="M172" s="5"/>
      <c r="N172" s="5"/>
      <c r="O172" s="3"/>
      <c r="Q172" s="6"/>
    </row>
    <row r="173" spans="1:17" x14ac:dyDescent="0.2">
      <c r="A173" s="1"/>
      <c r="B173" s="1"/>
      <c r="C173" s="1"/>
      <c r="D173" s="1"/>
      <c r="I173" s="3"/>
      <c r="J173" s="5"/>
      <c r="K173" s="5"/>
      <c r="L173" s="5"/>
      <c r="M173" s="5"/>
      <c r="N173" s="5"/>
      <c r="O173" s="3"/>
      <c r="Q173" s="6"/>
    </row>
    <row r="174" spans="1:17" x14ac:dyDescent="0.2">
      <c r="A174" s="1"/>
      <c r="B174" s="1"/>
      <c r="C174" s="1"/>
      <c r="D174" s="1"/>
      <c r="I174" s="3"/>
      <c r="J174" s="5"/>
      <c r="K174" s="5"/>
      <c r="L174" s="5"/>
      <c r="M174" s="5"/>
      <c r="N174" s="5"/>
      <c r="O174" s="3"/>
      <c r="Q174" s="6"/>
    </row>
    <row r="175" spans="1:17" x14ac:dyDescent="0.2">
      <c r="A175" s="1"/>
      <c r="B175" s="1"/>
      <c r="C175" s="1"/>
      <c r="D175" s="1"/>
      <c r="I175" s="3"/>
      <c r="J175" s="5"/>
      <c r="K175" s="5"/>
      <c r="L175" s="5"/>
      <c r="M175" s="5"/>
      <c r="N175" s="5"/>
      <c r="O175" s="3"/>
      <c r="Q175" s="6"/>
    </row>
    <row r="176" spans="1:17" x14ac:dyDescent="0.2">
      <c r="A176" s="1"/>
      <c r="B176" s="1"/>
      <c r="C176" s="1"/>
      <c r="D176" s="1"/>
      <c r="I176" s="3"/>
      <c r="J176" s="5"/>
      <c r="K176" s="5"/>
      <c r="L176" s="5"/>
      <c r="M176" s="5"/>
      <c r="N176" s="5"/>
      <c r="O176" s="3"/>
      <c r="Q176" s="6"/>
    </row>
    <row r="177" spans="1:17" x14ac:dyDescent="0.2">
      <c r="A177" s="1"/>
      <c r="B177" s="1"/>
      <c r="C177" s="1"/>
      <c r="D177" s="1"/>
      <c r="I177" s="3"/>
      <c r="J177" s="5"/>
      <c r="K177" s="5"/>
      <c r="L177" s="5"/>
      <c r="M177" s="5"/>
      <c r="N177" s="5"/>
      <c r="O177" s="3"/>
      <c r="Q177" s="6"/>
    </row>
    <row r="178" spans="1:17" x14ac:dyDescent="0.2">
      <c r="A178" s="1"/>
      <c r="B178" s="1"/>
      <c r="C178" s="1"/>
      <c r="D178" s="1"/>
      <c r="I178" s="3"/>
      <c r="J178" s="5"/>
      <c r="K178" s="5"/>
      <c r="L178" s="5"/>
      <c r="M178" s="5"/>
      <c r="N178" s="5"/>
      <c r="O178" s="3"/>
      <c r="Q178" s="6"/>
    </row>
    <row r="179" spans="1:17" x14ac:dyDescent="0.2">
      <c r="A179" s="1"/>
      <c r="B179" s="1"/>
      <c r="C179" s="1"/>
      <c r="D179" s="1"/>
      <c r="I179" s="3"/>
      <c r="J179" s="5"/>
      <c r="K179" s="5"/>
      <c r="L179" s="5"/>
      <c r="M179" s="5"/>
      <c r="N179" s="5"/>
      <c r="O179" s="3"/>
      <c r="Q179" s="6"/>
    </row>
    <row r="180" spans="1:17" x14ac:dyDescent="0.2">
      <c r="A180" s="1"/>
      <c r="B180" s="1"/>
      <c r="C180" s="1"/>
      <c r="D180" s="1"/>
      <c r="I180" s="3"/>
      <c r="J180" s="5"/>
      <c r="K180" s="5"/>
      <c r="L180" s="5"/>
      <c r="M180" s="5"/>
      <c r="N180" s="5"/>
      <c r="O180" s="3"/>
      <c r="Q180" s="6"/>
    </row>
    <row r="181" spans="1:17" x14ac:dyDescent="0.2">
      <c r="A181" s="1"/>
      <c r="B181" s="1"/>
      <c r="C181" s="1"/>
      <c r="D181" s="1"/>
      <c r="I181" s="3"/>
      <c r="J181" s="5"/>
      <c r="K181" s="5"/>
      <c r="L181" s="5"/>
      <c r="M181" s="5"/>
      <c r="N181" s="5"/>
      <c r="O181" s="3"/>
      <c r="Q181" s="6"/>
    </row>
    <row r="182" spans="1:17" x14ac:dyDescent="0.2">
      <c r="A182" s="1"/>
      <c r="B182" s="1"/>
      <c r="C182" s="1"/>
      <c r="D182" s="1"/>
      <c r="I182" s="3"/>
      <c r="J182" s="5"/>
      <c r="K182" s="5"/>
      <c r="L182" s="5"/>
      <c r="M182" s="5"/>
      <c r="N182" s="5"/>
      <c r="O182" s="3"/>
      <c r="Q182" s="6"/>
    </row>
    <row r="183" spans="1:17" x14ac:dyDescent="0.2">
      <c r="A183" s="1"/>
      <c r="B183" s="1"/>
      <c r="C183" s="1"/>
      <c r="D183" s="1"/>
      <c r="I183" s="3"/>
      <c r="J183" s="5"/>
      <c r="K183" s="5"/>
      <c r="L183" s="5"/>
      <c r="M183" s="5"/>
      <c r="N183" s="5"/>
      <c r="O183" s="3"/>
      <c r="Q183" s="6"/>
    </row>
    <row r="184" spans="1:17" x14ac:dyDescent="0.2">
      <c r="A184" s="1"/>
      <c r="B184" s="1"/>
      <c r="C184" s="1"/>
      <c r="D184" s="1"/>
      <c r="I184" s="3"/>
      <c r="J184" s="5"/>
      <c r="K184" s="5"/>
      <c r="L184" s="5"/>
      <c r="M184" s="5"/>
      <c r="N184" s="5"/>
      <c r="O184" s="3"/>
      <c r="Q184" s="6"/>
    </row>
    <row r="185" spans="1:17" x14ac:dyDescent="0.2">
      <c r="A185" s="1"/>
      <c r="B185" s="1"/>
      <c r="C185" s="1"/>
      <c r="D185" s="1"/>
      <c r="I185" s="3"/>
      <c r="J185" s="5"/>
      <c r="K185" s="5"/>
      <c r="L185" s="5"/>
      <c r="M185" s="5"/>
      <c r="N185" s="5"/>
      <c r="O185" s="3"/>
      <c r="Q185" s="6"/>
    </row>
    <row r="186" spans="1:17" x14ac:dyDescent="0.2">
      <c r="A186" s="1"/>
      <c r="B186" s="1"/>
      <c r="C186" s="1"/>
      <c r="D186" s="1"/>
      <c r="I186" s="3"/>
      <c r="J186" s="5"/>
      <c r="K186" s="5"/>
      <c r="L186" s="5"/>
      <c r="M186" s="5"/>
      <c r="N186" s="5"/>
      <c r="O186" s="3"/>
      <c r="Q186" s="6"/>
    </row>
    <row r="187" spans="1:17" x14ac:dyDescent="0.2">
      <c r="A187" s="1"/>
      <c r="B187" s="1"/>
      <c r="C187" s="1"/>
      <c r="D187" s="1"/>
      <c r="I187" s="3"/>
      <c r="J187" s="5"/>
      <c r="K187" s="5"/>
      <c r="L187" s="5"/>
      <c r="M187" s="5"/>
      <c r="N187" s="5"/>
      <c r="O187" s="3"/>
      <c r="Q187" s="6"/>
    </row>
    <row r="188" spans="1:17" x14ac:dyDescent="0.2">
      <c r="A188" s="1"/>
      <c r="B188" s="1"/>
      <c r="C188" s="1"/>
      <c r="D188" s="1"/>
      <c r="I188" s="3"/>
      <c r="J188" s="5"/>
      <c r="K188" s="5"/>
      <c r="L188" s="5"/>
      <c r="M188" s="5"/>
      <c r="N188" s="5"/>
      <c r="O188" s="3"/>
      <c r="Q188" s="6"/>
    </row>
    <row r="189" spans="1:17" x14ac:dyDescent="0.2">
      <c r="A189" s="1"/>
      <c r="B189" s="1"/>
      <c r="C189" s="1"/>
      <c r="D189" s="1"/>
      <c r="I189" s="3"/>
      <c r="J189" s="5"/>
      <c r="K189" s="5"/>
      <c r="L189" s="5"/>
      <c r="M189" s="5"/>
      <c r="N189" s="5"/>
      <c r="O189" s="3"/>
      <c r="Q189" s="6"/>
    </row>
    <row r="190" spans="1:17" x14ac:dyDescent="0.2">
      <c r="A190" s="1"/>
      <c r="B190" s="1"/>
      <c r="C190" s="1"/>
      <c r="D190" s="1"/>
      <c r="I190" s="3"/>
      <c r="J190" s="5"/>
      <c r="K190" s="5"/>
      <c r="L190" s="5"/>
      <c r="M190" s="5"/>
      <c r="N190" s="5"/>
      <c r="O190" s="3"/>
      <c r="Q190" s="6"/>
    </row>
    <row r="191" spans="1:17" x14ac:dyDescent="0.2">
      <c r="A191" s="1"/>
      <c r="B191" s="1"/>
      <c r="C191" s="1"/>
      <c r="D191" s="1"/>
      <c r="I191" s="3"/>
      <c r="J191" s="5"/>
      <c r="K191" s="5"/>
      <c r="L191" s="5"/>
      <c r="M191" s="5"/>
      <c r="N191" s="5"/>
      <c r="O191" s="3"/>
      <c r="Q191" s="6"/>
    </row>
    <row r="192" spans="1:17" x14ac:dyDescent="0.2">
      <c r="A192" s="1"/>
      <c r="B192" s="1"/>
      <c r="C192" s="1"/>
      <c r="D192" s="1"/>
      <c r="I192" s="3"/>
      <c r="J192" s="5"/>
      <c r="K192" s="5"/>
      <c r="L192" s="5"/>
      <c r="M192" s="5"/>
      <c r="N192" s="5"/>
      <c r="O192" s="3"/>
      <c r="Q192" s="6"/>
    </row>
    <row r="193" spans="1:17" x14ac:dyDescent="0.2">
      <c r="A193" s="1"/>
      <c r="B193" s="1"/>
      <c r="C193" s="1"/>
      <c r="D193" s="1"/>
      <c r="I193" s="3"/>
      <c r="J193" s="5"/>
      <c r="K193" s="5"/>
      <c r="L193" s="5"/>
      <c r="M193" s="5"/>
      <c r="N193" s="5"/>
      <c r="O193" s="3"/>
      <c r="Q193" s="6"/>
    </row>
    <row r="194" spans="1:17" x14ac:dyDescent="0.2">
      <c r="A194" s="1"/>
      <c r="B194" s="1"/>
      <c r="C194" s="1"/>
      <c r="D194" s="1"/>
      <c r="I194" s="3"/>
      <c r="J194" s="5"/>
      <c r="K194" s="5"/>
      <c r="L194" s="5"/>
      <c r="M194" s="5"/>
      <c r="N194" s="5"/>
      <c r="O194" s="3"/>
      <c r="Q194" s="6"/>
    </row>
    <row r="195" spans="1:17" x14ac:dyDescent="0.2">
      <c r="A195" s="1"/>
      <c r="B195" s="1"/>
      <c r="C195" s="1"/>
      <c r="D195" s="1"/>
      <c r="I195" s="3"/>
      <c r="J195" s="5"/>
      <c r="K195" s="5"/>
      <c r="L195" s="5"/>
      <c r="M195" s="5"/>
      <c r="N195" s="5"/>
      <c r="O195" s="3"/>
      <c r="Q195" s="6"/>
    </row>
    <row r="196" spans="1:17" x14ac:dyDescent="0.2">
      <c r="A196" s="1"/>
      <c r="B196" s="1"/>
      <c r="C196" s="1"/>
      <c r="D196" s="1"/>
      <c r="I196" s="3"/>
      <c r="J196" s="5"/>
      <c r="K196" s="5"/>
      <c r="L196" s="5"/>
      <c r="M196" s="5"/>
      <c r="N196" s="5"/>
      <c r="O196" s="3"/>
      <c r="Q196" s="6"/>
    </row>
    <row r="197" spans="1:17" x14ac:dyDescent="0.2">
      <c r="A197" s="1"/>
      <c r="B197" s="1"/>
      <c r="C197" s="1"/>
      <c r="D197" s="1"/>
      <c r="I197" s="3"/>
      <c r="J197" s="5"/>
      <c r="K197" s="5"/>
      <c r="L197" s="5"/>
      <c r="M197" s="5"/>
      <c r="N197" s="5"/>
      <c r="O197" s="3"/>
      <c r="Q197" s="6"/>
    </row>
    <row r="198" spans="1:17" x14ac:dyDescent="0.2">
      <c r="A198" s="1"/>
      <c r="B198" s="1"/>
      <c r="C198" s="1"/>
      <c r="D198" s="1"/>
      <c r="I198" s="3"/>
      <c r="J198" s="5"/>
      <c r="K198" s="5"/>
      <c r="L198" s="5"/>
      <c r="M198" s="5"/>
      <c r="N198" s="5"/>
      <c r="O198" s="3"/>
      <c r="Q198" s="6"/>
    </row>
    <row r="199" spans="1:17" x14ac:dyDescent="0.2">
      <c r="A199" s="1"/>
      <c r="B199" s="1"/>
      <c r="C199" s="1"/>
      <c r="D199" s="1"/>
      <c r="I199" s="3"/>
      <c r="J199" s="5"/>
      <c r="K199" s="5"/>
      <c r="L199" s="5"/>
      <c r="M199" s="5"/>
      <c r="N199" s="5"/>
      <c r="O199" s="3"/>
      <c r="Q199" s="6"/>
    </row>
    <row r="200" spans="1:17" x14ac:dyDescent="0.2">
      <c r="A200" s="1"/>
      <c r="B200" s="1"/>
      <c r="C200" s="1"/>
      <c r="D200" s="1"/>
      <c r="I200" s="3"/>
      <c r="J200" s="5"/>
      <c r="K200" s="5"/>
      <c r="L200" s="5"/>
      <c r="M200" s="5"/>
      <c r="N200" s="5"/>
      <c r="O200" s="3"/>
      <c r="Q200" s="6"/>
    </row>
    <row r="201" spans="1:17" x14ac:dyDescent="0.2">
      <c r="A201" s="1"/>
      <c r="B201" s="1"/>
      <c r="C201" s="1"/>
      <c r="D201" s="1"/>
      <c r="I201" s="3"/>
      <c r="J201" s="5"/>
      <c r="K201" s="5"/>
      <c r="L201" s="5"/>
      <c r="M201" s="5"/>
      <c r="N201" s="5"/>
      <c r="O201" s="3"/>
      <c r="Q201" s="6"/>
    </row>
    <row r="202" spans="1:17" x14ac:dyDescent="0.2">
      <c r="A202" s="1"/>
      <c r="B202" s="1"/>
      <c r="C202" s="1"/>
      <c r="D202" s="1"/>
      <c r="I202" s="3"/>
      <c r="J202" s="5"/>
      <c r="K202" s="5"/>
      <c r="L202" s="5"/>
      <c r="M202" s="5"/>
      <c r="N202" s="5"/>
      <c r="O202" s="3"/>
      <c r="Q202" s="6"/>
    </row>
    <row r="203" spans="1:17" x14ac:dyDescent="0.2">
      <c r="A203" s="1"/>
      <c r="B203" s="1"/>
      <c r="C203" s="1"/>
      <c r="D203" s="1"/>
      <c r="I203" s="3"/>
      <c r="J203" s="5"/>
      <c r="K203" s="5"/>
      <c r="L203" s="5"/>
      <c r="M203" s="5"/>
      <c r="N203" s="5"/>
      <c r="O203" s="3"/>
      <c r="Q203" s="6"/>
    </row>
    <row r="204" spans="1:17" x14ac:dyDescent="0.2">
      <c r="A204" s="1"/>
      <c r="B204" s="1"/>
      <c r="C204" s="1"/>
      <c r="D204" s="1"/>
      <c r="I204" s="3"/>
      <c r="J204" s="5"/>
      <c r="K204" s="5"/>
      <c r="L204" s="5"/>
      <c r="M204" s="5"/>
      <c r="N204" s="5"/>
      <c r="O204" s="3"/>
      <c r="Q204" s="6"/>
    </row>
    <row r="205" spans="1:17" x14ac:dyDescent="0.2">
      <c r="A205" s="1"/>
      <c r="B205" s="1"/>
      <c r="C205" s="1"/>
      <c r="D205" s="1"/>
      <c r="I205" s="3"/>
      <c r="J205" s="5"/>
      <c r="K205" s="5"/>
      <c r="L205" s="5"/>
      <c r="M205" s="5"/>
      <c r="N205" s="5"/>
      <c r="O205" s="3"/>
      <c r="Q205" s="6"/>
    </row>
    <row r="206" spans="1:17" x14ac:dyDescent="0.2">
      <c r="A206" s="1"/>
      <c r="B206" s="1"/>
      <c r="C206" s="1"/>
      <c r="D206" s="1"/>
      <c r="I206" s="3"/>
      <c r="J206" s="5"/>
      <c r="K206" s="5"/>
      <c r="L206" s="5"/>
      <c r="M206" s="5"/>
      <c r="N206" s="5"/>
      <c r="O206" s="3"/>
      <c r="Q206" s="6"/>
    </row>
    <row r="207" spans="1:17" x14ac:dyDescent="0.2">
      <c r="A207" s="1"/>
      <c r="B207" s="1"/>
      <c r="C207" s="1"/>
      <c r="D207" s="1"/>
      <c r="I207" s="3"/>
      <c r="J207" s="5"/>
      <c r="K207" s="5"/>
      <c r="L207" s="5"/>
      <c r="M207" s="5"/>
      <c r="N207" s="5"/>
      <c r="O207" s="3"/>
      <c r="Q207" s="6"/>
    </row>
    <row r="208" spans="1:17" x14ac:dyDescent="0.2">
      <c r="A208" s="1"/>
      <c r="B208" s="1"/>
      <c r="C208" s="1"/>
      <c r="D208" s="1"/>
      <c r="I208" s="3"/>
      <c r="J208" s="5"/>
      <c r="K208" s="5"/>
      <c r="L208" s="5"/>
      <c r="M208" s="5"/>
      <c r="N208" s="5"/>
      <c r="O208" s="3"/>
      <c r="Q208" s="6"/>
    </row>
    <row r="209" spans="1:17" x14ac:dyDescent="0.2">
      <c r="A209" s="1"/>
      <c r="B209" s="1"/>
      <c r="C209" s="1"/>
      <c r="D209" s="1"/>
      <c r="I209" s="3"/>
      <c r="J209" s="5"/>
      <c r="K209" s="5"/>
      <c r="L209" s="5"/>
      <c r="M209" s="5"/>
      <c r="N209" s="5"/>
      <c r="O209" s="3"/>
      <c r="Q209" s="6"/>
    </row>
    <row r="210" spans="1:17" x14ac:dyDescent="0.2">
      <c r="A210" s="1"/>
      <c r="B210" s="1"/>
      <c r="C210" s="1"/>
      <c r="D210" s="1"/>
      <c r="I210" s="3"/>
      <c r="J210" s="5"/>
      <c r="K210" s="5"/>
      <c r="L210" s="5"/>
      <c r="M210" s="5"/>
      <c r="N210" s="5"/>
      <c r="O210" s="3"/>
      <c r="Q210" s="6"/>
    </row>
    <row r="211" spans="1:17" x14ac:dyDescent="0.2">
      <c r="A211" s="1"/>
      <c r="B211" s="1"/>
      <c r="C211" s="1"/>
      <c r="D211" s="1"/>
      <c r="I211" s="3"/>
      <c r="J211" s="5"/>
      <c r="K211" s="5"/>
      <c r="L211" s="5"/>
      <c r="M211" s="5"/>
      <c r="N211" s="5"/>
      <c r="O211" s="3"/>
      <c r="Q211" s="6"/>
    </row>
    <row r="212" spans="1:17" x14ac:dyDescent="0.2">
      <c r="A212" s="1"/>
      <c r="B212" s="1"/>
      <c r="C212" s="1"/>
      <c r="D212" s="1"/>
      <c r="I212" s="3"/>
      <c r="J212" s="5"/>
      <c r="K212" s="5"/>
      <c r="L212" s="5"/>
      <c r="M212" s="5"/>
      <c r="N212" s="5"/>
      <c r="O212" s="3"/>
      <c r="Q212" s="6"/>
    </row>
    <row r="213" spans="1:17" x14ac:dyDescent="0.2">
      <c r="A213" s="1"/>
      <c r="B213" s="1"/>
      <c r="C213" s="1"/>
      <c r="D213" s="1"/>
      <c r="I213" s="3"/>
      <c r="J213" s="5"/>
      <c r="K213" s="5"/>
      <c r="L213" s="5"/>
      <c r="M213" s="5"/>
      <c r="N213" s="5"/>
      <c r="O213" s="3"/>
      <c r="Q213" s="6"/>
    </row>
    <row r="214" spans="1:17" x14ac:dyDescent="0.2">
      <c r="A214" s="1"/>
      <c r="B214" s="1"/>
      <c r="C214" s="1"/>
      <c r="D214" s="1"/>
      <c r="I214" s="3"/>
      <c r="J214" s="5"/>
      <c r="K214" s="5"/>
      <c r="L214" s="5"/>
      <c r="M214" s="5"/>
      <c r="N214" s="5"/>
      <c r="O214" s="3"/>
      <c r="Q214" s="6"/>
    </row>
    <row r="215" spans="1:17" x14ac:dyDescent="0.2">
      <c r="A215" s="1"/>
      <c r="B215" s="1"/>
      <c r="C215" s="1"/>
      <c r="D215" s="1"/>
      <c r="I215" s="3"/>
      <c r="J215" s="5"/>
      <c r="K215" s="5"/>
      <c r="L215" s="5"/>
      <c r="M215" s="5"/>
      <c r="N215" s="5"/>
      <c r="O215" s="3"/>
      <c r="Q215" s="6"/>
    </row>
    <row r="216" spans="1:17" x14ac:dyDescent="0.2">
      <c r="A216" s="1"/>
      <c r="B216" s="1"/>
      <c r="C216" s="1"/>
      <c r="D216" s="1"/>
      <c r="I216" s="3"/>
      <c r="J216" s="5"/>
      <c r="K216" s="5"/>
      <c r="L216" s="5"/>
      <c r="M216" s="5"/>
      <c r="N216" s="5"/>
      <c r="O216" s="3"/>
      <c r="Q216" s="6"/>
    </row>
    <row r="217" spans="1:17" x14ac:dyDescent="0.2">
      <c r="A217" s="1"/>
      <c r="B217" s="1"/>
      <c r="C217" s="1"/>
      <c r="D217" s="1"/>
      <c r="I217" s="3"/>
      <c r="J217" s="5"/>
      <c r="K217" s="5"/>
      <c r="L217" s="5"/>
      <c r="M217" s="5"/>
      <c r="N217" s="5"/>
      <c r="O217" s="3"/>
      <c r="Q217" s="6"/>
    </row>
    <row r="218" spans="1:17" x14ac:dyDescent="0.2">
      <c r="A218" s="1"/>
      <c r="B218" s="1"/>
      <c r="C218" s="1"/>
      <c r="D218" s="1"/>
      <c r="I218" s="3"/>
      <c r="J218" s="5"/>
      <c r="K218" s="5"/>
      <c r="L218" s="5"/>
      <c r="M218" s="5"/>
      <c r="N218" s="5"/>
      <c r="O218" s="3"/>
      <c r="Q218" s="6"/>
    </row>
    <row r="219" spans="1:17" x14ac:dyDescent="0.2">
      <c r="A219" s="1"/>
      <c r="B219" s="1"/>
      <c r="C219" s="1"/>
      <c r="D219" s="1"/>
      <c r="I219" s="3"/>
      <c r="J219" s="5"/>
      <c r="K219" s="5"/>
      <c r="L219" s="5"/>
      <c r="M219" s="5"/>
      <c r="N219" s="5"/>
      <c r="O219" s="3"/>
      <c r="Q219" s="6"/>
    </row>
    <row r="220" spans="1:17" x14ac:dyDescent="0.2">
      <c r="A220" s="1"/>
      <c r="B220" s="1"/>
      <c r="C220" s="1"/>
      <c r="D220" s="1"/>
      <c r="I220" s="3"/>
      <c r="J220" s="5"/>
      <c r="K220" s="5"/>
      <c r="L220" s="5"/>
      <c r="M220" s="5"/>
      <c r="N220" s="5"/>
      <c r="O220" s="3"/>
      <c r="Q220" s="6"/>
    </row>
    <row r="221" spans="1:17" x14ac:dyDescent="0.2">
      <c r="A221" s="1"/>
      <c r="B221" s="1"/>
      <c r="C221" s="1"/>
      <c r="D221" s="1"/>
      <c r="I221" s="3"/>
      <c r="J221" s="5"/>
      <c r="K221" s="5"/>
      <c r="L221" s="5"/>
      <c r="M221" s="5"/>
      <c r="N221" s="5"/>
      <c r="O221" s="3"/>
      <c r="Q221" s="6"/>
    </row>
    <row r="222" spans="1:17" x14ac:dyDescent="0.2">
      <c r="A222" s="1"/>
      <c r="B222" s="1"/>
      <c r="C222" s="1"/>
      <c r="D222" s="1"/>
      <c r="I222" s="3"/>
      <c r="J222" s="5"/>
      <c r="K222" s="5"/>
      <c r="L222" s="5"/>
      <c r="M222" s="5"/>
      <c r="N222" s="5"/>
      <c r="O222" s="3"/>
      <c r="Q222" s="6"/>
    </row>
    <row r="223" spans="1:17" x14ac:dyDescent="0.2">
      <c r="A223" s="1"/>
      <c r="B223" s="1"/>
      <c r="C223" s="1"/>
      <c r="D223" s="1"/>
      <c r="I223" s="3"/>
      <c r="J223" s="5"/>
      <c r="K223" s="5"/>
      <c r="L223" s="5"/>
      <c r="M223" s="5"/>
      <c r="N223" s="5"/>
      <c r="O223" s="3"/>
      <c r="Q223" s="6"/>
    </row>
    <row r="224" spans="1:17" x14ac:dyDescent="0.2">
      <c r="A224" s="1"/>
      <c r="B224" s="1"/>
      <c r="C224" s="1"/>
      <c r="D224" s="1"/>
      <c r="I224" s="3"/>
      <c r="J224" s="5"/>
      <c r="K224" s="5"/>
      <c r="L224" s="5"/>
      <c r="M224" s="5"/>
      <c r="N224" s="5"/>
      <c r="O224" s="3"/>
      <c r="Q224" s="6"/>
    </row>
    <row r="225" spans="1:17" x14ac:dyDescent="0.2">
      <c r="A225" s="1"/>
      <c r="B225" s="1"/>
      <c r="C225" s="1"/>
      <c r="D225" s="1"/>
      <c r="I225" s="3"/>
      <c r="J225" s="5"/>
      <c r="K225" s="5"/>
      <c r="L225" s="5"/>
      <c r="M225" s="5"/>
      <c r="N225" s="5"/>
      <c r="O225" s="3"/>
      <c r="Q225" s="6"/>
    </row>
    <row r="226" spans="1:17" x14ac:dyDescent="0.2">
      <c r="A226" s="1"/>
      <c r="B226" s="1"/>
      <c r="C226" s="1"/>
      <c r="D226" s="1"/>
      <c r="I226" s="3"/>
      <c r="J226" s="5"/>
      <c r="K226" s="5"/>
      <c r="L226" s="5"/>
      <c r="M226" s="5"/>
      <c r="N226" s="5"/>
      <c r="O226" s="3"/>
      <c r="Q226" s="6"/>
    </row>
    <row r="227" spans="1:17" x14ac:dyDescent="0.2">
      <c r="A227" s="1"/>
      <c r="B227" s="1"/>
      <c r="C227" s="1"/>
      <c r="D227" s="1"/>
      <c r="I227" s="3"/>
      <c r="J227" s="5"/>
      <c r="K227" s="5"/>
      <c r="L227" s="5"/>
      <c r="M227" s="5"/>
      <c r="N227" s="5"/>
      <c r="O227" s="3"/>
      <c r="Q227" s="6"/>
    </row>
    <row r="228" spans="1:17" x14ac:dyDescent="0.2">
      <c r="A228" s="1"/>
      <c r="B228" s="1"/>
      <c r="C228" s="1"/>
      <c r="D228" s="1"/>
      <c r="I228" s="3"/>
      <c r="J228" s="5"/>
      <c r="K228" s="5"/>
      <c r="L228" s="5"/>
      <c r="M228" s="5"/>
      <c r="N228" s="5"/>
      <c r="O228" s="3"/>
      <c r="Q228" s="6"/>
    </row>
    <row r="229" spans="1:17" x14ac:dyDescent="0.2">
      <c r="A229" s="1"/>
      <c r="B229" s="1"/>
      <c r="C229" s="1"/>
      <c r="D229" s="1"/>
      <c r="I229" s="3"/>
      <c r="J229" s="5"/>
      <c r="K229" s="5"/>
      <c r="L229" s="5"/>
      <c r="M229" s="5"/>
      <c r="N229" s="5"/>
      <c r="O229" s="3"/>
      <c r="Q229" s="6"/>
    </row>
    <row r="230" spans="1:17" x14ac:dyDescent="0.2">
      <c r="A230" s="1"/>
      <c r="B230" s="1"/>
      <c r="C230" s="1"/>
      <c r="D230" s="1"/>
      <c r="I230" s="3"/>
      <c r="J230" s="5"/>
      <c r="K230" s="5"/>
      <c r="L230" s="5"/>
      <c r="M230" s="5"/>
      <c r="N230" s="5"/>
      <c r="O230" s="3"/>
      <c r="Q230" s="6"/>
    </row>
    <row r="231" spans="1:17" x14ac:dyDescent="0.2">
      <c r="A231" s="1"/>
      <c r="B231" s="1"/>
      <c r="C231" s="1"/>
      <c r="D231" s="1"/>
      <c r="I231" s="3"/>
      <c r="J231" s="5"/>
      <c r="K231" s="5"/>
      <c r="L231" s="5"/>
      <c r="M231" s="5"/>
      <c r="N231" s="5"/>
      <c r="O231" s="3"/>
      <c r="Q231" s="6"/>
    </row>
    <row r="232" spans="1:17" x14ac:dyDescent="0.2">
      <c r="A232" s="1"/>
      <c r="B232" s="1"/>
      <c r="C232" s="1"/>
      <c r="D232" s="1"/>
      <c r="I232" s="3"/>
      <c r="J232" s="5"/>
      <c r="K232" s="5"/>
      <c r="L232" s="5"/>
      <c r="M232" s="5"/>
      <c r="N232" s="5"/>
      <c r="O232" s="3"/>
      <c r="Q232" s="6"/>
    </row>
    <row r="233" spans="1:17" x14ac:dyDescent="0.2">
      <c r="A233" s="1"/>
      <c r="B233" s="1"/>
      <c r="C233" s="1"/>
      <c r="D233" s="1"/>
      <c r="I233" s="3"/>
      <c r="J233" s="5"/>
      <c r="K233" s="5"/>
      <c r="L233" s="5"/>
      <c r="M233" s="5"/>
      <c r="N233" s="5"/>
      <c r="O233" s="3"/>
      <c r="Q233" s="6"/>
    </row>
    <row r="234" spans="1:17" x14ac:dyDescent="0.2">
      <c r="A234" s="1"/>
      <c r="B234" s="1"/>
      <c r="C234" s="1"/>
      <c r="D234" s="1"/>
      <c r="I234" s="3"/>
      <c r="J234" s="5"/>
      <c r="K234" s="5"/>
      <c r="L234" s="5"/>
      <c r="M234" s="5"/>
      <c r="N234" s="5"/>
      <c r="O234" s="3"/>
      <c r="Q234" s="6"/>
    </row>
    <row r="235" spans="1:17" x14ac:dyDescent="0.2">
      <c r="A235" s="1"/>
      <c r="B235" s="1"/>
      <c r="C235" s="1"/>
      <c r="D235" s="1"/>
      <c r="I235" s="3"/>
      <c r="J235" s="5"/>
      <c r="K235" s="5"/>
      <c r="L235" s="5"/>
      <c r="M235" s="5"/>
      <c r="N235" s="5"/>
      <c r="O235" s="3"/>
      <c r="Q235" s="6"/>
    </row>
    <row r="236" spans="1:17" x14ac:dyDescent="0.2">
      <c r="A236" s="1"/>
      <c r="B236" s="1"/>
      <c r="C236" s="1"/>
      <c r="D236" s="1"/>
      <c r="I236" s="3"/>
      <c r="J236" s="5"/>
      <c r="K236" s="5"/>
      <c r="L236" s="5"/>
      <c r="M236" s="5"/>
      <c r="N236" s="5"/>
      <c r="O236" s="3"/>
      <c r="Q236" s="6"/>
    </row>
    <row r="237" spans="1:17" x14ac:dyDescent="0.2">
      <c r="A237" s="1"/>
      <c r="B237" s="1"/>
      <c r="C237" s="1"/>
      <c r="D237" s="1"/>
      <c r="I237" s="3"/>
      <c r="J237" s="5"/>
      <c r="K237" s="5"/>
      <c r="L237" s="5"/>
      <c r="M237" s="5"/>
      <c r="N237" s="5"/>
      <c r="O237" s="3"/>
      <c r="Q237" s="6"/>
    </row>
    <row r="238" spans="1:17" x14ac:dyDescent="0.2">
      <c r="A238" s="1"/>
      <c r="B238" s="1"/>
      <c r="C238" s="1"/>
      <c r="D238" s="1"/>
      <c r="I238" s="3"/>
      <c r="J238" s="5"/>
      <c r="K238" s="5"/>
      <c r="L238" s="5"/>
      <c r="M238" s="5"/>
      <c r="N238" s="5"/>
      <c r="O238" s="3"/>
      <c r="Q238" s="6"/>
    </row>
    <row r="239" spans="1:17" x14ac:dyDescent="0.2">
      <c r="A239" s="1"/>
      <c r="B239" s="1"/>
      <c r="C239" s="1"/>
      <c r="D239" s="1"/>
      <c r="I239" s="3"/>
      <c r="J239" s="5"/>
      <c r="K239" s="5"/>
      <c r="L239" s="5"/>
      <c r="M239" s="5"/>
      <c r="N239" s="5"/>
      <c r="O239" s="3"/>
      <c r="Q239" s="6"/>
    </row>
    <row r="240" spans="1:17" x14ac:dyDescent="0.2">
      <c r="A240" s="1"/>
      <c r="B240" s="1"/>
      <c r="C240" s="1"/>
      <c r="D240" s="1"/>
      <c r="I240" s="3"/>
      <c r="J240" s="5"/>
      <c r="K240" s="5"/>
      <c r="L240" s="5"/>
      <c r="M240" s="5"/>
      <c r="N240" s="5"/>
      <c r="O240" s="3"/>
      <c r="Q240" s="6"/>
    </row>
    <row r="241" spans="1:17" x14ac:dyDescent="0.2">
      <c r="A241" s="1"/>
      <c r="B241" s="1"/>
      <c r="C241" s="1"/>
      <c r="D241" s="1"/>
      <c r="I241" s="3"/>
      <c r="J241" s="5"/>
      <c r="K241" s="5"/>
      <c r="L241" s="5"/>
      <c r="M241" s="5"/>
      <c r="N241" s="5"/>
      <c r="O241" s="3"/>
      <c r="Q241" s="6"/>
    </row>
    <row r="242" spans="1:17" x14ac:dyDescent="0.2">
      <c r="A242" s="1"/>
      <c r="B242" s="1"/>
      <c r="C242" s="1"/>
      <c r="D242" s="1"/>
      <c r="I242" s="3"/>
      <c r="J242" s="5"/>
      <c r="K242" s="5"/>
      <c r="L242" s="5"/>
      <c r="M242" s="5"/>
      <c r="N242" s="5"/>
      <c r="O242" s="3"/>
      <c r="Q242" s="6"/>
    </row>
    <row r="243" spans="1:17" x14ac:dyDescent="0.2">
      <c r="A243" s="1"/>
      <c r="B243" s="1"/>
      <c r="C243" s="1"/>
      <c r="D243" s="1"/>
      <c r="I243" s="3"/>
      <c r="J243" s="5"/>
      <c r="K243" s="5"/>
      <c r="L243" s="5"/>
      <c r="M243" s="5"/>
      <c r="N243" s="5"/>
      <c r="O243" s="3"/>
      <c r="Q243" s="6"/>
    </row>
    <row r="244" spans="1:17" x14ac:dyDescent="0.2">
      <c r="A244" s="1"/>
      <c r="B244" s="1"/>
      <c r="C244" s="1"/>
      <c r="D244" s="1"/>
      <c r="I244" s="3"/>
      <c r="J244" s="5"/>
      <c r="K244" s="5"/>
      <c r="L244" s="5"/>
      <c r="M244" s="5"/>
      <c r="N244" s="5"/>
      <c r="O244" s="3"/>
      <c r="Q244" s="6"/>
    </row>
    <row r="245" spans="1:17" x14ac:dyDescent="0.2">
      <c r="A245" s="1"/>
      <c r="B245" s="1"/>
      <c r="C245" s="1"/>
      <c r="D245" s="1"/>
      <c r="I245" s="3"/>
      <c r="J245" s="5"/>
      <c r="K245" s="5"/>
      <c r="L245" s="5"/>
      <c r="M245" s="5"/>
      <c r="N245" s="5"/>
      <c r="O245" s="3"/>
      <c r="Q245" s="6"/>
    </row>
    <row r="246" spans="1:17" x14ac:dyDescent="0.2">
      <c r="A246" s="1"/>
      <c r="B246" s="1"/>
      <c r="C246" s="1"/>
      <c r="D246" s="1"/>
      <c r="I246" s="3"/>
      <c r="J246" s="5"/>
      <c r="K246" s="5"/>
      <c r="L246" s="5"/>
      <c r="M246" s="5"/>
      <c r="N246" s="5"/>
      <c r="O246" s="3"/>
      <c r="Q246" s="6"/>
    </row>
    <row r="247" spans="1:17" x14ac:dyDescent="0.2">
      <c r="A247" s="1"/>
      <c r="B247" s="1"/>
      <c r="C247" s="1"/>
      <c r="D247" s="1"/>
      <c r="I247" s="3"/>
      <c r="J247" s="5"/>
      <c r="K247" s="5"/>
      <c r="L247" s="5"/>
      <c r="M247" s="5"/>
      <c r="N247" s="5"/>
      <c r="O247" s="3"/>
      <c r="Q247" s="6"/>
    </row>
    <row r="248" spans="1:17" x14ac:dyDescent="0.2">
      <c r="A248" s="1"/>
      <c r="B248" s="1"/>
      <c r="C248" s="1"/>
      <c r="D248" s="1"/>
      <c r="I248" s="3"/>
      <c r="J248" s="5"/>
      <c r="K248" s="5"/>
      <c r="L248" s="5"/>
      <c r="M248" s="5"/>
      <c r="N248" s="5"/>
      <c r="O248" s="3"/>
      <c r="Q248" s="6"/>
    </row>
    <row r="249" spans="1:17" x14ac:dyDescent="0.2">
      <c r="A249" s="1"/>
      <c r="B249" s="1"/>
      <c r="C249" s="1"/>
      <c r="D249" s="1"/>
      <c r="I249" s="3"/>
      <c r="J249" s="5"/>
      <c r="K249" s="5"/>
      <c r="L249" s="5"/>
      <c r="M249" s="5"/>
      <c r="N249" s="5"/>
      <c r="O249" s="3"/>
      <c r="Q249" s="6"/>
    </row>
    <row r="250" spans="1:17" x14ac:dyDescent="0.2">
      <c r="A250" s="1"/>
      <c r="B250" s="1"/>
      <c r="C250" s="1"/>
      <c r="D250" s="1"/>
      <c r="I250" s="3"/>
      <c r="J250" s="5"/>
      <c r="K250" s="5"/>
      <c r="L250" s="5"/>
      <c r="M250" s="5"/>
      <c r="N250" s="5"/>
      <c r="O250" s="3"/>
      <c r="Q250" s="6"/>
    </row>
    <row r="251" spans="1:17" x14ac:dyDescent="0.2">
      <c r="A251" s="1"/>
      <c r="B251" s="1"/>
      <c r="C251" s="1"/>
      <c r="D251" s="1"/>
      <c r="I251" s="3"/>
      <c r="J251" s="5"/>
      <c r="K251" s="5"/>
      <c r="L251" s="5"/>
      <c r="M251" s="5"/>
      <c r="N251" s="5"/>
      <c r="O251" s="3"/>
      <c r="Q251" s="6"/>
    </row>
    <row r="252" spans="1:17" x14ac:dyDescent="0.2">
      <c r="A252" s="1"/>
      <c r="B252" s="1"/>
      <c r="C252" s="1"/>
      <c r="D252" s="1"/>
      <c r="I252" s="3"/>
      <c r="J252" s="5"/>
      <c r="K252" s="5"/>
      <c r="L252" s="5"/>
      <c r="M252" s="5"/>
      <c r="N252" s="5"/>
      <c r="O252" s="3"/>
      <c r="Q252" s="6"/>
    </row>
    <row r="253" spans="1:17" x14ac:dyDescent="0.2">
      <c r="A253" s="1"/>
      <c r="B253" s="1"/>
      <c r="C253" s="1"/>
      <c r="D253" s="1"/>
      <c r="I253" s="3"/>
      <c r="J253" s="5"/>
      <c r="K253" s="5"/>
      <c r="L253" s="5"/>
      <c r="M253" s="5"/>
      <c r="N253" s="5"/>
      <c r="O253" s="3"/>
      <c r="Q253" s="6"/>
    </row>
    <row r="254" spans="1:17" x14ac:dyDescent="0.2">
      <c r="A254" s="1"/>
      <c r="B254" s="1"/>
      <c r="C254" s="1"/>
      <c r="D254" s="1"/>
      <c r="I254" s="3"/>
      <c r="J254" s="5"/>
      <c r="K254" s="5"/>
      <c r="L254" s="5"/>
      <c r="M254" s="5"/>
      <c r="N254" s="5"/>
      <c r="O254" s="3"/>
      <c r="Q254" s="6"/>
    </row>
    <row r="255" spans="1:17" x14ac:dyDescent="0.2">
      <c r="A255" s="1"/>
      <c r="B255" s="1"/>
      <c r="C255" s="1"/>
      <c r="D255" s="1"/>
      <c r="I255" s="3"/>
      <c r="J255" s="5"/>
      <c r="K255" s="5"/>
      <c r="L255" s="5"/>
      <c r="M255" s="5"/>
      <c r="N255" s="5"/>
      <c r="O255" s="3"/>
      <c r="Q255" s="6"/>
    </row>
    <row r="256" spans="1:17" x14ac:dyDescent="0.2">
      <c r="A256" s="1"/>
      <c r="B256" s="1"/>
      <c r="C256" s="1"/>
      <c r="D256" s="1"/>
      <c r="I256" s="3"/>
      <c r="J256" s="5"/>
      <c r="K256" s="5"/>
      <c r="L256" s="5"/>
      <c r="M256" s="5"/>
      <c r="N256" s="5"/>
      <c r="O256" s="3"/>
      <c r="Q256" s="6"/>
    </row>
    <row r="257" spans="1:17" x14ac:dyDescent="0.2">
      <c r="A257" s="1"/>
      <c r="B257" s="1"/>
      <c r="C257" s="1"/>
      <c r="D257" s="1"/>
      <c r="I257" s="3"/>
      <c r="J257" s="5"/>
      <c r="K257" s="5"/>
      <c r="L257" s="5"/>
      <c r="M257" s="5"/>
      <c r="N257" s="5"/>
      <c r="O257" s="3"/>
      <c r="Q257" s="6"/>
    </row>
    <row r="258" spans="1:17" x14ac:dyDescent="0.2">
      <c r="A258" s="1"/>
      <c r="B258" s="1"/>
      <c r="C258" s="1"/>
      <c r="D258" s="1"/>
      <c r="I258" s="3"/>
      <c r="J258" s="5"/>
      <c r="K258" s="5"/>
      <c r="L258" s="5"/>
      <c r="M258" s="5"/>
      <c r="N258" s="5"/>
      <c r="O258" s="3"/>
      <c r="Q258" s="6"/>
    </row>
    <row r="259" spans="1:17" x14ac:dyDescent="0.2">
      <c r="A259" s="1"/>
      <c r="B259" s="1"/>
      <c r="C259" s="1"/>
      <c r="D259" s="1"/>
      <c r="I259" s="3"/>
      <c r="J259" s="5"/>
      <c r="K259" s="5"/>
      <c r="L259" s="5"/>
      <c r="M259" s="5"/>
      <c r="N259" s="5"/>
      <c r="O259" s="3"/>
      <c r="Q259" s="6"/>
    </row>
    <row r="260" spans="1:17" x14ac:dyDescent="0.2">
      <c r="A260" s="1"/>
      <c r="B260" s="1"/>
      <c r="C260" s="1"/>
      <c r="D260" s="1"/>
      <c r="I260" s="3"/>
      <c r="J260" s="5"/>
      <c r="K260" s="5"/>
      <c r="L260" s="5"/>
      <c r="M260" s="5"/>
      <c r="N260" s="5"/>
      <c r="O260" s="3"/>
      <c r="Q260" s="6"/>
    </row>
    <row r="261" spans="1:17" x14ac:dyDescent="0.2">
      <c r="A261" s="1"/>
      <c r="B261" s="1"/>
      <c r="C261" s="1"/>
      <c r="D261" s="1"/>
      <c r="I261" s="3"/>
      <c r="J261" s="5"/>
      <c r="K261" s="5"/>
      <c r="L261" s="5"/>
      <c r="M261" s="5"/>
      <c r="N261" s="5"/>
      <c r="O261" s="3"/>
      <c r="Q261" s="6"/>
    </row>
    <row r="262" spans="1:17" x14ac:dyDescent="0.2">
      <c r="A262" s="1"/>
      <c r="B262" s="1"/>
      <c r="C262" s="1"/>
      <c r="D262" s="1"/>
      <c r="I262" s="3"/>
      <c r="J262" s="5"/>
      <c r="K262" s="5"/>
      <c r="L262" s="5"/>
      <c r="M262" s="5"/>
      <c r="N262" s="5"/>
      <c r="O262" s="3"/>
      <c r="Q262" s="6"/>
    </row>
    <row r="263" spans="1:17" x14ac:dyDescent="0.2">
      <c r="A263" s="1"/>
      <c r="B263" s="1"/>
      <c r="C263" s="1"/>
      <c r="D263" s="1"/>
      <c r="I263" s="3"/>
      <c r="J263" s="5"/>
      <c r="K263" s="5"/>
      <c r="L263" s="5"/>
      <c r="M263" s="5"/>
      <c r="N263" s="5"/>
      <c r="O263" s="3"/>
      <c r="Q263" s="6"/>
    </row>
    <row r="264" spans="1:17" x14ac:dyDescent="0.2">
      <c r="A264" s="1"/>
      <c r="B264" s="1"/>
      <c r="C264" s="1"/>
      <c r="D264" s="1"/>
      <c r="I264" s="3"/>
      <c r="J264" s="5"/>
      <c r="K264" s="5"/>
      <c r="L264" s="5"/>
      <c r="M264" s="5"/>
      <c r="N264" s="5"/>
      <c r="O264" s="3"/>
      <c r="Q264" s="6"/>
    </row>
    <row r="265" spans="1:17" x14ac:dyDescent="0.2">
      <c r="A265" s="1"/>
      <c r="B265" s="1"/>
      <c r="C265" s="1"/>
      <c r="D265" s="1"/>
      <c r="I265" s="3"/>
      <c r="J265" s="5"/>
      <c r="K265" s="5"/>
      <c r="L265" s="5"/>
      <c r="M265" s="5"/>
      <c r="N265" s="5"/>
      <c r="O265" s="3"/>
      <c r="Q265" s="6"/>
    </row>
    <row r="266" spans="1:17" x14ac:dyDescent="0.2">
      <c r="A266" s="1"/>
      <c r="B266" s="1"/>
      <c r="C266" s="1"/>
      <c r="D266" s="1"/>
      <c r="I266" s="3"/>
      <c r="J266" s="5"/>
      <c r="K266" s="5"/>
      <c r="L266" s="5"/>
      <c r="M266" s="5"/>
      <c r="N266" s="5"/>
      <c r="O266" s="3"/>
      <c r="Q266" s="6"/>
    </row>
    <row r="267" spans="1:17" x14ac:dyDescent="0.2">
      <c r="A267" s="1"/>
      <c r="B267" s="1"/>
      <c r="C267" s="1"/>
      <c r="D267" s="1"/>
      <c r="I267" s="3"/>
      <c r="J267" s="5"/>
      <c r="K267" s="5"/>
      <c r="L267" s="5"/>
      <c r="M267" s="5"/>
      <c r="N267" s="5"/>
      <c r="O267" s="3"/>
      <c r="Q267" s="6"/>
    </row>
    <row r="268" spans="1:17" x14ac:dyDescent="0.2">
      <c r="A268" s="1"/>
      <c r="B268" s="1"/>
      <c r="C268" s="1"/>
      <c r="D268" s="1"/>
      <c r="I268" s="3"/>
      <c r="J268" s="5"/>
      <c r="K268" s="5"/>
      <c r="L268" s="5"/>
      <c r="M268" s="5"/>
      <c r="N268" s="5"/>
      <c r="O268" s="3"/>
      <c r="Q268" s="6"/>
    </row>
    <row r="269" spans="1:17" x14ac:dyDescent="0.2">
      <c r="A269" s="1"/>
      <c r="B269" s="1"/>
      <c r="C269" s="1"/>
      <c r="D269" s="1"/>
      <c r="I269" s="3"/>
      <c r="J269" s="5"/>
      <c r="K269" s="5"/>
      <c r="L269" s="5"/>
      <c r="M269" s="5"/>
      <c r="N269" s="5"/>
      <c r="O269" s="3"/>
      <c r="Q269" s="6"/>
    </row>
    <row r="270" spans="1:17" x14ac:dyDescent="0.2">
      <c r="A270" s="1"/>
      <c r="B270" s="1"/>
      <c r="C270" s="1"/>
      <c r="D270" s="1"/>
      <c r="I270" s="3"/>
      <c r="J270" s="5"/>
      <c r="K270" s="5"/>
      <c r="L270" s="5"/>
      <c r="M270" s="5"/>
      <c r="N270" s="5"/>
      <c r="O270" s="3"/>
      <c r="Q270" s="6"/>
    </row>
    <row r="271" spans="1:17" x14ac:dyDescent="0.2">
      <c r="A271" s="1"/>
      <c r="B271" s="1"/>
      <c r="C271" s="1"/>
      <c r="D271" s="1"/>
      <c r="I271" s="3"/>
      <c r="J271" s="5"/>
      <c r="K271" s="5"/>
      <c r="L271" s="5"/>
      <c r="M271" s="5"/>
      <c r="N271" s="5"/>
      <c r="O271" s="3"/>
      <c r="Q271" s="6"/>
    </row>
    <row r="272" spans="1:17" x14ac:dyDescent="0.2">
      <c r="A272" s="1"/>
      <c r="B272" s="1"/>
      <c r="C272" s="1"/>
      <c r="D272" s="1"/>
      <c r="I272" s="3"/>
      <c r="J272" s="5"/>
      <c r="K272" s="5"/>
      <c r="L272" s="5"/>
      <c r="M272" s="5"/>
      <c r="N272" s="5"/>
      <c r="O272" s="3"/>
      <c r="Q272" s="6"/>
    </row>
    <row r="273" spans="1:17" x14ac:dyDescent="0.2">
      <c r="A273" s="1"/>
      <c r="B273" s="1"/>
      <c r="C273" s="1"/>
      <c r="D273" s="1"/>
      <c r="I273" s="3"/>
      <c r="J273" s="5"/>
      <c r="K273" s="5"/>
      <c r="L273" s="5"/>
      <c r="M273" s="5"/>
      <c r="N273" s="5"/>
      <c r="O273" s="3"/>
      <c r="Q273" s="6"/>
    </row>
    <row r="274" spans="1:17" x14ac:dyDescent="0.2">
      <c r="A274" s="1"/>
      <c r="B274" s="1"/>
      <c r="C274" s="1"/>
      <c r="D274" s="1"/>
      <c r="I274" s="3"/>
      <c r="J274" s="5"/>
      <c r="K274" s="5"/>
      <c r="L274" s="5"/>
      <c r="M274" s="5"/>
      <c r="N274" s="5"/>
      <c r="O274" s="3"/>
      <c r="Q274" s="6"/>
    </row>
    <row r="275" spans="1:17" x14ac:dyDescent="0.2">
      <c r="A275" s="1"/>
      <c r="B275" s="1"/>
      <c r="C275" s="1"/>
      <c r="D275" s="1"/>
      <c r="I275" s="3"/>
      <c r="J275" s="5"/>
      <c r="K275" s="5"/>
      <c r="L275" s="5"/>
      <c r="M275" s="5"/>
      <c r="N275" s="5"/>
      <c r="O275" s="3"/>
      <c r="Q275" s="6"/>
    </row>
    <row r="276" spans="1:17" x14ac:dyDescent="0.2">
      <c r="A276" s="1"/>
      <c r="B276" s="1"/>
      <c r="C276" s="1"/>
      <c r="D276" s="1"/>
      <c r="I276" s="3"/>
      <c r="J276" s="5"/>
      <c r="K276" s="5"/>
      <c r="L276" s="5"/>
      <c r="M276" s="5"/>
      <c r="N276" s="5"/>
      <c r="O276" s="3"/>
      <c r="Q276" s="6"/>
    </row>
    <row r="277" spans="1:17" x14ac:dyDescent="0.2">
      <c r="A277" s="1"/>
      <c r="B277" s="1"/>
      <c r="C277" s="1"/>
      <c r="D277" s="1"/>
      <c r="I277" s="3"/>
      <c r="J277" s="5"/>
      <c r="K277" s="5"/>
      <c r="L277" s="5"/>
      <c r="M277" s="5"/>
      <c r="N277" s="5"/>
      <c r="O277" s="3"/>
      <c r="Q277" s="6"/>
    </row>
    <row r="278" spans="1:17" x14ac:dyDescent="0.2">
      <c r="A278" s="1"/>
      <c r="B278" s="1"/>
      <c r="C278" s="1"/>
      <c r="D278" s="1"/>
      <c r="I278" s="3"/>
      <c r="J278" s="5"/>
      <c r="K278" s="5"/>
      <c r="L278" s="5"/>
      <c r="M278" s="5"/>
      <c r="N278" s="5"/>
      <c r="O278" s="3"/>
      <c r="Q278" s="6"/>
    </row>
    <row r="279" spans="1:17" x14ac:dyDescent="0.2">
      <c r="A279" s="1"/>
      <c r="B279" s="1"/>
      <c r="C279" s="1"/>
      <c r="D279" s="1"/>
      <c r="I279" s="3"/>
      <c r="J279" s="5"/>
      <c r="K279" s="5"/>
      <c r="L279" s="5"/>
      <c r="M279" s="5"/>
      <c r="N279" s="5"/>
      <c r="O279" s="3"/>
      <c r="Q279" s="6"/>
    </row>
    <row r="280" spans="1:17" x14ac:dyDescent="0.2">
      <c r="A280" s="1"/>
      <c r="B280" s="1"/>
      <c r="C280" s="1"/>
      <c r="D280" s="1"/>
      <c r="I280" s="3"/>
      <c r="J280" s="5"/>
      <c r="K280" s="5"/>
      <c r="L280" s="5"/>
      <c r="M280" s="5"/>
      <c r="N280" s="5"/>
      <c r="O280" s="3"/>
      <c r="Q280" s="6"/>
    </row>
    <row r="281" spans="1:17" x14ac:dyDescent="0.2">
      <c r="A281" s="1"/>
      <c r="B281" s="1"/>
      <c r="C281" s="1"/>
      <c r="D281" s="1"/>
      <c r="I281" s="3"/>
      <c r="J281" s="5"/>
      <c r="K281" s="5"/>
      <c r="L281" s="5"/>
      <c r="M281" s="5"/>
      <c r="N281" s="5"/>
      <c r="O281" s="3"/>
      <c r="Q281" s="6"/>
    </row>
    <row r="282" spans="1:17" x14ac:dyDescent="0.2">
      <c r="A282" s="1"/>
      <c r="B282" s="1"/>
      <c r="C282" s="1"/>
      <c r="D282" s="1"/>
      <c r="I282" s="3"/>
      <c r="J282" s="5"/>
      <c r="K282" s="5"/>
      <c r="L282" s="5"/>
      <c r="M282" s="5"/>
      <c r="N282" s="5"/>
      <c r="O282" s="3"/>
      <c r="Q282" s="6"/>
    </row>
    <row r="283" spans="1:17" x14ac:dyDescent="0.2">
      <c r="A283" s="1"/>
      <c r="B283" s="1"/>
      <c r="C283" s="1"/>
      <c r="D283" s="1"/>
      <c r="I283" s="3"/>
      <c r="J283" s="5"/>
      <c r="K283" s="5"/>
      <c r="L283" s="5"/>
      <c r="M283" s="5"/>
      <c r="N283" s="5"/>
      <c r="O283" s="3"/>
      <c r="Q283" s="6"/>
    </row>
    <row r="284" spans="1:17" x14ac:dyDescent="0.2">
      <c r="A284" s="1"/>
      <c r="B284" s="1"/>
      <c r="C284" s="1"/>
      <c r="D284" s="1"/>
      <c r="I284" s="3"/>
      <c r="J284" s="5"/>
      <c r="K284" s="5"/>
      <c r="L284" s="5"/>
      <c r="M284" s="5"/>
      <c r="N284" s="5"/>
      <c r="O284" s="3"/>
      <c r="Q284" s="6"/>
    </row>
    <row r="285" spans="1:17" x14ac:dyDescent="0.2">
      <c r="A285" s="1"/>
      <c r="B285" s="1"/>
      <c r="C285" s="1"/>
      <c r="D285" s="1"/>
      <c r="I285" s="3"/>
      <c r="J285" s="5"/>
      <c r="K285" s="5"/>
      <c r="L285" s="5"/>
      <c r="M285" s="5"/>
      <c r="N285" s="5"/>
      <c r="O285" s="3"/>
      <c r="Q285" s="6"/>
    </row>
    <row r="286" spans="1:17" x14ac:dyDescent="0.2">
      <c r="A286" s="1"/>
      <c r="B286" s="1"/>
      <c r="C286" s="1"/>
      <c r="D286" s="1"/>
      <c r="I286" s="3"/>
      <c r="J286" s="5"/>
      <c r="K286" s="5"/>
      <c r="L286" s="5"/>
      <c r="M286" s="5"/>
      <c r="N286" s="5"/>
      <c r="O286" s="3"/>
      <c r="Q286" s="6"/>
    </row>
    <row r="287" spans="1:17" x14ac:dyDescent="0.2">
      <c r="A287" s="1"/>
      <c r="B287" s="1"/>
      <c r="C287" s="1"/>
      <c r="D287" s="1"/>
      <c r="I287" s="3"/>
      <c r="J287" s="5"/>
      <c r="K287" s="5"/>
      <c r="L287" s="5"/>
      <c r="M287" s="5"/>
      <c r="N287" s="5"/>
      <c r="O287" s="3"/>
      <c r="Q287" s="6"/>
    </row>
    <row r="288" spans="1:17" x14ac:dyDescent="0.2">
      <c r="A288" s="1"/>
      <c r="B288" s="1"/>
      <c r="C288" s="1"/>
      <c r="D288" s="1"/>
      <c r="I288" s="3"/>
      <c r="J288" s="5"/>
      <c r="K288" s="5"/>
      <c r="L288" s="5"/>
      <c r="M288" s="5"/>
      <c r="N288" s="5"/>
      <c r="O288" s="3"/>
      <c r="Q288" s="6"/>
    </row>
    <row r="289" spans="1:17" x14ac:dyDescent="0.2">
      <c r="A289" s="1"/>
      <c r="B289" s="1"/>
      <c r="C289" s="1"/>
      <c r="D289" s="1"/>
      <c r="I289" s="3"/>
      <c r="J289" s="5"/>
      <c r="K289" s="5"/>
      <c r="L289" s="5"/>
      <c r="M289" s="5"/>
      <c r="N289" s="5"/>
      <c r="O289" s="3"/>
      <c r="Q289" s="6"/>
    </row>
    <row r="290" spans="1:17" x14ac:dyDescent="0.2">
      <c r="A290" s="1"/>
      <c r="B290" s="1"/>
      <c r="C290" s="1"/>
      <c r="D290" s="1"/>
      <c r="I290" s="3"/>
      <c r="J290" s="5"/>
      <c r="K290" s="5"/>
      <c r="L290" s="5"/>
      <c r="M290" s="5"/>
      <c r="N290" s="5"/>
      <c r="O290" s="3"/>
      <c r="Q290" s="6"/>
    </row>
    <row r="291" spans="1:17" x14ac:dyDescent="0.2">
      <c r="A291" s="1"/>
      <c r="B291" s="1"/>
      <c r="C291" s="1"/>
      <c r="D291" s="1"/>
      <c r="I291" s="3"/>
      <c r="J291" s="5"/>
      <c r="K291" s="5"/>
      <c r="L291" s="5"/>
      <c r="M291" s="5"/>
      <c r="N291" s="5"/>
      <c r="O291" s="3"/>
      <c r="Q291" s="6"/>
    </row>
    <row r="292" spans="1:17" x14ac:dyDescent="0.2">
      <c r="A292" s="1"/>
      <c r="B292" s="1"/>
      <c r="C292" s="1"/>
      <c r="D292" s="1"/>
      <c r="I292" s="3"/>
      <c r="J292" s="5"/>
      <c r="K292" s="5"/>
      <c r="L292" s="5"/>
      <c r="M292" s="5"/>
      <c r="N292" s="5"/>
      <c r="O292" s="3"/>
      <c r="Q292" s="6"/>
    </row>
    <row r="293" spans="1:17" x14ac:dyDescent="0.2">
      <c r="A293" s="1"/>
      <c r="B293" s="1"/>
      <c r="C293" s="1"/>
      <c r="D293" s="1"/>
      <c r="I293" s="3"/>
      <c r="J293" s="5"/>
      <c r="K293" s="5"/>
      <c r="L293" s="5"/>
      <c r="M293" s="5"/>
      <c r="N293" s="5"/>
      <c r="O293" s="3"/>
      <c r="Q293" s="6"/>
    </row>
    <row r="294" spans="1:17" x14ac:dyDescent="0.2">
      <c r="A294" s="1"/>
      <c r="B294" s="1"/>
      <c r="C294" s="1"/>
      <c r="D294" s="1"/>
      <c r="I294" s="3"/>
      <c r="J294" s="5"/>
      <c r="K294" s="5"/>
      <c r="L294" s="5"/>
      <c r="M294" s="5"/>
      <c r="N294" s="5"/>
      <c r="O294" s="3"/>
      <c r="Q294" s="6"/>
    </row>
    <row r="295" spans="1:17" x14ac:dyDescent="0.2">
      <c r="A295" s="1"/>
      <c r="B295" s="1"/>
      <c r="C295" s="1"/>
      <c r="D295" s="1"/>
      <c r="I295" s="3"/>
      <c r="J295" s="5"/>
      <c r="K295" s="5"/>
      <c r="L295" s="5"/>
      <c r="M295" s="5"/>
      <c r="N295" s="5"/>
      <c r="O295" s="3"/>
      <c r="Q295" s="6"/>
    </row>
    <row r="296" spans="1:17" x14ac:dyDescent="0.2">
      <c r="A296" s="1"/>
      <c r="B296" s="1"/>
      <c r="C296" s="1"/>
      <c r="D296" s="1"/>
      <c r="I296" s="3"/>
      <c r="J296" s="5"/>
      <c r="K296" s="5"/>
      <c r="L296" s="5"/>
      <c r="M296" s="5"/>
      <c r="N296" s="5"/>
      <c r="O296" s="3"/>
      <c r="Q296" s="6"/>
    </row>
    <row r="297" spans="1:17" x14ac:dyDescent="0.2">
      <c r="A297" s="1"/>
      <c r="B297" s="1"/>
      <c r="C297" s="1"/>
      <c r="D297" s="1"/>
      <c r="I297" s="3"/>
      <c r="J297" s="5"/>
      <c r="K297" s="5"/>
      <c r="L297" s="5"/>
      <c r="M297" s="5"/>
      <c r="N297" s="5"/>
      <c r="O297" s="3"/>
      <c r="Q297" s="6"/>
    </row>
    <row r="298" spans="1:17" x14ac:dyDescent="0.2">
      <c r="A298" s="1"/>
      <c r="B298" s="1"/>
      <c r="C298" s="1"/>
      <c r="D298" s="1"/>
      <c r="I298" s="3"/>
      <c r="J298" s="5"/>
      <c r="K298" s="5"/>
      <c r="L298" s="5"/>
      <c r="M298" s="5"/>
      <c r="N298" s="5"/>
      <c r="O298" s="3"/>
      <c r="Q298" s="6"/>
    </row>
    <row r="299" spans="1:17" x14ac:dyDescent="0.2">
      <c r="A299" s="1"/>
      <c r="B299" s="1"/>
      <c r="C299" s="1"/>
      <c r="D299" s="1"/>
      <c r="I299" s="3"/>
      <c r="J299" s="5"/>
      <c r="K299" s="5"/>
      <c r="L299" s="5"/>
      <c r="M299" s="5"/>
      <c r="N299" s="5"/>
      <c r="O299" s="3"/>
      <c r="Q299" s="6"/>
    </row>
    <row r="300" spans="1:17" x14ac:dyDescent="0.2">
      <c r="A300" s="1"/>
      <c r="B300" s="1"/>
      <c r="C300" s="1"/>
      <c r="D300" s="1"/>
      <c r="I300" s="3"/>
      <c r="J300" s="5"/>
      <c r="K300" s="5"/>
      <c r="L300" s="5"/>
      <c r="M300" s="5"/>
      <c r="N300" s="5"/>
      <c r="O300" s="3"/>
      <c r="Q300" s="6"/>
    </row>
    <row r="301" spans="1:17" x14ac:dyDescent="0.2">
      <c r="A301" s="1"/>
      <c r="B301" s="1"/>
      <c r="C301" s="1"/>
      <c r="D301" s="1"/>
      <c r="I301" s="3"/>
      <c r="J301" s="5"/>
      <c r="K301" s="5"/>
      <c r="L301" s="5"/>
      <c r="M301" s="5"/>
      <c r="N301" s="5"/>
      <c r="O301" s="3"/>
      <c r="Q301" s="6"/>
    </row>
    <row r="302" spans="1:17" x14ac:dyDescent="0.2">
      <c r="A302" s="1"/>
      <c r="B302" s="1"/>
      <c r="C302" s="1"/>
      <c r="D302" s="1"/>
      <c r="I302" s="3"/>
      <c r="J302" s="5"/>
      <c r="K302" s="5"/>
      <c r="L302" s="5"/>
      <c r="M302" s="5"/>
      <c r="N302" s="5"/>
      <c r="O302" s="3"/>
      <c r="Q302" s="6"/>
    </row>
    <row r="303" spans="1:17" x14ac:dyDescent="0.2">
      <c r="A303" s="1"/>
      <c r="B303" s="1"/>
      <c r="C303" s="1"/>
      <c r="D303" s="1"/>
      <c r="I303" s="3"/>
      <c r="J303" s="5"/>
      <c r="K303" s="5"/>
      <c r="L303" s="5"/>
      <c r="M303" s="5"/>
      <c r="N303" s="5"/>
      <c r="O303" s="3"/>
      <c r="Q303" s="6"/>
    </row>
    <row r="304" spans="1:17" x14ac:dyDescent="0.2">
      <c r="A304" s="1"/>
      <c r="B304" s="1"/>
      <c r="C304" s="1"/>
      <c r="D304" s="1"/>
      <c r="I304" s="3"/>
      <c r="J304" s="5"/>
      <c r="K304" s="5"/>
      <c r="L304" s="5"/>
      <c r="M304" s="5"/>
      <c r="N304" s="5"/>
      <c r="O304" s="3"/>
      <c r="Q304" s="6"/>
    </row>
    <row r="305" spans="1:17" x14ac:dyDescent="0.2">
      <c r="A305" s="1"/>
      <c r="B305" s="1"/>
      <c r="C305" s="1"/>
      <c r="D305" s="1"/>
      <c r="I305" s="3"/>
      <c r="J305" s="5"/>
      <c r="K305" s="5"/>
      <c r="L305" s="5"/>
      <c r="M305" s="5"/>
      <c r="N305" s="5"/>
      <c r="O305" s="3"/>
      <c r="Q305" s="6"/>
    </row>
    <row r="306" spans="1:17" x14ac:dyDescent="0.2">
      <c r="A306" s="1"/>
      <c r="B306" s="1"/>
      <c r="C306" s="1"/>
      <c r="D306" s="1"/>
      <c r="I306" s="3"/>
      <c r="J306" s="5"/>
      <c r="K306" s="5"/>
      <c r="L306" s="5"/>
      <c r="M306" s="5"/>
      <c r="N306" s="5"/>
      <c r="O306" s="3"/>
      <c r="Q306" s="6"/>
    </row>
    <row r="307" spans="1:17" x14ac:dyDescent="0.2">
      <c r="A307" s="1"/>
      <c r="B307" s="1"/>
      <c r="C307" s="1"/>
      <c r="D307" s="1"/>
      <c r="I307" s="3"/>
      <c r="J307" s="5"/>
      <c r="K307" s="5"/>
      <c r="L307" s="5"/>
      <c r="M307" s="5"/>
      <c r="N307" s="5"/>
      <c r="O307" s="3"/>
      <c r="Q307" s="6"/>
    </row>
    <row r="308" spans="1:17" x14ac:dyDescent="0.2">
      <c r="A308" s="1"/>
      <c r="B308" s="1"/>
      <c r="C308" s="1"/>
      <c r="D308" s="1"/>
      <c r="I308" s="3"/>
      <c r="J308" s="5"/>
      <c r="K308" s="5"/>
      <c r="L308" s="5"/>
      <c r="M308" s="5"/>
      <c r="N308" s="5"/>
      <c r="O308" s="3"/>
      <c r="Q308" s="6"/>
    </row>
    <row r="309" spans="1:17" x14ac:dyDescent="0.2">
      <c r="A309" s="1"/>
      <c r="B309" s="1"/>
      <c r="C309" s="1"/>
      <c r="D309" s="1"/>
      <c r="I309" s="3"/>
      <c r="J309" s="5"/>
      <c r="K309" s="5"/>
      <c r="L309" s="5"/>
      <c r="M309" s="5"/>
      <c r="N309" s="5"/>
      <c r="O309" s="3"/>
      <c r="Q309" s="6"/>
    </row>
    <row r="310" spans="1:17" x14ac:dyDescent="0.2">
      <c r="A310" s="1"/>
      <c r="B310" s="1"/>
      <c r="C310" s="1"/>
      <c r="D310" s="1"/>
      <c r="I310" s="3"/>
      <c r="J310" s="5"/>
      <c r="K310" s="5"/>
      <c r="L310" s="5"/>
      <c r="M310" s="5"/>
      <c r="N310" s="5"/>
      <c r="O310" s="3"/>
      <c r="Q310" s="6"/>
    </row>
    <row r="311" spans="1:17" x14ac:dyDescent="0.2">
      <c r="A311" s="1"/>
      <c r="B311" s="1"/>
      <c r="C311" s="1"/>
      <c r="D311" s="1"/>
      <c r="I311" s="3"/>
      <c r="J311" s="5"/>
      <c r="K311" s="5"/>
      <c r="L311" s="5"/>
      <c r="M311" s="5"/>
      <c r="N311" s="5"/>
      <c r="O311" s="3"/>
      <c r="Q311" s="6"/>
    </row>
    <row r="312" spans="1:17" x14ac:dyDescent="0.2">
      <c r="A312" s="1"/>
      <c r="B312" s="1"/>
      <c r="C312" s="1"/>
      <c r="D312" s="1"/>
      <c r="I312" s="3"/>
      <c r="J312" s="5"/>
      <c r="K312" s="5"/>
      <c r="L312" s="5"/>
      <c r="M312" s="5"/>
      <c r="N312" s="5"/>
      <c r="O312" s="3"/>
      <c r="Q312" s="6"/>
    </row>
    <row r="313" spans="1:17" x14ac:dyDescent="0.2">
      <c r="A313" s="1"/>
      <c r="B313" s="1"/>
      <c r="C313" s="1"/>
      <c r="D313" s="1"/>
      <c r="I313" s="3"/>
      <c r="J313" s="5"/>
      <c r="K313" s="5"/>
      <c r="L313" s="5"/>
      <c r="M313" s="5"/>
      <c r="N313" s="5"/>
      <c r="O313" s="3"/>
      <c r="Q313" s="6"/>
    </row>
    <row r="314" spans="1:17" x14ac:dyDescent="0.2">
      <c r="A314" s="1"/>
      <c r="B314" s="1"/>
      <c r="C314" s="1"/>
      <c r="D314" s="1"/>
      <c r="I314" s="3"/>
      <c r="J314" s="5"/>
      <c r="K314" s="5"/>
      <c r="L314" s="5"/>
      <c r="M314" s="5"/>
      <c r="N314" s="5"/>
      <c r="O314" s="3"/>
      <c r="Q314" s="6"/>
    </row>
    <row r="315" spans="1:17" x14ac:dyDescent="0.2">
      <c r="A315" s="1"/>
      <c r="B315" s="1"/>
      <c r="C315" s="1"/>
      <c r="D315" s="1"/>
      <c r="I315" s="3"/>
      <c r="J315" s="5"/>
      <c r="K315" s="5"/>
      <c r="L315" s="5"/>
      <c r="M315" s="5"/>
      <c r="N315" s="5"/>
      <c r="O315" s="3"/>
      <c r="Q315" s="6"/>
    </row>
    <row r="316" spans="1:17" x14ac:dyDescent="0.2">
      <c r="A316" s="1"/>
      <c r="B316" s="1"/>
      <c r="C316" s="1"/>
      <c r="D316" s="1"/>
      <c r="I316" s="3"/>
      <c r="J316" s="5"/>
      <c r="K316" s="5"/>
      <c r="L316" s="5"/>
      <c r="M316" s="5"/>
      <c r="N316" s="5"/>
      <c r="O316" s="3"/>
      <c r="Q316" s="6"/>
    </row>
    <row r="317" spans="1:17" x14ac:dyDescent="0.2">
      <c r="A317" s="1"/>
      <c r="B317" s="1"/>
      <c r="C317" s="1"/>
      <c r="D317" s="1"/>
      <c r="I317" s="3"/>
      <c r="J317" s="5"/>
      <c r="K317" s="5"/>
      <c r="L317" s="5"/>
      <c r="M317" s="5"/>
      <c r="N317" s="5"/>
      <c r="O317" s="3"/>
      <c r="Q317" s="6"/>
    </row>
    <row r="318" spans="1:17" x14ac:dyDescent="0.2">
      <c r="A318" s="1"/>
      <c r="B318" s="1"/>
      <c r="C318" s="1"/>
      <c r="D318" s="1"/>
      <c r="I318" s="3"/>
      <c r="J318" s="5"/>
      <c r="K318" s="5"/>
      <c r="L318" s="5"/>
      <c r="M318" s="5"/>
      <c r="N318" s="5"/>
      <c r="O318" s="3"/>
      <c r="Q318" s="6"/>
    </row>
    <row r="319" spans="1:17" x14ac:dyDescent="0.2">
      <c r="A319" s="1"/>
      <c r="B319" s="1"/>
      <c r="C319" s="1"/>
      <c r="D319" s="1"/>
      <c r="I319" s="3"/>
      <c r="J319" s="5"/>
      <c r="K319" s="5"/>
      <c r="L319" s="5"/>
      <c r="M319" s="5"/>
      <c r="N319" s="5"/>
      <c r="O319" s="3"/>
      <c r="Q319" s="6"/>
    </row>
    <row r="320" spans="1:17" x14ac:dyDescent="0.2">
      <c r="A320" s="1"/>
      <c r="B320" s="1"/>
      <c r="C320" s="1"/>
      <c r="D320" s="1"/>
      <c r="I320" s="3"/>
      <c r="J320" s="5"/>
      <c r="K320" s="5"/>
      <c r="L320" s="5"/>
      <c r="M320" s="5"/>
      <c r="N320" s="5"/>
      <c r="O320" s="3"/>
      <c r="Q320" s="6"/>
    </row>
    <row r="321" spans="1:17" x14ac:dyDescent="0.2">
      <c r="A321" s="1"/>
      <c r="B321" s="1"/>
      <c r="C321" s="1"/>
      <c r="D321" s="1"/>
      <c r="I321" s="3"/>
      <c r="J321" s="5"/>
      <c r="K321" s="5"/>
      <c r="L321" s="5"/>
      <c r="M321" s="5"/>
      <c r="N321" s="5"/>
      <c r="O321" s="3"/>
      <c r="Q321" s="6"/>
    </row>
    <row r="322" spans="1:17" x14ac:dyDescent="0.2">
      <c r="A322" s="1"/>
      <c r="B322" s="1"/>
      <c r="C322" s="1"/>
      <c r="D322" s="1"/>
      <c r="I322" s="3"/>
      <c r="J322" s="5"/>
      <c r="K322" s="5"/>
      <c r="L322" s="5"/>
      <c r="M322" s="5"/>
      <c r="N322" s="5"/>
      <c r="O322" s="3"/>
      <c r="Q322" s="6"/>
    </row>
    <row r="323" spans="1:17" x14ac:dyDescent="0.2">
      <c r="A323" s="1"/>
      <c r="B323" s="1"/>
      <c r="C323" s="1"/>
      <c r="D323" s="1"/>
      <c r="I323" s="3"/>
      <c r="J323" s="5"/>
      <c r="K323" s="5"/>
      <c r="L323" s="5"/>
      <c r="M323" s="5"/>
      <c r="N323" s="5"/>
      <c r="O323" s="3"/>
      <c r="Q323" s="6"/>
    </row>
    <row r="324" spans="1:17" x14ac:dyDescent="0.2">
      <c r="A324" s="1"/>
      <c r="B324" s="1"/>
      <c r="C324" s="1"/>
      <c r="D324" s="1"/>
      <c r="I324" s="3"/>
      <c r="J324" s="5"/>
      <c r="K324" s="5"/>
      <c r="L324" s="5"/>
      <c r="M324" s="5"/>
      <c r="N324" s="5"/>
      <c r="O324" s="3"/>
      <c r="Q324" s="6"/>
    </row>
    <row r="325" spans="1:17" x14ac:dyDescent="0.2">
      <c r="A325" s="1"/>
      <c r="B325" s="1"/>
      <c r="C325" s="1"/>
      <c r="D325" s="1"/>
      <c r="I325" s="3"/>
      <c r="J325" s="5"/>
      <c r="K325" s="5"/>
      <c r="L325" s="5"/>
      <c r="M325" s="5"/>
      <c r="N325" s="5"/>
      <c r="O325" s="3"/>
      <c r="Q325" s="6"/>
    </row>
    <row r="326" spans="1:17" x14ac:dyDescent="0.2">
      <c r="A326" s="1"/>
      <c r="B326" s="1"/>
      <c r="C326" s="1"/>
      <c r="D326" s="1"/>
      <c r="I326" s="3"/>
      <c r="J326" s="5"/>
      <c r="K326" s="5"/>
      <c r="L326" s="5"/>
      <c r="M326" s="5"/>
      <c r="N326" s="5"/>
      <c r="O326" s="3"/>
      <c r="Q326" s="6"/>
    </row>
    <row r="327" spans="1:17" x14ac:dyDescent="0.2">
      <c r="A327" s="1"/>
      <c r="B327" s="1"/>
      <c r="C327" s="1"/>
      <c r="D327" s="1"/>
      <c r="I327" s="3"/>
      <c r="J327" s="5"/>
      <c r="K327" s="5"/>
      <c r="L327" s="5"/>
      <c r="M327" s="5"/>
      <c r="N327" s="5"/>
      <c r="O327" s="3"/>
      <c r="Q327" s="6"/>
    </row>
    <row r="328" spans="1:17" x14ac:dyDescent="0.2">
      <c r="A328" s="1"/>
      <c r="B328" s="1"/>
      <c r="C328" s="1"/>
      <c r="D328" s="1"/>
      <c r="I328" s="3"/>
      <c r="J328" s="5"/>
      <c r="K328" s="5"/>
      <c r="L328" s="5"/>
      <c r="M328" s="5"/>
      <c r="N328" s="5"/>
      <c r="O328" s="3"/>
      <c r="Q328" s="6"/>
    </row>
    <row r="329" spans="1:17" x14ac:dyDescent="0.2">
      <c r="A329" s="1"/>
      <c r="B329" s="1"/>
      <c r="C329" s="1"/>
      <c r="D329" s="1"/>
      <c r="I329" s="3"/>
      <c r="J329" s="5"/>
      <c r="K329" s="5"/>
      <c r="L329" s="5"/>
      <c r="M329" s="5"/>
      <c r="N329" s="5"/>
      <c r="O329" s="3"/>
      <c r="Q329" s="6"/>
    </row>
    <row r="330" spans="1:17" x14ac:dyDescent="0.2">
      <c r="A330" s="1"/>
      <c r="B330" s="1"/>
      <c r="C330" s="1"/>
      <c r="D330" s="1"/>
      <c r="I330" s="3"/>
      <c r="J330" s="5"/>
      <c r="K330" s="5"/>
      <c r="L330" s="5"/>
      <c r="M330" s="5"/>
      <c r="N330" s="5"/>
      <c r="O330" s="3"/>
      <c r="Q330" s="6"/>
    </row>
    <row r="331" spans="1:17" x14ac:dyDescent="0.2">
      <c r="A331" s="1"/>
      <c r="B331" s="1"/>
      <c r="C331" s="1"/>
      <c r="D331" s="1"/>
      <c r="I331" s="3"/>
      <c r="J331" s="5"/>
      <c r="K331" s="5"/>
      <c r="L331" s="5"/>
      <c r="M331" s="5"/>
      <c r="N331" s="5"/>
      <c r="O331" s="3"/>
      <c r="Q331" s="6"/>
    </row>
    <row r="332" spans="1:17" x14ac:dyDescent="0.2">
      <c r="A332" s="1"/>
      <c r="B332" s="1"/>
      <c r="C332" s="1"/>
      <c r="D332" s="1"/>
      <c r="I332" s="3"/>
      <c r="J332" s="5"/>
      <c r="K332" s="5"/>
      <c r="L332" s="5"/>
      <c r="M332" s="5"/>
      <c r="N332" s="5"/>
      <c r="O332" s="3"/>
      <c r="Q332" s="6"/>
    </row>
    <row r="333" spans="1:17" x14ac:dyDescent="0.2">
      <c r="A333" s="1"/>
      <c r="B333" s="1"/>
      <c r="C333" s="1"/>
      <c r="D333" s="1"/>
      <c r="I333" s="3"/>
      <c r="J333" s="5"/>
      <c r="K333" s="5"/>
      <c r="L333" s="5"/>
      <c r="M333" s="5"/>
      <c r="N333" s="5"/>
      <c r="O333" s="3"/>
      <c r="Q333" s="6"/>
    </row>
    <row r="334" spans="1:17" x14ac:dyDescent="0.2">
      <c r="A334" s="1"/>
      <c r="B334" s="1"/>
      <c r="C334" s="1"/>
      <c r="D334" s="1"/>
      <c r="I334" s="3"/>
      <c r="J334" s="5"/>
      <c r="K334" s="5"/>
      <c r="L334" s="5"/>
      <c r="M334" s="5"/>
      <c r="N334" s="5"/>
      <c r="O334" s="3"/>
      <c r="Q334" s="6"/>
    </row>
    <row r="335" spans="1:17" x14ac:dyDescent="0.2">
      <c r="A335" s="1"/>
      <c r="B335" s="1"/>
      <c r="C335" s="1"/>
      <c r="D335" s="1"/>
      <c r="I335" s="3"/>
      <c r="J335" s="5"/>
      <c r="K335" s="5"/>
      <c r="L335" s="5"/>
      <c r="M335" s="5"/>
      <c r="N335" s="5"/>
      <c r="O335" s="3"/>
      <c r="Q335" s="6"/>
    </row>
    <row r="336" spans="1:17" x14ac:dyDescent="0.2">
      <c r="A336" s="1"/>
      <c r="B336" s="1"/>
      <c r="C336" s="1"/>
      <c r="D336" s="1"/>
      <c r="I336" s="3"/>
      <c r="J336" s="5"/>
      <c r="K336" s="5"/>
      <c r="L336" s="5"/>
      <c r="M336" s="5"/>
      <c r="N336" s="5"/>
      <c r="O336" s="3"/>
      <c r="Q336" s="6"/>
    </row>
    <row r="337" spans="1:17" x14ac:dyDescent="0.2">
      <c r="A337" s="1"/>
      <c r="B337" s="1"/>
      <c r="C337" s="1"/>
      <c r="D337" s="1"/>
      <c r="I337" s="3"/>
      <c r="J337" s="5"/>
      <c r="K337" s="5"/>
      <c r="L337" s="5"/>
      <c r="M337" s="5"/>
      <c r="N337" s="5"/>
      <c r="O337" s="3"/>
      <c r="Q337" s="6"/>
    </row>
    <row r="338" spans="1:17" x14ac:dyDescent="0.2">
      <c r="A338" s="1"/>
      <c r="B338" s="1"/>
      <c r="C338" s="1"/>
      <c r="D338" s="1"/>
      <c r="I338" s="3"/>
      <c r="J338" s="5"/>
      <c r="K338" s="5"/>
      <c r="L338" s="5"/>
      <c r="M338" s="5"/>
      <c r="N338" s="5"/>
      <c r="O338" s="3"/>
      <c r="Q338" s="6"/>
    </row>
    <row r="339" spans="1:17" x14ac:dyDescent="0.2">
      <c r="A339" s="1"/>
      <c r="B339" s="1"/>
      <c r="C339" s="1"/>
      <c r="D339" s="1"/>
      <c r="I339" s="3"/>
      <c r="J339" s="5"/>
      <c r="K339" s="5"/>
      <c r="L339" s="5"/>
      <c r="M339" s="5"/>
      <c r="N339" s="5"/>
      <c r="O339" s="3"/>
      <c r="Q339" s="6"/>
    </row>
    <row r="340" spans="1:17" x14ac:dyDescent="0.2">
      <c r="A340" s="1"/>
      <c r="B340" s="1"/>
      <c r="C340" s="1"/>
      <c r="D340" s="1"/>
      <c r="I340" s="3"/>
      <c r="J340" s="5"/>
      <c r="K340" s="5"/>
      <c r="L340" s="5"/>
      <c r="M340" s="5"/>
      <c r="N340" s="5"/>
      <c r="O340" s="3"/>
      <c r="Q340" s="6"/>
    </row>
    <row r="341" spans="1:17" x14ac:dyDescent="0.2">
      <c r="A341" s="1"/>
      <c r="B341" s="1"/>
      <c r="C341" s="1"/>
      <c r="D341" s="1"/>
      <c r="I341" s="3"/>
      <c r="J341" s="5"/>
      <c r="K341" s="5"/>
      <c r="L341" s="5"/>
      <c r="M341" s="5"/>
      <c r="N341" s="5"/>
      <c r="O341" s="3"/>
      <c r="Q341" s="6"/>
    </row>
    <row r="342" spans="1:17" x14ac:dyDescent="0.2">
      <c r="A342" s="1"/>
      <c r="B342" s="1"/>
      <c r="C342" s="1"/>
      <c r="D342" s="1"/>
      <c r="I342" s="3"/>
      <c r="J342" s="5"/>
      <c r="K342" s="5"/>
      <c r="L342" s="5"/>
      <c r="M342" s="5"/>
      <c r="N342" s="5"/>
      <c r="O342" s="3"/>
      <c r="Q342" s="6"/>
    </row>
    <row r="343" spans="1:17" x14ac:dyDescent="0.2">
      <c r="A343" s="1"/>
      <c r="B343" s="1"/>
      <c r="C343" s="1"/>
      <c r="D343" s="1"/>
      <c r="I343" s="3"/>
      <c r="J343" s="5"/>
      <c r="K343" s="5"/>
      <c r="L343" s="5"/>
      <c r="M343" s="5"/>
      <c r="N343" s="5"/>
      <c r="O343" s="3"/>
      <c r="Q343" s="6"/>
    </row>
    <row r="344" spans="1:17" x14ac:dyDescent="0.2">
      <c r="A344" s="1"/>
      <c r="B344" s="1"/>
      <c r="C344" s="1"/>
      <c r="D344" s="1"/>
      <c r="I344" s="3"/>
      <c r="J344" s="5"/>
      <c r="K344" s="5"/>
      <c r="L344" s="5"/>
      <c r="M344" s="5"/>
      <c r="N344" s="5"/>
      <c r="O344" s="3"/>
      <c r="Q344" s="6"/>
    </row>
    <row r="345" spans="1:17" x14ac:dyDescent="0.2">
      <c r="A345" s="1"/>
      <c r="B345" s="1"/>
      <c r="C345" s="1"/>
      <c r="D345" s="1"/>
      <c r="I345" s="3"/>
      <c r="J345" s="5"/>
      <c r="K345" s="5"/>
      <c r="L345" s="5"/>
      <c r="M345" s="5"/>
      <c r="N345" s="5"/>
      <c r="O345" s="3"/>
      <c r="Q345" s="6"/>
    </row>
    <row r="346" spans="1:17" x14ac:dyDescent="0.2">
      <c r="A346" s="1"/>
      <c r="B346" s="1"/>
      <c r="C346" s="1"/>
      <c r="D346" s="1"/>
      <c r="I346" s="3"/>
      <c r="J346" s="5"/>
      <c r="K346" s="5"/>
      <c r="L346" s="5"/>
      <c r="M346" s="5"/>
      <c r="N346" s="5"/>
      <c r="O346" s="3"/>
      <c r="Q346" s="6"/>
    </row>
    <row r="347" spans="1:17" x14ac:dyDescent="0.2">
      <c r="A347" s="1"/>
      <c r="B347" s="1"/>
      <c r="C347" s="1"/>
      <c r="D347" s="1"/>
      <c r="I347" s="3"/>
      <c r="J347" s="5"/>
      <c r="K347" s="5"/>
      <c r="L347" s="5"/>
      <c r="M347" s="5"/>
      <c r="N347" s="5"/>
      <c r="O347" s="3"/>
      <c r="Q347" s="6"/>
    </row>
    <row r="348" spans="1:17" x14ac:dyDescent="0.2">
      <c r="A348" s="1"/>
      <c r="B348" s="1"/>
      <c r="C348" s="1"/>
      <c r="D348" s="1"/>
      <c r="I348" s="3"/>
      <c r="J348" s="5"/>
      <c r="K348" s="5"/>
      <c r="L348" s="5"/>
      <c r="M348" s="5"/>
      <c r="N348" s="5"/>
      <c r="O348" s="3"/>
      <c r="Q348" s="6"/>
    </row>
    <row r="349" spans="1:17" x14ac:dyDescent="0.2">
      <c r="A349" s="1"/>
      <c r="B349" s="1"/>
      <c r="C349" s="1"/>
      <c r="D349" s="1"/>
      <c r="I349" s="3"/>
      <c r="J349" s="5"/>
      <c r="K349" s="5"/>
      <c r="L349" s="5"/>
      <c r="M349" s="5"/>
      <c r="N349" s="5"/>
      <c r="O349" s="3"/>
      <c r="Q349" s="6"/>
    </row>
    <row r="350" spans="1:17" x14ac:dyDescent="0.2">
      <c r="A350" s="1"/>
      <c r="B350" s="1"/>
      <c r="C350" s="1"/>
      <c r="D350" s="1"/>
      <c r="I350" s="3"/>
      <c r="J350" s="5"/>
      <c r="K350" s="5"/>
      <c r="L350" s="5"/>
      <c r="M350" s="5"/>
      <c r="N350" s="5"/>
      <c r="O350" s="3"/>
      <c r="Q350" s="6"/>
    </row>
    <row r="351" spans="1:17" x14ac:dyDescent="0.2">
      <c r="A351" s="1"/>
      <c r="B351" s="1"/>
      <c r="C351" s="1"/>
      <c r="D351" s="1"/>
      <c r="I351" s="3"/>
      <c r="J351" s="5"/>
      <c r="K351" s="5"/>
      <c r="L351" s="5"/>
      <c r="M351" s="5"/>
      <c r="N351" s="5"/>
      <c r="O351" s="3"/>
      <c r="Q351" s="6"/>
    </row>
    <row r="352" spans="1:17" x14ac:dyDescent="0.2">
      <c r="A352" s="1"/>
      <c r="B352" s="1"/>
      <c r="C352" s="1"/>
      <c r="D352" s="1"/>
      <c r="I352" s="3"/>
      <c r="J352" s="5"/>
      <c r="K352" s="5"/>
      <c r="L352" s="5"/>
      <c r="M352" s="5"/>
      <c r="N352" s="5"/>
      <c r="O352" s="3"/>
      <c r="Q352" s="6"/>
    </row>
    <row r="353" spans="1:17" x14ac:dyDescent="0.2">
      <c r="A353" s="1"/>
      <c r="B353" s="1"/>
      <c r="C353" s="1"/>
      <c r="D353" s="1"/>
      <c r="I353" s="3"/>
      <c r="J353" s="5"/>
      <c r="K353" s="5"/>
      <c r="L353" s="5"/>
      <c r="M353" s="5"/>
      <c r="N353" s="5"/>
      <c r="O353" s="3"/>
      <c r="Q353" s="6"/>
    </row>
    <row r="354" spans="1:17" x14ac:dyDescent="0.2">
      <c r="A354" s="1"/>
      <c r="B354" s="1"/>
      <c r="C354" s="1"/>
      <c r="D354" s="1"/>
      <c r="I354" s="3"/>
      <c r="J354" s="5"/>
      <c r="K354" s="5"/>
      <c r="L354" s="5"/>
      <c r="M354" s="5"/>
      <c r="N354" s="5"/>
      <c r="O354" s="3"/>
      <c r="Q354" s="6"/>
    </row>
    <row r="355" spans="1:17" x14ac:dyDescent="0.2">
      <c r="A355" s="1"/>
      <c r="B355" s="1"/>
      <c r="C355" s="1"/>
      <c r="D355" s="1"/>
      <c r="I355" s="3"/>
      <c r="J355" s="5"/>
      <c r="K355" s="5"/>
      <c r="L355" s="5"/>
      <c r="M355" s="5"/>
      <c r="N355" s="5"/>
      <c r="O355" s="3"/>
      <c r="Q355" s="6"/>
    </row>
    <row r="356" spans="1:17" x14ac:dyDescent="0.2">
      <c r="A356" s="1"/>
      <c r="B356" s="1"/>
      <c r="C356" s="1"/>
      <c r="D356" s="1"/>
      <c r="I356" s="3"/>
      <c r="J356" s="5"/>
      <c r="K356" s="5"/>
      <c r="L356" s="5"/>
      <c r="M356" s="5"/>
      <c r="N356" s="5"/>
      <c r="O356" s="3"/>
      <c r="Q356" s="6"/>
    </row>
    <row r="357" spans="1:17" x14ac:dyDescent="0.2">
      <c r="A357" s="1"/>
      <c r="B357" s="1"/>
      <c r="C357" s="1"/>
      <c r="D357" s="1"/>
      <c r="I357" s="3"/>
      <c r="J357" s="5"/>
      <c r="K357" s="5"/>
      <c r="L357" s="5"/>
      <c r="M357" s="5"/>
      <c r="N357" s="5"/>
      <c r="O357" s="3"/>
      <c r="Q357" s="6"/>
    </row>
    <row r="358" spans="1:17" x14ac:dyDescent="0.2">
      <c r="A358" s="1"/>
      <c r="B358" s="1"/>
      <c r="C358" s="1"/>
      <c r="D358" s="1"/>
      <c r="I358" s="3"/>
      <c r="J358" s="5"/>
      <c r="K358" s="5"/>
      <c r="L358" s="5"/>
      <c r="M358" s="5"/>
      <c r="N358" s="5"/>
      <c r="O358" s="3"/>
      <c r="Q358" s="6"/>
    </row>
    <row r="359" spans="1:17" x14ac:dyDescent="0.2">
      <c r="A359" s="1"/>
      <c r="B359" s="1"/>
      <c r="C359" s="1"/>
      <c r="D359" s="1"/>
      <c r="I359" s="3"/>
      <c r="J359" s="5"/>
      <c r="K359" s="5"/>
      <c r="L359" s="5"/>
      <c r="M359" s="5"/>
      <c r="N359" s="5"/>
      <c r="O359" s="3"/>
      <c r="Q359" s="6"/>
    </row>
    <row r="360" spans="1:17" x14ac:dyDescent="0.2">
      <c r="A360" s="1"/>
      <c r="B360" s="1"/>
      <c r="C360" s="1"/>
      <c r="D360" s="1"/>
      <c r="I360" s="3"/>
      <c r="J360" s="5"/>
      <c r="K360" s="5"/>
      <c r="L360" s="5"/>
      <c r="M360" s="5"/>
      <c r="N360" s="5"/>
      <c r="O360" s="3"/>
      <c r="Q360" s="6"/>
    </row>
    <row r="361" spans="1:17" x14ac:dyDescent="0.2">
      <c r="A361" s="1"/>
      <c r="B361" s="1"/>
      <c r="C361" s="1"/>
      <c r="D361" s="1"/>
      <c r="I361" s="3"/>
      <c r="J361" s="5"/>
      <c r="K361" s="5"/>
      <c r="L361" s="5"/>
      <c r="M361" s="5"/>
      <c r="N361" s="5"/>
      <c r="O361" s="3"/>
      <c r="Q361" s="6"/>
    </row>
    <row r="362" spans="1:17" x14ac:dyDescent="0.2">
      <c r="A362" s="1"/>
      <c r="B362" s="1"/>
      <c r="C362" s="1"/>
      <c r="D362" s="1"/>
      <c r="I362" s="3"/>
      <c r="J362" s="5"/>
      <c r="K362" s="5"/>
      <c r="L362" s="5"/>
      <c r="M362" s="5"/>
      <c r="N362" s="5"/>
      <c r="O362" s="3"/>
      <c r="Q362" s="6"/>
    </row>
    <row r="363" spans="1:17" x14ac:dyDescent="0.2">
      <c r="A363" s="1"/>
      <c r="B363" s="1"/>
      <c r="C363" s="1"/>
      <c r="D363" s="1"/>
      <c r="I363" s="3"/>
      <c r="J363" s="5"/>
      <c r="K363" s="5"/>
      <c r="L363" s="5"/>
      <c r="M363" s="5"/>
      <c r="N363" s="5"/>
      <c r="O363" s="3"/>
      <c r="Q363" s="6"/>
    </row>
    <row r="364" spans="1:17" x14ac:dyDescent="0.2">
      <c r="A364" s="1"/>
      <c r="B364" s="1"/>
      <c r="C364" s="1"/>
      <c r="D364" s="1"/>
      <c r="I364" s="3"/>
      <c r="J364" s="5"/>
      <c r="K364" s="5"/>
      <c r="L364" s="5"/>
      <c r="M364" s="5"/>
      <c r="N364" s="5"/>
      <c r="O364" s="3"/>
      <c r="Q364" s="6"/>
    </row>
    <row r="365" spans="1:17" x14ac:dyDescent="0.2">
      <c r="A365" s="1"/>
      <c r="B365" s="1"/>
      <c r="C365" s="1"/>
      <c r="D365" s="1"/>
      <c r="I365" s="3"/>
      <c r="J365" s="5"/>
      <c r="K365" s="5"/>
      <c r="L365" s="5"/>
      <c r="M365" s="5"/>
      <c r="N365" s="5"/>
      <c r="O365" s="3"/>
      <c r="Q365" s="6"/>
    </row>
    <row r="366" spans="1:17" x14ac:dyDescent="0.2">
      <c r="A366" s="1"/>
      <c r="B366" s="1"/>
      <c r="C366" s="1"/>
      <c r="D366" s="1"/>
      <c r="I366" s="3"/>
      <c r="J366" s="5"/>
      <c r="K366" s="5"/>
      <c r="L366" s="5"/>
      <c r="M366" s="5"/>
      <c r="N366" s="5"/>
      <c r="O366" s="3"/>
      <c r="Q366" s="6"/>
    </row>
    <row r="367" spans="1:17" x14ac:dyDescent="0.2">
      <c r="A367" s="1"/>
      <c r="B367" s="1"/>
      <c r="C367" s="1"/>
      <c r="D367" s="1"/>
      <c r="I367" s="3"/>
      <c r="J367" s="5"/>
      <c r="K367" s="5"/>
      <c r="L367" s="5"/>
      <c r="M367" s="5"/>
      <c r="N367" s="5"/>
      <c r="O367" s="3"/>
      <c r="Q367" s="6"/>
    </row>
    <row r="368" spans="1:17" x14ac:dyDescent="0.2">
      <c r="A368" s="1"/>
      <c r="B368" s="1"/>
      <c r="C368" s="1"/>
      <c r="D368" s="1"/>
      <c r="I368" s="3"/>
      <c r="J368" s="5"/>
      <c r="K368" s="5"/>
      <c r="L368" s="5"/>
      <c r="M368" s="5"/>
      <c r="N368" s="5"/>
      <c r="O368" s="3"/>
      <c r="Q368" s="6"/>
    </row>
    <row r="369" spans="1:17" x14ac:dyDescent="0.2">
      <c r="A369" s="1"/>
      <c r="B369" s="1"/>
      <c r="C369" s="1"/>
      <c r="D369" s="1"/>
      <c r="I369" s="3"/>
      <c r="J369" s="5"/>
      <c r="K369" s="5"/>
      <c r="L369" s="5"/>
      <c r="M369" s="5"/>
      <c r="N369" s="5"/>
      <c r="O369" s="3"/>
      <c r="Q369" s="6"/>
    </row>
    <row r="370" spans="1:17" x14ac:dyDescent="0.2">
      <c r="A370" s="1"/>
      <c r="B370" s="1"/>
      <c r="C370" s="1"/>
      <c r="D370" s="1"/>
      <c r="I370" s="3"/>
      <c r="J370" s="5"/>
      <c r="K370" s="5"/>
      <c r="L370" s="5"/>
      <c r="M370" s="5"/>
      <c r="N370" s="5"/>
      <c r="O370" s="3"/>
      <c r="Q370" s="6"/>
    </row>
    <row r="371" spans="1:17" x14ac:dyDescent="0.2">
      <c r="A371" s="1"/>
      <c r="B371" s="1"/>
      <c r="C371" s="1"/>
      <c r="D371" s="1"/>
      <c r="I371" s="3"/>
      <c r="J371" s="5"/>
      <c r="K371" s="5"/>
      <c r="L371" s="5"/>
      <c r="M371" s="5"/>
      <c r="N371" s="5"/>
      <c r="O371" s="3"/>
      <c r="Q371" s="6"/>
    </row>
    <row r="372" spans="1:17" x14ac:dyDescent="0.2">
      <c r="A372" s="1"/>
      <c r="B372" s="1"/>
      <c r="C372" s="1"/>
      <c r="D372" s="1"/>
      <c r="I372" s="3"/>
      <c r="J372" s="5"/>
      <c r="K372" s="5"/>
      <c r="L372" s="5"/>
      <c r="M372" s="5"/>
      <c r="N372" s="5"/>
      <c r="O372" s="3"/>
      <c r="Q372" s="6"/>
    </row>
    <row r="373" spans="1:17" x14ac:dyDescent="0.2">
      <c r="A373" s="1"/>
      <c r="B373" s="1"/>
      <c r="C373" s="1"/>
      <c r="D373" s="1"/>
      <c r="I373" s="3"/>
      <c r="J373" s="5"/>
      <c r="K373" s="5"/>
      <c r="L373" s="5"/>
      <c r="M373" s="5"/>
      <c r="N373" s="5"/>
      <c r="O373" s="3"/>
      <c r="Q373" s="6"/>
    </row>
    <row r="374" spans="1:17" x14ac:dyDescent="0.2">
      <c r="A374" s="1"/>
      <c r="B374" s="1"/>
      <c r="C374" s="1"/>
      <c r="D374" s="1"/>
      <c r="I374" s="3"/>
      <c r="J374" s="5"/>
      <c r="K374" s="5"/>
      <c r="L374" s="5"/>
      <c r="M374" s="5"/>
      <c r="N374" s="5"/>
      <c r="O374" s="3"/>
      <c r="Q374" s="6"/>
    </row>
    <row r="375" spans="1:17" x14ac:dyDescent="0.2">
      <c r="A375" s="1"/>
      <c r="B375" s="1"/>
      <c r="C375" s="1"/>
      <c r="D375" s="1"/>
      <c r="I375" s="3"/>
      <c r="J375" s="5"/>
      <c r="K375" s="5"/>
      <c r="L375" s="5"/>
      <c r="M375" s="5"/>
      <c r="N375" s="5"/>
      <c r="O375" s="3"/>
      <c r="Q375" s="6"/>
    </row>
    <row r="376" spans="1:17" x14ac:dyDescent="0.2">
      <c r="A376" s="1"/>
      <c r="B376" s="1"/>
      <c r="C376" s="1"/>
      <c r="D376" s="1"/>
      <c r="I376" s="3"/>
      <c r="J376" s="5"/>
      <c r="K376" s="5"/>
      <c r="L376" s="5"/>
      <c r="M376" s="5"/>
      <c r="N376" s="5"/>
      <c r="O376" s="3"/>
      <c r="Q376" s="6"/>
    </row>
    <row r="377" spans="1:17" x14ac:dyDescent="0.2">
      <c r="A377" s="1"/>
      <c r="B377" s="1"/>
      <c r="C377" s="1"/>
      <c r="D377" s="1"/>
      <c r="I377" s="3"/>
      <c r="J377" s="5"/>
      <c r="K377" s="5"/>
      <c r="L377" s="5"/>
      <c r="M377" s="5"/>
      <c r="N377" s="5"/>
      <c r="O377" s="3"/>
      <c r="Q377" s="6"/>
    </row>
    <row r="378" spans="1:17" x14ac:dyDescent="0.2">
      <c r="A378" s="1"/>
      <c r="B378" s="1"/>
      <c r="C378" s="1"/>
      <c r="D378" s="1"/>
      <c r="I378" s="3"/>
      <c r="J378" s="5"/>
      <c r="K378" s="5"/>
      <c r="L378" s="5"/>
      <c r="M378" s="5"/>
      <c r="N378" s="5"/>
      <c r="O378" s="3"/>
      <c r="Q378" s="6"/>
    </row>
    <row r="379" spans="1:17" x14ac:dyDescent="0.2">
      <c r="A379" s="1"/>
      <c r="B379" s="1"/>
      <c r="C379" s="1"/>
      <c r="D379" s="1"/>
      <c r="I379" s="3"/>
      <c r="J379" s="5"/>
      <c r="K379" s="5"/>
      <c r="L379" s="5"/>
      <c r="M379" s="5"/>
      <c r="N379" s="5"/>
      <c r="O379" s="3"/>
      <c r="Q379" s="6"/>
    </row>
    <row r="380" spans="1:17" x14ac:dyDescent="0.2">
      <c r="A380" s="1"/>
      <c r="B380" s="1"/>
      <c r="C380" s="1"/>
      <c r="D380" s="1"/>
      <c r="I380" s="3"/>
      <c r="J380" s="5"/>
      <c r="K380" s="5"/>
      <c r="L380" s="5"/>
      <c r="M380" s="5"/>
      <c r="N380" s="5"/>
      <c r="O380" s="3"/>
      <c r="Q380" s="6"/>
    </row>
    <row r="381" spans="1:17" x14ac:dyDescent="0.2">
      <c r="A381" s="1"/>
      <c r="B381" s="1"/>
      <c r="C381" s="1"/>
      <c r="D381" s="1"/>
      <c r="I381" s="3"/>
      <c r="J381" s="5"/>
      <c r="K381" s="5"/>
      <c r="L381" s="5"/>
      <c r="M381" s="5"/>
      <c r="N381" s="5"/>
      <c r="O381" s="3"/>
      <c r="Q381" s="6"/>
    </row>
    <row r="382" spans="1:17" x14ac:dyDescent="0.2">
      <c r="A382" s="1"/>
      <c r="B382" s="1"/>
      <c r="C382" s="1"/>
      <c r="D382" s="1"/>
      <c r="I382" s="3"/>
      <c r="J382" s="5"/>
      <c r="K382" s="5"/>
      <c r="L382" s="5"/>
      <c r="M382" s="5"/>
      <c r="N382" s="5"/>
      <c r="O382" s="3"/>
      <c r="Q382" s="6"/>
    </row>
    <row r="383" spans="1:17" x14ac:dyDescent="0.2">
      <c r="A383" s="1"/>
      <c r="B383" s="1"/>
      <c r="C383" s="1"/>
      <c r="D383" s="1"/>
      <c r="I383" s="3"/>
      <c r="J383" s="5"/>
      <c r="K383" s="5"/>
      <c r="L383" s="5"/>
      <c r="M383" s="5"/>
      <c r="N383" s="5"/>
      <c r="O383" s="3"/>
      <c r="Q383" s="6"/>
    </row>
    <row r="384" spans="1:17" x14ac:dyDescent="0.2">
      <c r="A384" s="1"/>
      <c r="B384" s="1"/>
      <c r="C384" s="1"/>
      <c r="D384" s="1"/>
      <c r="I384" s="3"/>
      <c r="J384" s="5"/>
      <c r="K384" s="5"/>
      <c r="L384" s="5"/>
      <c r="M384" s="5"/>
      <c r="N384" s="5"/>
      <c r="O384" s="3"/>
      <c r="Q384" s="6"/>
    </row>
    <row r="385" spans="1:17" x14ac:dyDescent="0.2">
      <c r="A385" s="1"/>
      <c r="B385" s="1"/>
      <c r="C385" s="1"/>
      <c r="D385" s="1"/>
      <c r="I385" s="3"/>
      <c r="J385" s="5"/>
      <c r="K385" s="5"/>
      <c r="L385" s="5"/>
      <c r="M385" s="5"/>
      <c r="N385" s="5"/>
      <c r="O385" s="3"/>
      <c r="Q385" s="6"/>
    </row>
    <row r="386" spans="1:17" x14ac:dyDescent="0.2">
      <c r="A386" s="1"/>
      <c r="B386" s="1"/>
      <c r="C386" s="1"/>
      <c r="D386" s="1"/>
      <c r="I386" s="3"/>
      <c r="J386" s="5"/>
      <c r="K386" s="5"/>
      <c r="L386" s="5"/>
      <c r="M386" s="5"/>
      <c r="N386" s="5"/>
      <c r="O386" s="3"/>
      <c r="Q386" s="6"/>
    </row>
    <row r="387" spans="1:17" x14ac:dyDescent="0.2">
      <c r="A387" s="1"/>
      <c r="B387" s="1"/>
      <c r="C387" s="1"/>
      <c r="D387" s="1"/>
      <c r="I387" s="3"/>
      <c r="J387" s="5"/>
      <c r="K387" s="5"/>
      <c r="L387" s="5"/>
      <c r="M387" s="5"/>
      <c r="N387" s="5"/>
      <c r="O387" s="3"/>
      <c r="Q387" s="6"/>
    </row>
    <row r="388" spans="1:17" x14ac:dyDescent="0.2">
      <c r="A388" s="1"/>
      <c r="B388" s="1"/>
      <c r="C388" s="1"/>
      <c r="D388" s="1"/>
      <c r="I388" s="3"/>
      <c r="J388" s="5"/>
      <c r="K388" s="5"/>
      <c r="L388" s="5"/>
      <c r="M388" s="5"/>
      <c r="N388" s="5"/>
      <c r="O388" s="3"/>
      <c r="Q388" s="6"/>
    </row>
    <row r="389" spans="1:17" x14ac:dyDescent="0.2">
      <c r="A389" s="1"/>
      <c r="B389" s="1"/>
      <c r="C389" s="1"/>
      <c r="D389" s="1"/>
      <c r="I389" s="3"/>
      <c r="J389" s="5"/>
      <c r="K389" s="5"/>
      <c r="L389" s="5"/>
      <c r="M389" s="5"/>
      <c r="N389" s="5"/>
      <c r="O389" s="3"/>
      <c r="Q389" s="6"/>
    </row>
    <row r="390" spans="1:17" x14ac:dyDescent="0.2">
      <c r="A390" s="1"/>
      <c r="B390" s="1"/>
      <c r="C390" s="1"/>
      <c r="D390" s="1"/>
      <c r="I390" s="3"/>
      <c r="J390" s="5"/>
      <c r="K390" s="5"/>
      <c r="L390" s="5"/>
      <c r="M390" s="5"/>
      <c r="N390" s="5"/>
      <c r="O390" s="3"/>
      <c r="Q390" s="6"/>
    </row>
    <row r="391" spans="1:17" x14ac:dyDescent="0.2">
      <c r="A391" s="1"/>
      <c r="B391" s="1"/>
      <c r="C391" s="1"/>
      <c r="D391" s="1"/>
      <c r="I391" s="3"/>
      <c r="J391" s="5"/>
      <c r="K391" s="5"/>
      <c r="L391" s="5"/>
      <c r="M391" s="5"/>
      <c r="N391" s="5"/>
      <c r="O391" s="3"/>
      <c r="Q391" s="6"/>
    </row>
    <row r="392" spans="1:17" x14ac:dyDescent="0.2">
      <c r="A392" s="1"/>
      <c r="B392" s="1"/>
      <c r="C392" s="1"/>
      <c r="D392" s="1"/>
      <c r="I392" s="3"/>
      <c r="J392" s="5"/>
      <c r="K392" s="5"/>
      <c r="L392" s="5"/>
      <c r="M392" s="5"/>
      <c r="N392" s="5"/>
      <c r="O392" s="3"/>
      <c r="Q392" s="6"/>
    </row>
    <row r="393" spans="1:17" x14ac:dyDescent="0.2">
      <c r="A393" s="1"/>
      <c r="B393" s="1"/>
      <c r="C393" s="1"/>
      <c r="D393" s="1"/>
      <c r="I393" s="3"/>
      <c r="J393" s="5"/>
      <c r="K393" s="5"/>
      <c r="L393" s="5"/>
      <c r="M393" s="5"/>
      <c r="N393" s="5"/>
      <c r="O393" s="3"/>
      <c r="Q393" s="6"/>
    </row>
    <row r="394" spans="1:17" x14ac:dyDescent="0.2">
      <c r="A394" s="1"/>
      <c r="B394" s="1"/>
      <c r="C394" s="1"/>
      <c r="D394" s="1"/>
      <c r="I394" s="3"/>
      <c r="J394" s="5"/>
      <c r="K394" s="5"/>
      <c r="L394" s="5"/>
      <c r="M394" s="5"/>
      <c r="N394" s="5"/>
      <c r="O394" s="3"/>
      <c r="Q394" s="6"/>
    </row>
    <row r="395" spans="1:17" x14ac:dyDescent="0.2">
      <c r="A395" s="1"/>
      <c r="B395" s="1"/>
      <c r="C395" s="1"/>
      <c r="D395" s="1"/>
      <c r="I395" s="3"/>
      <c r="J395" s="5"/>
      <c r="K395" s="5"/>
      <c r="L395" s="5"/>
      <c r="M395" s="5"/>
      <c r="N395" s="5"/>
      <c r="O395" s="3"/>
      <c r="Q395" s="6"/>
    </row>
    <row r="396" spans="1:17" x14ac:dyDescent="0.2">
      <c r="A396" s="1"/>
      <c r="B396" s="1"/>
      <c r="C396" s="1"/>
      <c r="D396" s="1"/>
      <c r="I396" s="3"/>
      <c r="J396" s="5"/>
      <c r="K396" s="5"/>
      <c r="L396" s="5"/>
      <c r="M396" s="5"/>
      <c r="N396" s="5"/>
      <c r="O396" s="3"/>
      <c r="Q396" s="6"/>
    </row>
    <row r="397" spans="1:17" x14ac:dyDescent="0.2">
      <c r="A397" s="1"/>
      <c r="B397" s="1"/>
      <c r="C397" s="1"/>
      <c r="D397" s="1"/>
      <c r="I397" s="3"/>
      <c r="J397" s="5"/>
      <c r="K397" s="5"/>
      <c r="L397" s="5"/>
      <c r="M397" s="5"/>
      <c r="N397" s="5"/>
      <c r="O397" s="3"/>
      <c r="Q397" s="6"/>
    </row>
    <row r="398" spans="1:17" x14ac:dyDescent="0.2">
      <c r="A398" s="1"/>
      <c r="B398" s="1"/>
      <c r="C398" s="1"/>
      <c r="D398" s="1"/>
      <c r="I398" s="3"/>
      <c r="J398" s="5"/>
      <c r="K398" s="5"/>
      <c r="L398" s="5"/>
      <c r="M398" s="5"/>
      <c r="N398" s="5"/>
      <c r="O398" s="3"/>
      <c r="Q398" s="6"/>
    </row>
    <row r="399" spans="1:17" x14ac:dyDescent="0.2">
      <c r="A399" s="1"/>
      <c r="B399" s="1"/>
      <c r="C399" s="1"/>
      <c r="D399" s="1"/>
      <c r="I399" s="3"/>
      <c r="J399" s="5"/>
      <c r="K399" s="5"/>
      <c r="L399" s="5"/>
      <c r="M399" s="5"/>
      <c r="N399" s="5"/>
      <c r="O399" s="3"/>
      <c r="Q399" s="6"/>
    </row>
    <row r="400" spans="1:17" x14ac:dyDescent="0.2">
      <c r="A400" s="1"/>
      <c r="B400" s="1"/>
      <c r="C400" s="1"/>
      <c r="D400" s="1"/>
      <c r="I400" s="3"/>
      <c r="J400" s="5"/>
      <c r="K400" s="5"/>
      <c r="L400" s="5"/>
      <c r="M400" s="5"/>
      <c r="N400" s="5"/>
      <c r="O400" s="3"/>
      <c r="Q400" s="6"/>
    </row>
    <row r="401" spans="1:17" x14ac:dyDescent="0.2">
      <c r="A401" s="1"/>
      <c r="B401" s="1"/>
      <c r="C401" s="1"/>
      <c r="D401" s="1"/>
      <c r="I401" s="3"/>
      <c r="J401" s="5"/>
      <c r="K401" s="5"/>
      <c r="L401" s="5"/>
      <c r="M401" s="5"/>
      <c r="N401" s="5"/>
      <c r="O401" s="3"/>
      <c r="Q401" s="6"/>
    </row>
    <row r="402" spans="1:17" x14ac:dyDescent="0.2">
      <c r="A402" s="1"/>
      <c r="B402" s="1"/>
      <c r="C402" s="1"/>
      <c r="D402" s="1"/>
      <c r="I402" s="3"/>
      <c r="J402" s="5"/>
      <c r="K402" s="5"/>
      <c r="L402" s="5"/>
      <c r="M402" s="5"/>
      <c r="N402" s="5"/>
      <c r="O402" s="3"/>
      <c r="Q402" s="6"/>
    </row>
    <row r="403" spans="1:17" x14ac:dyDescent="0.2">
      <c r="A403" s="1"/>
      <c r="B403" s="1"/>
      <c r="C403" s="1"/>
      <c r="D403" s="1"/>
      <c r="I403" s="3"/>
      <c r="J403" s="5"/>
      <c r="K403" s="5"/>
      <c r="L403" s="5"/>
      <c r="M403" s="5"/>
      <c r="N403" s="5"/>
      <c r="O403" s="3"/>
      <c r="Q403" s="6"/>
    </row>
    <row r="404" spans="1:17" x14ac:dyDescent="0.2">
      <c r="A404" s="1"/>
      <c r="B404" s="1"/>
      <c r="C404" s="1"/>
      <c r="D404" s="1"/>
      <c r="I404" s="3"/>
      <c r="J404" s="5"/>
      <c r="K404" s="5"/>
      <c r="L404" s="5"/>
      <c r="M404" s="5"/>
      <c r="N404" s="5"/>
      <c r="O404" s="3"/>
      <c r="Q404" s="6"/>
    </row>
    <row r="405" spans="1:17" x14ac:dyDescent="0.2">
      <c r="A405" s="1"/>
      <c r="B405" s="1"/>
      <c r="C405" s="1"/>
      <c r="D405" s="1"/>
      <c r="I405" s="3"/>
      <c r="J405" s="5"/>
      <c r="K405" s="5"/>
      <c r="L405" s="5"/>
      <c r="M405" s="5"/>
      <c r="N405" s="5"/>
      <c r="O405" s="3"/>
      <c r="Q405" s="6"/>
    </row>
    <row r="406" spans="1:17" x14ac:dyDescent="0.2">
      <c r="A406" s="1"/>
      <c r="B406" s="1"/>
      <c r="C406" s="1"/>
      <c r="D406" s="1"/>
      <c r="I406" s="3"/>
      <c r="J406" s="5"/>
      <c r="K406" s="5"/>
      <c r="L406" s="5"/>
      <c r="M406" s="5"/>
      <c r="N406" s="5"/>
      <c r="O406" s="3"/>
      <c r="Q406" s="6"/>
    </row>
    <row r="407" spans="1:17" x14ac:dyDescent="0.2">
      <c r="A407" s="1"/>
      <c r="B407" s="1"/>
      <c r="C407" s="1"/>
      <c r="D407" s="1"/>
      <c r="I407" s="3"/>
      <c r="J407" s="5"/>
      <c r="K407" s="5"/>
      <c r="L407" s="5"/>
      <c r="M407" s="5"/>
      <c r="N407" s="5"/>
      <c r="O407" s="3"/>
      <c r="Q407" s="6"/>
    </row>
    <row r="408" spans="1:17" x14ac:dyDescent="0.2">
      <c r="A408" s="1"/>
      <c r="B408" s="1"/>
      <c r="C408" s="1"/>
      <c r="D408" s="1"/>
      <c r="I408" s="3"/>
      <c r="J408" s="5"/>
      <c r="K408" s="5"/>
      <c r="L408" s="5"/>
      <c r="M408" s="5"/>
      <c r="N408" s="5"/>
      <c r="O408" s="3"/>
      <c r="Q408" s="6"/>
    </row>
    <row r="409" spans="1:17" x14ac:dyDescent="0.2">
      <c r="A409" s="1"/>
      <c r="B409" s="1"/>
      <c r="C409" s="1"/>
      <c r="D409" s="1"/>
      <c r="I409" s="3"/>
      <c r="J409" s="5"/>
      <c r="K409" s="5"/>
      <c r="L409" s="5"/>
      <c r="M409" s="5"/>
      <c r="N409" s="5"/>
      <c r="O409" s="3"/>
      <c r="Q409" s="6"/>
    </row>
    <row r="410" spans="1:17" x14ac:dyDescent="0.2">
      <c r="A410" s="1"/>
      <c r="B410" s="1"/>
      <c r="C410" s="1"/>
      <c r="D410" s="1"/>
      <c r="I410" s="3"/>
      <c r="J410" s="5"/>
      <c r="K410" s="5"/>
      <c r="L410" s="5"/>
      <c r="M410" s="5"/>
      <c r="N410" s="5"/>
      <c r="O410" s="3"/>
      <c r="Q410" s="6"/>
    </row>
    <row r="411" spans="1:17" x14ac:dyDescent="0.2">
      <c r="A411" s="1"/>
      <c r="B411" s="1"/>
      <c r="C411" s="1"/>
      <c r="D411" s="1"/>
      <c r="I411" s="3"/>
      <c r="J411" s="5"/>
      <c r="K411" s="5"/>
      <c r="L411" s="5"/>
      <c r="M411" s="5"/>
      <c r="N411" s="5"/>
      <c r="O411" s="3"/>
      <c r="Q411" s="6"/>
    </row>
    <row r="412" spans="1:17" x14ac:dyDescent="0.2">
      <c r="A412" s="1"/>
      <c r="B412" s="1"/>
      <c r="C412" s="1"/>
      <c r="D412" s="1"/>
      <c r="I412" s="3"/>
      <c r="J412" s="5"/>
      <c r="K412" s="5"/>
      <c r="L412" s="5"/>
      <c r="M412" s="5"/>
      <c r="N412" s="5"/>
      <c r="O412" s="3"/>
      <c r="Q412" s="6"/>
    </row>
    <row r="413" spans="1:17" x14ac:dyDescent="0.2">
      <c r="A413" s="1"/>
      <c r="B413" s="1"/>
      <c r="C413" s="1"/>
      <c r="D413" s="1"/>
      <c r="I413" s="3"/>
      <c r="J413" s="5"/>
      <c r="K413" s="5"/>
      <c r="L413" s="5"/>
      <c r="M413" s="5"/>
      <c r="N413" s="5"/>
      <c r="O413" s="3"/>
      <c r="Q413" s="6"/>
    </row>
    <row r="414" spans="1:17" x14ac:dyDescent="0.2">
      <c r="A414" s="1"/>
      <c r="B414" s="1"/>
      <c r="C414" s="1"/>
      <c r="D414" s="1"/>
      <c r="I414" s="3"/>
      <c r="J414" s="5"/>
      <c r="K414" s="5"/>
      <c r="L414" s="5"/>
      <c r="M414" s="5"/>
      <c r="N414" s="5"/>
      <c r="O414" s="3"/>
      <c r="Q414" s="6"/>
    </row>
    <row r="415" spans="1:17" x14ac:dyDescent="0.2">
      <c r="A415" s="1"/>
      <c r="B415" s="1"/>
      <c r="C415" s="1"/>
      <c r="D415" s="1"/>
      <c r="I415" s="3"/>
      <c r="J415" s="5"/>
      <c r="K415" s="5"/>
      <c r="L415" s="5"/>
      <c r="M415" s="5"/>
      <c r="N415" s="5"/>
      <c r="O415" s="3"/>
      <c r="Q415" s="6"/>
    </row>
    <row r="416" spans="1:17" x14ac:dyDescent="0.2">
      <c r="A416" s="1"/>
      <c r="B416" s="1"/>
      <c r="C416" s="1"/>
      <c r="D416" s="1"/>
      <c r="I416" s="3"/>
      <c r="J416" s="5"/>
      <c r="K416" s="5"/>
      <c r="L416" s="5"/>
      <c r="M416" s="5"/>
      <c r="N416" s="5"/>
      <c r="O416" s="3"/>
      <c r="Q416" s="6"/>
    </row>
    <row r="417" spans="1:17" x14ac:dyDescent="0.2">
      <c r="A417" s="1"/>
      <c r="B417" s="1"/>
      <c r="C417" s="1"/>
      <c r="D417" s="1"/>
      <c r="I417" s="3"/>
      <c r="J417" s="5"/>
      <c r="K417" s="5"/>
      <c r="L417" s="5"/>
      <c r="M417" s="5"/>
      <c r="N417" s="5"/>
      <c r="O417" s="3"/>
      <c r="Q417" s="6"/>
    </row>
    <row r="418" spans="1:17" x14ac:dyDescent="0.2">
      <c r="A418" s="1"/>
      <c r="B418" s="1"/>
      <c r="C418" s="1"/>
      <c r="D418" s="1"/>
      <c r="I418" s="3"/>
      <c r="J418" s="5"/>
      <c r="K418" s="5"/>
      <c r="L418" s="5"/>
      <c r="M418" s="5"/>
      <c r="N418" s="5"/>
      <c r="O418" s="3"/>
      <c r="Q418" s="6"/>
    </row>
    <row r="419" spans="1:17" x14ac:dyDescent="0.2">
      <c r="A419" s="1"/>
      <c r="B419" s="1"/>
      <c r="C419" s="1"/>
      <c r="D419" s="1"/>
      <c r="I419" s="3"/>
      <c r="J419" s="5"/>
      <c r="K419" s="5"/>
      <c r="L419" s="5"/>
      <c r="M419" s="5"/>
      <c r="N419" s="5"/>
      <c r="O419" s="3"/>
      <c r="Q419" s="6"/>
    </row>
    <row r="420" spans="1:17" x14ac:dyDescent="0.2">
      <c r="A420" s="1"/>
      <c r="B420" s="1"/>
      <c r="C420" s="1"/>
      <c r="D420" s="1"/>
      <c r="I420" s="3"/>
      <c r="J420" s="5"/>
      <c r="K420" s="5"/>
      <c r="L420" s="5"/>
      <c r="M420" s="5"/>
      <c r="N420" s="5"/>
      <c r="O420" s="3"/>
      <c r="Q420" s="6"/>
    </row>
    <row r="421" spans="1:17" x14ac:dyDescent="0.2">
      <c r="A421" s="1"/>
      <c r="B421" s="1"/>
      <c r="C421" s="1"/>
      <c r="D421" s="1"/>
      <c r="I421" s="3"/>
      <c r="J421" s="5"/>
      <c r="K421" s="5"/>
      <c r="L421" s="5"/>
      <c r="M421" s="5"/>
      <c r="N421" s="5"/>
      <c r="O421" s="3"/>
      <c r="Q421" s="6"/>
    </row>
    <row r="422" spans="1:17" x14ac:dyDescent="0.2">
      <c r="A422" s="1"/>
      <c r="B422" s="1"/>
      <c r="C422" s="1"/>
      <c r="D422" s="1"/>
      <c r="I422" s="3"/>
      <c r="J422" s="5"/>
      <c r="K422" s="5"/>
      <c r="L422" s="5"/>
      <c r="M422" s="5"/>
      <c r="N422" s="5"/>
      <c r="O422" s="3"/>
      <c r="Q422" s="6"/>
    </row>
    <row r="423" spans="1:17" x14ac:dyDescent="0.2">
      <c r="A423" s="1"/>
      <c r="B423" s="1"/>
      <c r="C423" s="1"/>
      <c r="D423" s="1"/>
      <c r="I423" s="3"/>
      <c r="J423" s="5"/>
      <c r="K423" s="5"/>
      <c r="L423" s="5"/>
      <c r="M423" s="5"/>
      <c r="N423" s="5"/>
      <c r="O423" s="3"/>
      <c r="Q423" s="6"/>
    </row>
    <row r="424" spans="1:17" x14ac:dyDescent="0.2">
      <c r="A424" s="1"/>
      <c r="B424" s="1"/>
      <c r="C424" s="1"/>
      <c r="D424" s="1"/>
      <c r="I424" s="3"/>
      <c r="J424" s="5"/>
      <c r="K424" s="5"/>
      <c r="L424" s="5"/>
      <c r="M424" s="5"/>
      <c r="N424" s="5"/>
      <c r="O424" s="3"/>
      <c r="Q424" s="6"/>
    </row>
    <row r="425" spans="1:17" x14ac:dyDescent="0.2">
      <c r="A425" s="1"/>
      <c r="B425" s="1"/>
      <c r="C425" s="1"/>
      <c r="D425" s="1"/>
      <c r="I425" s="3"/>
      <c r="J425" s="5"/>
      <c r="K425" s="5"/>
      <c r="L425" s="5"/>
      <c r="M425" s="5"/>
      <c r="N425" s="5"/>
      <c r="O425" s="3"/>
      <c r="Q425" s="6"/>
    </row>
    <row r="426" spans="1:17" x14ac:dyDescent="0.2">
      <c r="A426" s="1"/>
      <c r="B426" s="1"/>
      <c r="C426" s="1"/>
      <c r="D426" s="1"/>
      <c r="I426" s="3"/>
      <c r="J426" s="5"/>
      <c r="K426" s="5"/>
      <c r="L426" s="5"/>
      <c r="M426" s="5"/>
      <c r="N426" s="5"/>
      <c r="O426" s="3"/>
      <c r="Q426" s="6"/>
    </row>
    <row r="427" spans="1:17" x14ac:dyDescent="0.2">
      <c r="A427" s="1"/>
      <c r="B427" s="1"/>
      <c r="C427" s="1"/>
      <c r="D427" s="1"/>
      <c r="I427" s="3"/>
      <c r="J427" s="5"/>
      <c r="K427" s="5"/>
      <c r="L427" s="5"/>
      <c r="M427" s="5"/>
      <c r="N427" s="5"/>
      <c r="O427" s="3"/>
      <c r="Q427" s="6"/>
    </row>
    <row r="428" spans="1:17" x14ac:dyDescent="0.2">
      <c r="A428" s="1"/>
      <c r="B428" s="1"/>
      <c r="C428" s="1"/>
      <c r="D428" s="1"/>
      <c r="I428" s="3"/>
      <c r="J428" s="5"/>
      <c r="K428" s="5"/>
      <c r="L428" s="5"/>
      <c r="M428" s="5"/>
      <c r="N428" s="5"/>
      <c r="O428" s="3"/>
      <c r="Q428" s="6"/>
    </row>
    <row r="429" spans="1:17" x14ac:dyDescent="0.2">
      <c r="A429" s="1"/>
      <c r="B429" s="1"/>
      <c r="C429" s="1"/>
      <c r="D429" s="1"/>
      <c r="I429" s="3"/>
      <c r="J429" s="5"/>
      <c r="K429" s="5"/>
      <c r="L429" s="5"/>
      <c r="M429" s="5"/>
      <c r="N429" s="5"/>
      <c r="O429" s="3"/>
      <c r="Q429" s="6"/>
    </row>
    <row r="430" spans="1:17" x14ac:dyDescent="0.2">
      <c r="A430" s="1"/>
      <c r="B430" s="1"/>
      <c r="C430" s="1"/>
      <c r="D430" s="1"/>
      <c r="I430" s="3"/>
      <c r="J430" s="5"/>
      <c r="K430" s="5"/>
      <c r="L430" s="5"/>
      <c r="M430" s="5"/>
      <c r="N430" s="5"/>
      <c r="O430" s="3"/>
      <c r="Q430" s="6"/>
    </row>
    <row r="431" spans="1:17" x14ac:dyDescent="0.2">
      <c r="A431" s="1"/>
      <c r="B431" s="1"/>
      <c r="C431" s="1"/>
      <c r="D431" s="1"/>
      <c r="I431" s="3"/>
      <c r="J431" s="5"/>
      <c r="K431" s="5"/>
      <c r="L431" s="5"/>
      <c r="M431" s="5"/>
      <c r="N431" s="5"/>
      <c r="O431" s="3"/>
      <c r="Q431" s="6"/>
    </row>
    <row r="432" spans="1:17" x14ac:dyDescent="0.2">
      <c r="A432" s="1"/>
      <c r="B432" s="1"/>
      <c r="C432" s="1"/>
      <c r="D432" s="1"/>
      <c r="I432" s="3"/>
      <c r="J432" s="5"/>
      <c r="K432" s="5"/>
      <c r="L432" s="5"/>
      <c r="M432" s="5"/>
      <c r="N432" s="5"/>
      <c r="O432" s="3"/>
      <c r="Q432" s="6"/>
    </row>
    <row r="433" spans="1:17" x14ac:dyDescent="0.2">
      <c r="A433" s="1"/>
      <c r="B433" s="1"/>
      <c r="C433" s="1"/>
      <c r="D433" s="1"/>
      <c r="I433" s="3"/>
      <c r="J433" s="5"/>
      <c r="K433" s="5"/>
      <c r="L433" s="5"/>
      <c r="M433" s="5"/>
      <c r="N433" s="5"/>
      <c r="O433" s="3"/>
      <c r="Q433" s="6"/>
    </row>
    <row r="434" spans="1:17" x14ac:dyDescent="0.2">
      <c r="A434" s="1"/>
      <c r="B434" s="1"/>
      <c r="C434" s="1"/>
      <c r="D434" s="1"/>
      <c r="I434" s="3"/>
      <c r="J434" s="5"/>
      <c r="K434" s="5"/>
      <c r="L434" s="5"/>
      <c r="M434" s="5"/>
      <c r="N434" s="5"/>
      <c r="O434" s="3"/>
      <c r="Q434" s="6"/>
    </row>
    <row r="435" spans="1:17" x14ac:dyDescent="0.2">
      <c r="A435" s="1"/>
      <c r="B435" s="1"/>
      <c r="C435" s="1"/>
      <c r="D435" s="1"/>
      <c r="I435" s="3"/>
      <c r="J435" s="5"/>
      <c r="K435" s="5"/>
      <c r="L435" s="5"/>
      <c r="M435" s="5"/>
      <c r="N435" s="5"/>
      <c r="O435" s="3"/>
      <c r="Q435" s="6"/>
    </row>
    <row r="436" spans="1:17" x14ac:dyDescent="0.2">
      <c r="A436" s="1"/>
      <c r="B436" s="1"/>
      <c r="C436" s="1"/>
      <c r="D436" s="1"/>
      <c r="I436" s="3"/>
      <c r="J436" s="5"/>
      <c r="K436" s="5"/>
      <c r="L436" s="5"/>
      <c r="M436" s="5"/>
      <c r="N436" s="5"/>
      <c r="O436" s="3"/>
      <c r="Q436" s="6"/>
    </row>
    <row r="437" spans="1:17" x14ac:dyDescent="0.2">
      <c r="A437" s="1"/>
      <c r="B437" s="1"/>
      <c r="C437" s="1"/>
      <c r="D437" s="1"/>
      <c r="I437" s="3"/>
      <c r="J437" s="5"/>
      <c r="K437" s="5"/>
      <c r="L437" s="5"/>
      <c r="M437" s="5"/>
      <c r="N437" s="5"/>
      <c r="O437" s="3"/>
      <c r="Q437" s="6"/>
    </row>
    <row r="438" spans="1:17" x14ac:dyDescent="0.2">
      <c r="A438" s="1"/>
      <c r="B438" s="1"/>
      <c r="C438" s="1"/>
      <c r="D438" s="1"/>
      <c r="I438" s="3"/>
      <c r="J438" s="5"/>
      <c r="K438" s="5"/>
      <c r="L438" s="5"/>
      <c r="M438" s="5"/>
      <c r="N438" s="5"/>
      <c r="O438" s="3"/>
      <c r="Q438" s="6"/>
    </row>
    <row r="439" spans="1:17" x14ac:dyDescent="0.2">
      <c r="A439" s="1"/>
      <c r="B439" s="1"/>
      <c r="C439" s="1"/>
      <c r="D439" s="1"/>
      <c r="I439" s="3"/>
      <c r="J439" s="5"/>
      <c r="K439" s="5"/>
      <c r="L439" s="5"/>
      <c r="M439" s="5"/>
      <c r="N439" s="5"/>
      <c r="O439" s="3"/>
      <c r="Q439" s="6"/>
    </row>
    <row r="440" spans="1:17" x14ac:dyDescent="0.2">
      <c r="A440" s="1"/>
      <c r="B440" s="1"/>
      <c r="C440" s="1"/>
      <c r="D440" s="1"/>
      <c r="I440" s="3"/>
      <c r="J440" s="5"/>
      <c r="K440" s="5"/>
      <c r="L440" s="5"/>
      <c r="M440" s="5"/>
      <c r="N440" s="5"/>
      <c r="O440" s="3"/>
      <c r="Q440" s="6"/>
    </row>
    <row r="441" spans="1:17" x14ac:dyDescent="0.2">
      <c r="A441" s="1"/>
      <c r="B441" s="1"/>
      <c r="C441" s="1"/>
      <c r="D441" s="1"/>
      <c r="I441" s="3"/>
      <c r="J441" s="5"/>
      <c r="K441" s="5"/>
      <c r="L441" s="5"/>
      <c r="M441" s="5"/>
      <c r="N441" s="5"/>
      <c r="O441" s="3"/>
      <c r="Q441" s="6"/>
    </row>
    <row r="442" spans="1:17" x14ac:dyDescent="0.2">
      <c r="A442" s="1"/>
      <c r="B442" s="1"/>
      <c r="C442" s="1"/>
      <c r="D442" s="1"/>
      <c r="I442" s="3"/>
      <c r="J442" s="5"/>
      <c r="K442" s="5"/>
      <c r="L442" s="5"/>
      <c r="M442" s="5"/>
      <c r="N442" s="5"/>
      <c r="O442" s="3"/>
      <c r="Q442" s="6"/>
    </row>
    <row r="443" spans="1:17" x14ac:dyDescent="0.2">
      <c r="A443" s="1"/>
      <c r="B443" s="1"/>
      <c r="C443" s="1"/>
      <c r="D443" s="1"/>
      <c r="I443" s="3"/>
      <c r="J443" s="5"/>
      <c r="K443" s="5"/>
      <c r="L443" s="5"/>
      <c r="M443" s="5"/>
      <c r="N443" s="5"/>
      <c r="O443" s="3"/>
      <c r="Q443" s="6"/>
    </row>
    <row r="444" spans="1:17" x14ac:dyDescent="0.2">
      <c r="A444" s="1"/>
      <c r="B444" s="1"/>
      <c r="C444" s="1"/>
      <c r="D444" s="1"/>
      <c r="I444" s="3"/>
      <c r="J444" s="5"/>
      <c r="K444" s="5"/>
      <c r="L444" s="5"/>
      <c r="M444" s="5"/>
      <c r="N444" s="5"/>
      <c r="O444" s="3"/>
      <c r="Q444" s="6"/>
    </row>
    <row r="445" spans="1:17" x14ac:dyDescent="0.2">
      <c r="A445" s="1"/>
      <c r="B445" s="1"/>
      <c r="C445" s="1"/>
      <c r="D445" s="1"/>
      <c r="I445" s="3"/>
      <c r="J445" s="5"/>
      <c r="K445" s="5"/>
      <c r="L445" s="5"/>
      <c r="M445" s="5"/>
      <c r="N445" s="5"/>
      <c r="O445" s="3"/>
      <c r="Q445" s="6"/>
    </row>
    <row r="446" spans="1:17" x14ac:dyDescent="0.2">
      <c r="A446" s="1"/>
      <c r="B446" s="1"/>
      <c r="C446" s="1"/>
      <c r="D446" s="1"/>
      <c r="I446" s="3"/>
      <c r="J446" s="5"/>
      <c r="K446" s="5"/>
      <c r="L446" s="5"/>
      <c r="M446" s="5"/>
      <c r="N446" s="5"/>
      <c r="O446" s="3"/>
      <c r="Q446" s="6"/>
    </row>
    <row r="447" spans="1:17" x14ac:dyDescent="0.2">
      <c r="A447" s="1"/>
      <c r="B447" s="1"/>
      <c r="C447" s="1"/>
      <c r="D447" s="1"/>
      <c r="I447" s="3"/>
      <c r="J447" s="5"/>
      <c r="K447" s="5"/>
      <c r="L447" s="5"/>
      <c r="M447" s="5"/>
      <c r="N447" s="5"/>
      <c r="O447" s="3"/>
      <c r="Q447" s="6"/>
    </row>
    <row r="448" spans="1:17" x14ac:dyDescent="0.2">
      <c r="A448" s="1"/>
      <c r="B448" s="1"/>
      <c r="C448" s="1"/>
      <c r="D448" s="1"/>
      <c r="I448" s="3"/>
      <c r="J448" s="5"/>
      <c r="K448" s="5"/>
      <c r="L448" s="5"/>
      <c r="M448" s="5"/>
      <c r="N448" s="5"/>
      <c r="O448" s="3"/>
      <c r="Q448" s="6"/>
    </row>
    <row r="449" spans="1:17" x14ac:dyDescent="0.2">
      <c r="A449" s="1"/>
      <c r="B449" s="1"/>
      <c r="C449" s="1"/>
      <c r="D449" s="1"/>
      <c r="I449" s="3"/>
      <c r="J449" s="5"/>
      <c r="K449" s="5"/>
      <c r="L449" s="5"/>
      <c r="M449" s="5"/>
      <c r="N449" s="5"/>
      <c r="O449" s="3"/>
      <c r="Q449" s="6"/>
    </row>
    <row r="450" spans="1:17" x14ac:dyDescent="0.2">
      <c r="A450" s="1"/>
      <c r="B450" s="1"/>
      <c r="C450" s="1"/>
      <c r="D450" s="1"/>
      <c r="I450" s="3"/>
      <c r="J450" s="5"/>
      <c r="K450" s="5"/>
      <c r="L450" s="5"/>
      <c r="M450" s="5"/>
      <c r="N450" s="5"/>
      <c r="O450" s="3"/>
      <c r="Q450" s="6"/>
    </row>
    <row r="451" spans="1:17" x14ac:dyDescent="0.2">
      <c r="A451" s="1"/>
      <c r="B451" s="1"/>
      <c r="C451" s="1"/>
      <c r="D451" s="1"/>
      <c r="I451" s="3"/>
      <c r="J451" s="5"/>
      <c r="K451" s="5"/>
      <c r="L451" s="5"/>
      <c r="M451" s="5"/>
      <c r="N451" s="5"/>
      <c r="O451" s="3"/>
      <c r="Q451" s="6"/>
    </row>
    <row r="452" spans="1:17" x14ac:dyDescent="0.2">
      <c r="A452" s="1"/>
      <c r="B452" s="1"/>
      <c r="C452" s="1"/>
      <c r="D452" s="1"/>
      <c r="I452" s="3"/>
      <c r="J452" s="5"/>
      <c r="K452" s="5"/>
      <c r="L452" s="5"/>
      <c r="M452" s="5"/>
      <c r="N452" s="5"/>
      <c r="O452" s="3"/>
      <c r="Q452" s="6"/>
    </row>
    <row r="453" spans="1:17" x14ac:dyDescent="0.2">
      <c r="A453" s="1"/>
      <c r="B453" s="1"/>
      <c r="C453" s="1"/>
      <c r="D453" s="1"/>
      <c r="I453" s="3"/>
      <c r="J453" s="5"/>
      <c r="K453" s="5"/>
      <c r="L453" s="5"/>
      <c r="M453" s="5"/>
      <c r="N453" s="5"/>
      <c r="O453" s="3"/>
      <c r="Q453" s="6"/>
    </row>
    <row r="454" spans="1:17" x14ac:dyDescent="0.2">
      <c r="A454" s="1"/>
      <c r="B454" s="1"/>
      <c r="C454" s="1"/>
      <c r="D454" s="1"/>
      <c r="I454" s="3"/>
      <c r="J454" s="5"/>
      <c r="K454" s="5"/>
      <c r="L454" s="5"/>
      <c r="M454" s="5"/>
      <c r="N454" s="5"/>
      <c r="O454" s="3"/>
      <c r="Q454" s="6"/>
    </row>
    <row r="455" spans="1:17" x14ac:dyDescent="0.2">
      <c r="A455" s="1"/>
      <c r="B455" s="1"/>
      <c r="C455" s="1"/>
      <c r="D455" s="1"/>
      <c r="I455" s="3"/>
      <c r="J455" s="5"/>
      <c r="K455" s="5"/>
      <c r="L455" s="5"/>
      <c r="M455" s="5"/>
      <c r="N455" s="5"/>
      <c r="O455" s="3"/>
      <c r="Q455" s="6"/>
    </row>
    <row r="456" spans="1:17" x14ac:dyDescent="0.2">
      <c r="A456" s="1"/>
      <c r="B456" s="1"/>
      <c r="C456" s="1"/>
      <c r="D456" s="1"/>
      <c r="I456" s="3"/>
      <c r="J456" s="5"/>
      <c r="K456" s="5"/>
      <c r="L456" s="5"/>
      <c r="M456" s="5"/>
      <c r="N456" s="5"/>
      <c r="O456" s="3"/>
      <c r="Q456" s="6"/>
    </row>
    <row r="457" spans="1:17" x14ac:dyDescent="0.2">
      <c r="A457" s="1"/>
      <c r="B457" s="1"/>
      <c r="C457" s="1"/>
      <c r="D457" s="1"/>
      <c r="I457" s="3"/>
      <c r="J457" s="5"/>
      <c r="K457" s="5"/>
      <c r="L457" s="5"/>
      <c r="M457" s="5"/>
      <c r="N457" s="5"/>
      <c r="O457" s="3"/>
      <c r="Q457" s="6"/>
    </row>
    <row r="458" spans="1:17" x14ac:dyDescent="0.2">
      <c r="A458" s="1"/>
      <c r="B458" s="1"/>
      <c r="C458" s="1"/>
      <c r="D458" s="1"/>
      <c r="I458" s="3"/>
      <c r="J458" s="5"/>
      <c r="K458" s="5"/>
      <c r="L458" s="5"/>
      <c r="M458" s="5"/>
      <c r="N458" s="5"/>
      <c r="O458" s="3"/>
      <c r="Q458" s="6"/>
    </row>
    <row r="459" spans="1:17" x14ac:dyDescent="0.2">
      <c r="A459" s="1"/>
      <c r="B459" s="1"/>
      <c r="C459" s="1"/>
      <c r="D459" s="1"/>
      <c r="I459" s="3"/>
      <c r="J459" s="5"/>
      <c r="K459" s="5"/>
      <c r="L459" s="5"/>
      <c r="M459" s="5"/>
      <c r="N459" s="5"/>
      <c r="O459" s="3"/>
      <c r="Q459" s="6"/>
    </row>
    <row r="460" spans="1:17" x14ac:dyDescent="0.2">
      <c r="A460" s="1"/>
      <c r="B460" s="1"/>
      <c r="C460" s="1"/>
      <c r="D460" s="1"/>
      <c r="I460" s="3"/>
      <c r="J460" s="5"/>
      <c r="K460" s="5"/>
      <c r="L460" s="5"/>
      <c r="M460" s="5"/>
      <c r="N460" s="5"/>
      <c r="O460" s="3"/>
      <c r="Q460" s="6"/>
    </row>
    <row r="461" spans="1:17" x14ac:dyDescent="0.2">
      <c r="A461" s="1"/>
      <c r="B461" s="1"/>
      <c r="C461" s="1"/>
      <c r="D461" s="1"/>
      <c r="I461" s="3"/>
      <c r="J461" s="5"/>
      <c r="K461" s="5"/>
      <c r="L461" s="5"/>
      <c r="M461" s="5"/>
      <c r="N461" s="5"/>
      <c r="O461" s="3"/>
      <c r="Q461" s="6"/>
    </row>
    <row r="462" spans="1:17" x14ac:dyDescent="0.2">
      <c r="A462" s="1"/>
      <c r="B462" s="1"/>
      <c r="C462" s="1"/>
      <c r="D462" s="1"/>
      <c r="I462" s="3"/>
      <c r="J462" s="5"/>
      <c r="K462" s="5"/>
      <c r="L462" s="5"/>
      <c r="M462" s="5"/>
      <c r="N462" s="5"/>
      <c r="O462" s="3"/>
      <c r="Q462" s="6"/>
    </row>
    <row r="463" spans="1:17" x14ac:dyDescent="0.2">
      <c r="A463" s="1"/>
      <c r="B463" s="1"/>
      <c r="C463" s="1"/>
      <c r="D463" s="1"/>
      <c r="I463" s="3"/>
      <c r="J463" s="5"/>
      <c r="K463" s="5"/>
      <c r="L463" s="5"/>
      <c r="M463" s="5"/>
      <c r="N463" s="5"/>
      <c r="O463" s="3"/>
      <c r="Q463" s="6"/>
    </row>
    <row r="464" spans="1:17" x14ac:dyDescent="0.2">
      <c r="A464" s="1"/>
      <c r="B464" s="1"/>
      <c r="C464" s="1"/>
      <c r="D464" s="1"/>
      <c r="I464" s="3"/>
      <c r="J464" s="5"/>
      <c r="K464" s="5"/>
      <c r="L464" s="5"/>
      <c r="M464" s="5"/>
      <c r="N464" s="5"/>
      <c r="O464" s="3"/>
      <c r="Q464" s="6"/>
    </row>
    <row r="465" spans="1:17" x14ac:dyDescent="0.2">
      <c r="A465" s="1"/>
      <c r="B465" s="1"/>
      <c r="C465" s="1"/>
      <c r="D465" s="1"/>
      <c r="I465" s="3"/>
      <c r="J465" s="5"/>
      <c r="K465" s="5"/>
      <c r="L465" s="5"/>
      <c r="M465" s="5"/>
      <c r="N465" s="5"/>
      <c r="O465" s="3"/>
      <c r="Q465" s="6"/>
    </row>
    <row r="466" spans="1:17" x14ac:dyDescent="0.2">
      <c r="A466" s="1"/>
      <c r="B466" s="1"/>
      <c r="C466" s="1"/>
      <c r="D466" s="1"/>
      <c r="I466" s="3"/>
      <c r="J466" s="5"/>
      <c r="K466" s="5"/>
      <c r="L466" s="5"/>
      <c r="M466" s="5"/>
      <c r="N466" s="5"/>
      <c r="O466" s="3"/>
      <c r="Q466" s="6"/>
    </row>
    <row r="467" spans="1:17" x14ac:dyDescent="0.2">
      <c r="A467" s="1"/>
      <c r="B467" s="1"/>
      <c r="C467" s="1"/>
      <c r="D467" s="1"/>
      <c r="I467" s="3"/>
      <c r="J467" s="5"/>
      <c r="K467" s="5"/>
      <c r="L467" s="5"/>
      <c r="M467" s="5"/>
      <c r="N467" s="5"/>
      <c r="O467" s="3"/>
      <c r="Q467" s="6"/>
    </row>
    <row r="468" spans="1:17" x14ac:dyDescent="0.2">
      <c r="A468" s="1"/>
      <c r="B468" s="1"/>
      <c r="C468" s="1"/>
      <c r="D468" s="1"/>
      <c r="I468" s="3"/>
      <c r="J468" s="5"/>
      <c r="K468" s="5"/>
      <c r="L468" s="5"/>
      <c r="M468" s="5"/>
      <c r="N468" s="5"/>
      <c r="O468" s="3"/>
      <c r="Q468" s="6"/>
    </row>
    <row r="469" spans="1:17" x14ac:dyDescent="0.2">
      <c r="A469" s="1"/>
      <c r="B469" s="1"/>
      <c r="C469" s="1"/>
      <c r="D469" s="1"/>
      <c r="I469" s="3"/>
      <c r="J469" s="5"/>
      <c r="K469" s="5"/>
      <c r="L469" s="5"/>
      <c r="M469" s="5"/>
      <c r="N469" s="5"/>
      <c r="O469" s="3"/>
      <c r="Q469" s="6"/>
    </row>
    <row r="470" spans="1:17" x14ac:dyDescent="0.2">
      <c r="A470" s="1"/>
      <c r="B470" s="1"/>
      <c r="C470" s="1"/>
      <c r="D470" s="1"/>
      <c r="I470" s="3"/>
      <c r="J470" s="5"/>
      <c r="K470" s="5"/>
      <c r="L470" s="5"/>
      <c r="M470" s="5"/>
      <c r="N470" s="5"/>
      <c r="O470" s="3"/>
      <c r="Q470" s="6"/>
    </row>
    <row r="471" spans="1:17" x14ac:dyDescent="0.2">
      <c r="A471" s="1"/>
      <c r="B471" s="1"/>
      <c r="C471" s="1"/>
      <c r="D471" s="1"/>
      <c r="I471" s="3"/>
      <c r="J471" s="5"/>
      <c r="K471" s="5"/>
      <c r="L471" s="5"/>
      <c r="M471" s="5"/>
      <c r="N471" s="5"/>
      <c r="O471" s="3"/>
      <c r="Q471" s="6"/>
    </row>
    <row r="472" spans="1:17" x14ac:dyDescent="0.2">
      <c r="A472" s="1"/>
      <c r="B472" s="1"/>
      <c r="C472" s="1"/>
      <c r="D472" s="1"/>
      <c r="I472" s="3"/>
      <c r="J472" s="5"/>
      <c r="K472" s="5"/>
      <c r="L472" s="5"/>
      <c r="M472" s="5"/>
      <c r="N472" s="5"/>
      <c r="O472" s="3"/>
      <c r="Q472" s="6"/>
    </row>
    <row r="473" spans="1:17" x14ac:dyDescent="0.2">
      <c r="A473" s="1"/>
      <c r="B473" s="1"/>
      <c r="C473" s="1"/>
      <c r="D473" s="1"/>
      <c r="I473" s="3"/>
      <c r="J473" s="5"/>
      <c r="K473" s="5"/>
      <c r="L473" s="5"/>
      <c r="M473" s="5"/>
      <c r="N473" s="5"/>
      <c r="O473" s="3"/>
      <c r="Q473" s="6"/>
    </row>
    <row r="474" spans="1:17" x14ac:dyDescent="0.2">
      <c r="A474" s="1"/>
      <c r="B474" s="1"/>
      <c r="C474" s="1"/>
      <c r="D474" s="1"/>
      <c r="I474" s="3"/>
      <c r="J474" s="5"/>
      <c r="K474" s="5"/>
      <c r="L474" s="5"/>
      <c r="M474" s="5"/>
      <c r="N474" s="5"/>
      <c r="O474" s="3"/>
      <c r="Q474" s="6"/>
    </row>
    <row r="475" spans="1:17" x14ac:dyDescent="0.2">
      <c r="A475" s="1"/>
      <c r="B475" s="1"/>
      <c r="C475" s="1"/>
      <c r="D475" s="1"/>
      <c r="I475" s="3"/>
      <c r="J475" s="5"/>
      <c r="K475" s="5"/>
      <c r="L475" s="5"/>
      <c r="M475" s="5"/>
      <c r="N475" s="5"/>
      <c r="O475" s="3"/>
      <c r="Q475" s="6"/>
    </row>
    <row r="476" spans="1:17" x14ac:dyDescent="0.2">
      <c r="A476" s="1"/>
      <c r="B476" s="1"/>
      <c r="C476" s="1"/>
      <c r="D476" s="1"/>
      <c r="I476" s="3"/>
      <c r="J476" s="5"/>
      <c r="K476" s="5"/>
      <c r="L476" s="5"/>
      <c r="M476" s="5"/>
      <c r="N476" s="5"/>
      <c r="O476" s="3"/>
      <c r="Q476" s="6"/>
    </row>
    <row r="477" spans="1:17" x14ac:dyDescent="0.2">
      <c r="A477" s="1"/>
      <c r="B477" s="1"/>
      <c r="C477" s="1"/>
      <c r="D477" s="1"/>
      <c r="I477" s="3"/>
      <c r="J477" s="5"/>
      <c r="K477" s="5"/>
      <c r="L477" s="5"/>
      <c r="M477" s="5"/>
      <c r="N477" s="5"/>
      <c r="O477" s="3"/>
      <c r="Q477" s="6"/>
    </row>
    <row r="478" spans="1:17" x14ac:dyDescent="0.2">
      <c r="A478" s="1"/>
      <c r="B478" s="1"/>
      <c r="C478" s="1"/>
      <c r="D478" s="1"/>
      <c r="I478" s="3"/>
      <c r="J478" s="5"/>
      <c r="K478" s="5"/>
      <c r="L478" s="5"/>
      <c r="M478" s="5"/>
      <c r="N478" s="5"/>
      <c r="O478" s="3"/>
      <c r="Q478" s="6"/>
    </row>
    <row r="479" spans="1:17" x14ac:dyDescent="0.2">
      <c r="A479" s="1"/>
      <c r="B479" s="1"/>
      <c r="C479" s="1"/>
      <c r="D479" s="1"/>
      <c r="I479" s="3"/>
      <c r="J479" s="5"/>
      <c r="K479" s="5"/>
      <c r="L479" s="5"/>
      <c r="M479" s="5"/>
      <c r="N479" s="5"/>
      <c r="O479" s="3"/>
      <c r="Q479" s="6"/>
    </row>
    <row r="480" spans="1:17" x14ac:dyDescent="0.2">
      <c r="A480" s="1"/>
      <c r="B480" s="1"/>
      <c r="C480" s="1"/>
      <c r="D480" s="1"/>
      <c r="I480" s="3"/>
      <c r="J480" s="5"/>
      <c r="K480" s="5"/>
      <c r="L480" s="5"/>
      <c r="M480" s="5"/>
      <c r="N480" s="5"/>
      <c r="O480" s="3"/>
      <c r="Q480" s="6"/>
    </row>
    <row r="481" spans="1:17" x14ac:dyDescent="0.2">
      <c r="A481" s="1"/>
      <c r="B481" s="1"/>
      <c r="C481" s="1"/>
      <c r="D481" s="1"/>
      <c r="I481" s="3"/>
      <c r="J481" s="5"/>
      <c r="K481" s="5"/>
      <c r="L481" s="5"/>
      <c r="M481" s="5"/>
      <c r="N481" s="5"/>
      <c r="O481" s="3"/>
      <c r="Q481" s="6"/>
    </row>
    <row r="482" spans="1:17" x14ac:dyDescent="0.2">
      <c r="A482" s="1"/>
      <c r="B482" s="1"/>
      <c r="C482" s="1"/>
      <c r="D482" s="1"/>
      <c r="I482" s="3"/>
      <c r="J482" s="5"/>
      <c r="K482" s="5"/>
      <c r="L482" s="5"/>
      <c r="M482" s="5"/>
      <c r="N482" s="5"/>
      <c r="O482" s="3"/>
      <c r="Q482" s="6"/>
    </row>
    <row r="483" spans="1:17" x14ac:dyDescent="0.2">
      <c r="A483" s="1"/>
      <c r="B483" s="1"/>
      <c r="C483" s="1"/>
      <c r="D483" s="1"/>
      <c r="I483" s="3"/>
      <c r="J483" s="5"/>
      <c r="K483" s="5"/>
      <c r="L483" s="5"/>
      <c r="M483" s="5"/>
      <c r="N483" s="5"/>
      <c r="O483" s="3"/>
      <c r="Q483" s="6"/>
    </row>
    <row r="484" spans="1:17" x14ac:dyDescent="0.2">
      <c r="A484" s="1"/>
      <c r="B484" s="1"/>
      <c r="C484" s="1"/>
      <c r="D484" s="1"/>
      <c r="I484" s="3"/>
      <c r="J484" s="5"/>
      <c r="K484" s="5"/>
      <c r="L484" s="5"/>
      <c r="M484" s="5"/>
      <c r="N484" s="5"/>
      <c r="O484" s="3"/>
      <c r="Q484" s="6"/>
    </row>
    <row r="485" spans="1:17" x14ac:dyDescent="0.2">
      <c r="A485" s="1"/>
      <c r="B485" s="1"/>
      <c r="C485" s="1"/>
      <c r="D485" s="1"/>
      <c r="I485" s="3"/>
      <c r="J485" s="5"/>
      <c r="K485" s="5"/>
      <c r="L485" s="5"/>
      <c r="M485" s="5"/>
      <c r="N485" s="5"/>
      <c r="O485" s="3"/>
      <c r="Q485" s="6"/>
    </row>
    <row r="486" spans="1:17" x14ac:dyDescent="0.2">
      <c r="A486" s="1"/>
      <c r="B486" s="1"/>
      <c r="C486" s="1"/>
      <c r="D486" s="1"/>
      <c r="I486" s="3"/>
      <c r="J486" s="5"/>
      <c r="K486" s="5"/>
      <c r="L486" s="5"/>
      <c r="M486" s="5"/>
      <c r="N486" s="5"/>
      <c r="O486" s="3"/>
      <c r="Q486" s="6"/>
    </row>
    <row r="487" spans="1:17" x14ac:dyDescent="0.2">
      <c r="A487" s="1"/>
      <c r="B487" s="1"/>
      <c r="C487" s="1"/>
      <c r="D487" s="1"/>
      <c r="I487" s="3"/>
      <c r="J487" s="5"/>
      <c r="K487" s="5"/>
      <c r="L487" s="5"/>
      <c r="M487" s="5"/>
      <c r="N487" s="5"/>
      <c r="O487" s="3"/>
      <c r="Q487" s="6"/>
    </row>
    <row r="488" spans="1:17" x14ac:dyDescent="0.2">
      <c r="A488" s="1"/>
      <c r="B488" s="1"/>
      <c r="C488" s="1"/>
      <c r="D488" s="1"/>
      <c r="I488" s="3"/>
      <c r="J488" s="5"/>
      <c r="K488" s="5"/>
      <c r="L488" s="5"/>
      <c r="M488" s="5"/>
      <c r="N488" s="5"/>
      <c r="O488" s="3"/>
      <c r="Q488" s="6"/>
    </row>
    <row r="489" spans="1:17" x14ac:dyDescent="0.2">
      <c r="A489" s="1"/>
      <c r="B489" s="1"/>
      <c r="C489" s="1"/>
      <c r="D489" s="1"/>
      <c r="I489" s="3"/>
      <c r="J489" s="5"/>
      <c r="K489" s="5"/>
      <c r="L489" s="5"/>
      <c r="M489" s="5"/>
      <c r="N489" s="5"/>
      <c r="O489" s="3"/>
      <c r="Q489" s="6"/>
    </row>
    <row r="490" spans="1:17" x14ac:dyDescent="0.2">
      <c r="A490" s="1"/>
      <c r="B490" s="1"/>
      <c r="C490" s="1"/>
      <c r="D490" s="1"/>
      <c r="I490" s="3"/>
      <c r="J490" s="5"/>
      <c r="K490" s="5"/>
      <c r="L490" s="5"/>
      <c r="M490" s="5"/>
      <c r="N490" s="5"/>
      <c r="O490" s="3"/>
      <c r="Q490" s="6"/>
    </row>
    <row r="491" spans="1:17" x14ac:dyDescent="0.2">
      <c r="A491" s="1"/>
      <c r="B491" s="1"/>
      <c r="C491" s="1"/>
      <c r="D491" s="1"/>
      <c r="I491" s="3"/>
      <c r="J491" s="5"/>
      <c r="K491" s="5"/>
      <c r="L491" s="5"/>
      <c r="M491" s="5"/>
      <c r="N491" s="5"/>
      <c r="O491" s="3"/>
      <c r="Q491" s="6"/>
    </row>
    <row r="492" spans="1:17" x14ac:dyDescent="0.2">
      <c r="A492" s="1"/>
      <c r="B492" s="1"/>
      <c r="C492" s="1"/>
      <c r="D492" s="1"/>
      <c r="I492" s="3"/>
      <c r="J492" s="5"/>
      <c r="K492" s="5"/>
      <c r="L492" s="5"/>
      <c r="M492" s="5"/>
      <c r="N492" s="5"/>
      <c r="O492" s="3"/>
      <c r="Q492" s="6"/>
    </row>
    <row r="493" spans="1:17" x14ac:dyDescent="0.2">
      <c r="A493" s="1"/>
      <c r="B493" s="1"/>
      <c r="C493" s="1"/>
      <c r="D493" s="1"/>
      <c r="I493" s="3"/>
      <c r="J493" s="5"/>
      <c r="K493" s="5"/>
      <c r="L493" s="5"/>
      <c r="M493" s="5"/>
      <c r="N493" s="5"/>
      <c r="O493" s="3"/>
      <c r="Q493" s="6"/>
    </row>
    <row r="494" spans="1:17" x14ac:dyDescent="0.2">
      <c r="A494" s="1"/>
      <c r="B494" s="1"/>
      <c r="C494" s="1"/>
      <c r="D494" s="1"/>
      <c r="I494" s="3"/>
      <c r="J494" s="5"/>
      <c r="K494" s="5"/>
      <c r="L494" s="5"/>
      <c r="M494" s="5"/>
      <c r="N494" s="5"/>
      <c r="O494" s="3"/>
      <c r="Q494" s="6"/>
    </row>
    <row r="495" spans="1:17" x14ac:dyDescent="0.2">
      <c r="A495" s="1"/>
      <c r="B495" s="1"/>
      <c r="C495" s="1"/>
      <c r="D495" s="1"/>
      <c r="I495" s="3"/>
      <c r="J495" s="5"/>
      <c r="K495" s="5"/>
      <c r="L495" s="5"/>
      <c r="M495" s="5"/>
      <c r="N495" s="5"/>
      <c r="O495" s="3"/>
      <c r="Q495" s="6"/>
    </row>
    <row r="496" spans="1:17" x14ac:dyDescent="0.2">
      <c r="A496" s="1"/>
      <c r="B496" s="1"/>
      <c r="C496" s="1"/>
      <c r="D496" s="1"/>
      <c r="I496" s="3"/>
      <c r="J496" s="5"/>
      <c r="K496" s="5"/>
      <c r="L496" s="5"/>
      <c r="M496" s="5"/>
      <c r="N496" s="5"/>
      <c r="O496" s="3"/>
      <c r="Q496" s="6"/>
    </row>
    <row r="497" spans="1:17" x14ac:dyDescent="0.2">
      <c r="A497" s="1"/>
      <c r="B497" s="1"/>
      <c r="C497" s="1"/>
      <c r="D497" s="1"/>
      <c r="I497" s="3"/>
      <c r="J497" s="5"/>
      <c r="K497" s="5"/>
      <c r="L497" s="5"/>
      <c r="M497" s="5"/>
      <c r="N497" s="5"/>
      <c r="O497" s="3"/>
      <c r="Q497" s="6"/>
    </row>
    <row r="498" spans="1:17" x14ac:dyDescent="0.2">
      <c r="A498" s="1"/>
      <c r="B498" s="1"/>
      <c r="C498" s="1"/>
      <c r="D498" s="1"/>
      <c r="I498" s="3"/>
      <c r="J498" s="5"/>
      <c r="K498" s="5"/>
      <c r="L498" s="5"/>
      <c r="M498" s="5"/>
      <c r="N498" s="5"/>
      <c r="O498" s="3"/>
      <c r="Q498" s="6"/>
    </row>
    <row r="499" spans="1:17" x14ac:dyDescent="0.2">
      <c r="A499" s="1"/>
      <c r="B499" s="1"/>
      <c r="C499" s="1"/>
      <c r="D499" s="1"/>
      <c r="I499" s="3"/>
      <c r="J499" s="5"/>
      <c r="K499" s="5"/>
      <c r="L499" s="5"/>
      <c r="M499" s="5"/>
      <c r="N499" s="5"/>
      <c r="O499" s="3"/>
      <c r="Q499" s="6"/>
    </row>
    <row r="500" spans="1:17" x14ac:dyDescent="0.2">
      <c r="A500" s="1"/>
      <c r="B500" s="1"/>
      <c r="C500" s="1"/>
      <c r="D500" s="1"/>
      <c r="I500" s="3"/>
      <c r="J500" s="5"/>
      <c r="K500" s="5"/>
      <c r="L500" s="5"/>
      <c r="M500" s="5"/>
      <c r="N500" s="5"/>
      <c r="O500" s="3"/>
      <c r="Q500" s="6"/>
    </row>
    <row r="501" spans="1:17" x14ac:dyDescent="0.2">
      <c r="A501" s="1"/>
      <c r="B501" s="1"/>
      <c r="C501" s="1"/>
      <c r="D501" s="1"/>
      <c r="I501" s="3"/>
      <c r="J501" s="5"/>
      <c r="K501" s="5"/>
      <c r="L501" s="5"/>
      <c r="M501" s="5"/>
      <c r="N501" s="5"/>
      <c r="O501" s="3"/>
      <c r="Q501" s="6"/>
    </row>
    <row r="502" spans="1:17" x14ac:dyDescent="0.2">
      <c r="A502" s="1"/>
      <c r="B502" s="1"/>
      <c r="C502" s="1"/>
      <c r="D502" s="1"/>
      <c r="I502" s="3"/>
      <c r="J502" s="5"/>
      <c r="K502" s="5"/>
      <c r="L502" s="5"/>
      <c r="M502" s="5"/>
      <c r="N502" s="5"/>
      <c r="O502" s="3"/>
      <c r="Q502" s="6"/>
    </row>
    <row r="503" spans="1:17" x14ac:dyDescent="0.2">
      <c r="A503" s="1"/>
      <c r="B503" s="1"/>
      <c r="C503" s="1"/>
      <c r="D503" s="1"/>
      <c r="I503" s="3"/>
      <c r="J503" s="5"/>
      <c r="K503" s="5"/>
      <c r="L503" s="5"/>
      <c r="M503" s="5"/>
      <c r="N503" s="5"/>
      <c r="O503" s="3"/>
      <c r="Q503" s="6"/>
    </row>
    <row r="504" spans="1:17" x14ac:dyDescent="0.2">
      <c r="A504" s="1"/>
      <c r="B504" s="1"/>
      <c r="C504" s="1"/>
      <c r="D504" s="1"/>
      <c r="I504" s="3"/>
      <c r="J504" s="5"/>
      <c r="K504" s="5"/>
      <c r="L504" s="5"/>
      <c r="M504" s="5"/>
      <c r="N504" s="5"/>
      <c r="O504" s="3"/>
      <c r="Q504" s="6"/>
    </row>
    <row r="505" spans="1:17" x14ac:dyDescent="0.2">
      <c r="A505" s="1"/>
      <c r="B505" s="1"/>
      <c r="C505" s="1"/>
      <c r="D505" s="1"/>
      <c r="I505" s="3"/>
      <c r="J505" s="5"/>
      <c r="K505" s="5"/>
      <c r="L505" s="5"/>
      <c r="M505" s="5"/>
      <c r="N505" s="5"/>
      <c r="O505" s="3"/>
      <c r="Q505" s="6"/>
    </row>
    <row r="506" spans="1:17" x14ac:dyDescent="0.2">
      <c r="A506" s="1"/>
      <c r="B506" s="1"/>
      <c r="C506" s="1"/>
      <c r="D506" s="1"/>
      <c r="I506" s="3"/>
      <c r="J506" s="5"/>
      <c r="K506" s="5"/>
      <c r="L506" s="5"/>
      <c r="M506" s="5"/>
      <c r="N506" s="5"/>
      <c r="O506" s="3"/>
      <c r="Q506" s="6"/>
    </row>
    <row r="507" spans="1:17" x14ac:dyDescent="0.2">
      <c r="A507" s="1"/>
      <c r="B507" s="1"/>
      <c r="C507" s="1"/>
      <c r="D507" s="1"/>
      <c r="I507" s="3"/>
      <c r="J507" s="5"/>
      <c r="K507" s="5"/>
      <c r="L507" s="5"/>
      <c r="M507" s="5"/>
      <c r="N507" s="5"/>
      <c r="O507" s="3"/>
      <c r="Q507" s="6"/>
    </row>
    <row r="508" spans="1:17" x14ac:dyDescent="0.2">
      <c r="A508" s="1"/>
      <c r="B508" s="1"/>
      <c r="C508" s="1"/>
      <c r="D508" s="1"/>
      <c r="I508" s="3"/>
      <c r="J508" s="5"/>
      <c r="K508" s="5"/>
      <c r="L508" s="5"/>
      <c r="M508" s="5"/>
      <c r="N508" s="5"/>
      <c r="O508" s="3"/>
      <c r="Q508" s="6"/>
    </row>
    <row r="509" spans="1:17" x14ac:dyDescent="0.2">
      <c r="A509" s="1"/>
      <c r="B509" s="1"/>
      <c r="C509" s="1"/>
      <c r="D509" s="1"/>
      <c r="I509" s="3"/>
      <c r="J509" s="5"/>
      <c r="K509" s="5"/>
      <c r="L509" s="5"/>
      <c r="M509" s="5"/>
      <c r="N509" s="5"/>
      <c r="O509" s="3"/>
      <c r="Q509" s="6"/>
    </row>
    <row r="510" spans="1:17" x14ac:dyDescent="0.2">
      <c r="A510" s="1"/>
      <c r="B510" s="1"/>
      <c r="C510" s="1"/>
      <c r="D510" s="1"/>
      <c r="I510" s="3"/>
      <c r="J510" s="5"/>
      <c r="K510" s="5"/>
      <c r="L510" s="5"/>
      <c r="M510" s="5"/>
      <c r="N510" s="5"/>
      <c r="O510" s="3"/>
      <c r="Q510" s="6"/>
    </row>
    <row r="511" spans="1:17" x14ac:dyDescent="0.2">
      <c r="A511" s="1"/>
      <c r="B511" s="1"/>
      <c r="C511" s="1"/>
      <c r="D511" s="1"/>
      <c r="I511" s="3"/>
      <c r="J511" s="5"/>
      <c r="K511" s="5"/>
      <c r="L511" s="5"/>
      <c r="M511" s="5"/>
      <c r="N511" s="5"/>
      <c r="O511" s="3"/>
      <c r="Q511" s="6"/>
    </row>
    <row r="512" spans="1:17" x14ac:dyDescent="0.2">
      <c r="A512" s="1"/>
      <c r="B512" s="1"/>
      <c r="C512" s="1"/>
      <c r="D512" s="1"/>
      <c r="I512" s="3"/>
      <c r="J512" s="5"/>
      <c r="K512" s="5"/>
      <c r="L512" s="5"/>
      <c r="M512" s="5"/>
      <c r="N512" s="5"/>
      <c r="O512" s="3"/>
      <c r="Q512" s="6"/>
    </row>
    <row r="513" spans="1:17" x14ac:dyDescent="0.2">
      <c r="A513" s="1"/>
      <c r="B513" s="1"/>
      <c r="C513" s="1"/>
      <c r="D513" s="1"/>
      <c r="I513" s="3"/>
      <c r="J513" s="5"/>
      <c r="K513" s="5"/>
      <c r="L513" s="5"/>
      <c r="M513" s="5"/>
      <c r="N513" s="5"/>
      <c r="O513" s="3"/>
      <c r="Q513" s="6"/>
    </row>
    <row r="514" spans="1:17" x14ac:dyDescent="0.2">
      <c r="A514" s="1"/>
      <c r="B514" s="1"/>
      <c r="C514" s="1"/>
      <c r="D514" s="1"/>
      <c r="I514" s="3"/>
      <c r="J514" s="5"/>
      <c r="K514" s="5"/>
      <c r="L514" s="5"/>
      <c r="M514" s="5"/>
      <c r="N514" s="5"/>
      <c r="O514" s="3"/>
      <c r="Q514" s="6"/>
    </row>
    <row r="515" spans="1:17" x14ac:dyDescent="0.2">
      <c r="A515" s="1"/>
      <c r="B515" s="1"/>
      <c r="C515" s="1"/>
      <c r="D515" s="1"/>
      <c r="I515" s="3"/>
      <c r="J515" s="5"/>
      <c r="K515" s="5"/>
      <c r="L515" s="5"/>
      <c r="M515" s="5"/>
      <c r="N515" s="5"/>
      <c r="O515" s="3"/>
      <c r="Q515" s="6"/>
    </row>
    <row r="516" spans="1:17" x14ac:dyDescent="0.2">
      <c r="A516" s="1"/>
      <c r="B516" s="1"/>
      <c r="C516" s="1"/>
      <c r="D516" s="1"/>
      <c r="I516" s="3"/>
      <c r="J516" s="5"/>
      <c r="K516" s="5"/>
      <c r="L516" s="5"/>
      <c r="M516" s="5"/>
      <c r="N516" s="5"/>
      <c r="O516" s="3"/>
      <c r="Q516" s="6"/>
    </row>
    <row r="517" spans="1:17" x14ac:dyDescent="0.2">
      <c r="A517" s="1"/>
      <c r="B517" s="1"/>
      <c r="C517" s="1"/>
      <c r="D517" s="1"/>
      <c r="I517" s="3"/>
      <c r="J517" s="5"/>
      <c r="K517" s="5"/>
      <c r="L517" s="5"/>
      <c r="M517" s="5"/>
      <c r="N517" s="5"/>
      <c r="O517" s="3"/>
      <c r="Q517" s="6"/>
    </row>
    <row r="518" spans="1:17" x14ac:dyDescent="0.2">
      <c r="A518" s="1"/>
      <c r="B518" s="1"/>
      <c r="C518" s="1"/>
      <c r="D518" s="1"/>
      <c r="I518" s="3"/>
      <c r="J518" s="5"/>
      <c r="K518" s="5"/>
      <c r="L518" s="5"/>
      <c r="M518" s="5"/>
      <c r="N518" s="5"/>
      <c r="O518" s="3"/>
      <c r="Q518" s="6"/>
    </row>
    <row r="519" spans="1:17" x14ac:dyDescent="0.2">
      <c r="A519" s="1"/>
      <c r="B519" s="1"/>
      <c r="C519" s="1"/>
      <c r="D519" s="1"/>
      <c r="I519" s="3"/>
      <c r="J519" s="5"/>
      <c r="K519" s="5"/>
      <c r="L519" s="5"/>
      <c r="M519" s="5"/>
      <c r="N519" s="5"/>
      <c r="O519" s="3"/>
      <c r="Q519" s="6"/>
    </row>
    <row r="520" spans="1:17" x14ac:dyDescent="0.2">
      <c r="A520" s="1"/>
      <c r="B520" s="1"/>
      <c r="C520" s="1"/>
      <c r="D520" s="1"/>
      <c r="I520" s="3"/>
      <c r="J520" s="5"/>
      <c r="K520" s="5"/>
      <c r="L520" s="5"/>
      <c r="M520" s="5"/>
      <c r="N520" s="5"/>
      <c r="O520" s="3"/>
      <c r="Q520" s="6"/>
    </row>
    <row r="521" spans="1:17" x14ac:dyDescent="0.2">
      <c r="A521" s="1"/>
      <c r="B521" s="1"/>
      <c r="C521" s="1"/>
      <c r="D521" s="1"/>
      <c r="I521" s="3"/>
      <c r="J521" s="5"/>
      <c r="K521" s="5"/>
      <c r="L521" s="5"/>
      <c r="M521" s="5"/>
      <c r="N521" s="5"/>
      <c r="O521" s="3"/>
      <c r="Q521" s="6"/>
    </row>
    <row r="522" spans="1:17" x14ac:dyDescent="0.2">
      <c r="A522" s="1"/>
      <c r="B522" s="1"/>
      <c r="C522" s="1"/>
      <c r="D522" s="1"/>
      <c r="I522" s="3"/>
      <c r="J522" s="5"/>
      <c r="K522" s="5"/>
      <c r="L522" s="5"/>
      <c r="M522" s="5"/>
      <c r="N522" s="5"/>
      <c r="O522" s="3"/>
      <c r="Q522" s="6"/>
    </row>
    <row r="523" spans="1:17" x14ac:dyDescent="0.2">
      <c r="A523" s="1"/>
      <c r="B523" s="1"/>
      <c r="C523" s="1"/>
      <c r="D523" s="1"/>
      <c r="I523" s="3"/>
      <c r="J523" s="5"/>
      <c r="K523" s="5"/>
      <c r="L523" s="5"/>
      <c r="M523" s="5"/>
      <c r="N523" s="5"/>
      <c r="O523" s="3"/>
      <c r="Q523" s="6"/>
    </row>
    <row r="524" spans="1:17" x14ac:dyDescent="0.2">
      <c r="A524" s="1"/>
      <c r="B524" s="1"/>
      <c r="C524" s="1"/>
      <c r="D524" s="1"/>
      <c r="I524" s="3"/>
      <c r="J524" s="5"/>
      <c r="K524" s="5"/>
      <c r="L524" s="5"/>
      <c r="M524" s="5"/>
      <c r="N524" s="5"/>
      <c r="O524" s="3"/>
      <c r="Q524" s="6"/>
    </row>
    <row r="525" spans="1:17" x14ac:dyDescent="0.2">
      <c r="A525" s="1"/>
      <c r="B525" s="1"/>
      <c r="C525" s="1"/>
      <c r="D525" s="1"/>
      <c r="I525" s="3"/>
      <c r="J525" s="5"/>
      <c r="K525" s="5"/>
      <c r="L525" s="5"/>
      <c r="M525" s="5"/>
      <c r="N525" s="5"/>
      <c r="O525" s="3"/>
      <c r="Q525" s="6"/>
    </row>
    <row r="526" spans="1:17" x14ac:dyDescent="0.2">
      <c r="A526" s="1"/>
      <c r="B526" s="1"/>
      <c r="C526" s="1"/>
      <c r="D526" s="1"/>
      <c r="I526" s="3"/>
      <c r="J526" s="5"/>
      <c r="K526" s="5"/>
      <c r="L526" s="5"/>
      <c r="M526" s="5"/>
      <c r="N526" s="5"/>
      <c r="O526" s="3"/>
      <c r="Q526" s="6"/>
    </row>
    <row r="527" spans="1:17" x14ac:dyDescent="0.2">
      <c r="A527" s="1"/>
      <c r="B527" s="1"/>
      <c r="C527" s="1"/>
      <c r="D527" s="1"/>
      <c r="I527" s="3"/>
      <c r="J527" s="5"/>
      <c r="K527" s="5"/>
      <c r="L527" s="5"/>
      <c r="M527" s="5"/>
      <c r="N527" s="5"/>
      <c r="O527" s="3"/>
      <c r="Q527" s="6"/>
    </row>
    <row r="528" spans="1:17" x14ac:dyDescent="0.2">
      <c r="A528" s="1"/>
      <c r="B528" s="1"/>
      <c r="C528" s="1"/>
      <c r="D528" s="1"/>
      <c r="I528" s="3"/>
      <c r="J528" s="5"/>
      <c r="K528" s="5"/>
      <c r="L528" s="5"/>
      <c r="M528" s="5"/>
      <c r="N528" s="5"/>
      <c r="O528" s="3"/>
      <c r="Q528" s="6"/>
    </row>
    <row r="529" spans="1:17" x14ac:dyDescent="0.2">
      <c r="A529" s="1"/>
      <c r="B529" s="1"/>
      <c r="C529" s="1"/>
      <c r="D529" s="1"/>
      <c r="I529" s="3"/>
      <c r="J529" s="5"/>
      <c r="K529" s="5"/>
      <c r="L529" s="5"/>
      <c r="M529" s="5"/>
      <c r="N529" s="5"/>
      <c r="O529" s="3"/>
      <c r="Q529" s="6"/>
    </row>
    <row r="530" spans="1:17" x14ac:dyDescent="0.2">
      <c r="A530" s="1"/>
      <c r="B530" s="1"/>
      <c r="C530" s="1"/>
      <c r="D530" s="1"/>
      <c r="I530" s="3"/>
      <c r="J530" s="5"/>
      <c r="K530" s="5"/>
      <c r="L530" s="5"/>
      <c r="M530" s="5"/>
      <c r="N530" s="5"/>
      <c r="O530" s="3"/>
      <c r="Q530" s="6"/>
    </row>
    <row r="531" spans="1:17" x14ac:dyDescent="0.2">
      <c r="A531" s="1"/>
      <c r="B531" s="1"/>
      <c r="C531" s="1"/>
      <c r="D531" s="1"/>
      <c r="I531" s="3"/>
      <c r="J531" s="5"/>
      <c r="K531" s="5"/>
      <c r="L531" s="5"/>
      <c r="M531" s="5"/>
      <c r="N531" s="5"/>
      <c r="O531" s="3"/>
      <c r="Q531" s="6"/>
    </row>
    <row r="532" spans="1:17" x14ac:dyDescent="0.2">
      <c r="A532" s="1"/>
      <c r="B532" s="1"/>
      <c r="C532" s="1"/>
      <c r="D532" s="1"/>
      <c r="I532" s="3"/>
      <c r="J532" s="5"/>
      <c r="K532" s="5"/>
      <c r="L532" s="5"/>
      <c r="M532" s="5"/>
      <c r="N532" s="5"/>
      <c r="O532" s="3"/>
      <c r="Q532" s="6"/>
    </row>
    <row r="533" spans="1:17" x14ac:dyDescent="0.2">
      <c r="A533" s="1"/>
      <c r="B533" s="1"/>
      <c r="C533" s="1"/>
      <c r="D533" s="1"/>
      <c r="I533" s="3"/>
      <c r="J533" s="5"/>
      <c r="K533" s="5"/>
      <c r="L533" s="5"/>
      <c r="M533" s="5"/>
      <c r="N533" s="5"/>
      <c r="O533" s="3"/>
      <c r="Q533" s="6"/>
    </row>
    <row r="534" spans="1:17" x14ac:dyDescent="0.2">
      <c r="A534" s="1"/>
      <c r="B534" s="1"/>
      <c r="C534" s="1"/>
      <c r="D534" s="1"/>
      <c r="I534" s="3"/>
      <c r="J534" s="5"/>
      <c r="K534" s="5"/>
      <c r="L534" s="5"/>
      <c r="M534" s="5"/>
      <c r="N534" s="5"/>
      <c r="O534" s="3"/>
      <c r="Q534" s="6"/>
    </row>
    <row r="535" spans="1:17" x14ac:dyDescent="0.2">
      <c r="A535" s="1"/>
      <c r="B535" s="1"/>
      <c r="C535" s="1"/>
      <c r="D535" s="1"/>
      <c r="I535" s="3"/>
      <c r="J535" s="5"/>
      <c r="K535" s="5"/>
      <c r="L535" s="5"/>
      <c r="M535" s="5"/>
      <c r="N535" s="5"/>
      <c r="O535" s="3"/>
      <c r="Q535" s="6"/>
    </row>
    <row r="536" spans="1:17" x14ac:dyDescent="0.2">
      <c r="A536" s="1"/>
      <c r="B536" s="1"/>
      <c r="C536" s="1"/>
      <c r="D536" s="1"/>
      <c r="I536" s="3"/>
      <c r="J536" s="5"/>
      <c r="K536" s="5"/>
      <c r="L536" s="5"/>
      <c r="M536" s="5"/>
      <c r="N536" s="5"/>
      <c r="O536" s="3"/>
      <c r="Q536" s="6"/>
    </row>
    <row r="537" spans="1:17" x14ac:dyDescent="0.2">
      <c r="A537" s="1"/>
      <c r="B537" s="1"/>
      <c r="C537" s="1"/>
      <c r="D537" s="1"/>
      <c r="I537" s="3"/>
      <c r="J537" s="5"/>
      <c r="K537" s="5"/>
      <c r="L537" s="5"/>
      <c r="M537" s="5"/>
      <c r="N537" s="5"/>
      <c r="O537" s="3"/>
      <c r="Q537" s="6"/>
    </row>
    <row r="538" spans="1:17" x14ac:dyDescent="0.2">
      <c r="A538" s="1"/>
      <c r="B538" s="1"/>
      <c r="C538" s="1"/>
      <c r="D538" s="1"/>
      <c r="I538" s="3"/>
      <c r="J538" s="5"/>
      <c r="K538" s="5"/>
      <c r="L538" s="5"/>
      <c r="M538" s="5"/>
      <c r="N538" s="5"/>
      <c r="O538" s="3"/>
      <c r="Q538" s="6"/>
    </row>
    <row r="539" spans="1:17" x14ac:dyDescent="0.2">
      <c r="A539" s="1"/>
      <c r="B539" s="1"/>
      <c r="C539" s="1"/>
      <c r="D539" s="1"/>
      <c r="I539" s="3"/>
      <c r="J539" s="5"/>
      <c r="K539" s="5"/>
      <c r="L539" s="5"/>
      <c r="M539" s="5"/>
      <c r="N539" s="5"/>
      <c r="O539" s="3"/>
      <c r="Q539" s="6"/>
    </row>
    <row r="540" spans="1:17" x14ac:dyDescent="0.2">
      <c r="A540" s="1"/>
      <c r="B540" s="1"/>
      <c r="C540" s="1"/>
      <c r="D540" s="1"/>
      <c r="I540" s="3"/>
      <c r="J540" s="5"/>
      <c r="K540" s="5"/>
      <c r="L540" s="5"/>
      <c r="M540" s="5"/>
      <c r="N540" s="5"/>
      <c r="O540" s="3"/>
      <c r="Q540" s="6"/>
    </row>
    <row r="541" spans="1:17" x14ac:dyDescent="0.2">
      <c r="A541" s="1"/>
      <c r="B541" s="1"/>
      <c r="C541" s="1"/>
      <c r="D541" s="1"/>
      <c r="I541" s="3"/>
      <c r="J541" s="5"/>
      <c r="K541" s="5"/>
      <c r="L541" s="5"/>
      <c r="M541" s="5"/>
      <c r="N541" s="5"/>
      <c r="O541" s="3"/>
      <c r="Q541" s="6"/>
    </row>
    <row r="542" spans="1:17" x14ac:dyDescent="0.2">
      <c r="A542" s="1"/>
      <c r="B542" s="1"/>
      <c r="C542" s="1"/>
      <c r="D542" s="1"/>
      <c r="I542" s="3"/>
      <c r="J542" s="5"/>
      <c r="K542" s="5"/>
      <c r="L542" s="5"/>
      <c r="M542" s="5"/>
      <c r="N542" s="5"/>
      <c r="O542" s="3"/>
      <c r="Q542" s="6"/>
    </row>
    <row r="543" spans="1:17" x14ac:dyDescent="0.2">
      <c r="A543" s="1"/>
      <c r="B543" s="1"/>
      <c r="C543" s="1"/>
      <c r="D543" s="1"/>
      <c r="I543" s="3"/>
      <c r="J543" s="5"/>
      <c r="K543" s="5"/>
      <c r="L543" s="5"/>
      <c r="M543" s="5"/>
      <c r="N543" s="5"/>
      <c r="O543" s="3"/>
      <c r="Q543" s="6"/>
    </row>
    <row r="544" spans="1:17" x14ac:dyDescent="0.2">
      <c r="A544" s="1"/>
      <c r="B544" s="1"/>
      <c r="C544" s="1"/>
      <c r="D544" s="1"/>
      <c r="I544" s="3"/>
      <c r="J544" s="5"/>
      <c r="K544" s="5"/>
      <c r="L544" s="5"/>
      <c r="M544" s="5"/>
      <c r="N544" s="5"/>
      <c r="O544" s="3"/>
      <c r="Q544" s="6"/>
    </row>
    <row r="545" spans="1:17" x14ac:dyDescent="0.2">
      <c r="A545" s="1"/>
      <c r="B545" s="1"/>
      <c r="C545" s="1"/>
      <c r="D545" s="1"/>
      <c r="I545" s="3"/>
      <c r="J545" s="5"/>
      <c r="K545" s="5"/>
      <c r="L545" s="5"/>
      <c r="M545" s="5"/>
      <c r="N545" s="5"/>
      <c r="O545" s="3"/>
      <c r="Q545" s="6"/>
    </row>
    <row r="546" spans="1:17" x14ac:dyDescent="0.2">
      <c r="A546" s="1"/>
      <c r="B546" s="1"/>
      <c r="C546" s="1"/>
      <c r="D546" s="1"/>
      <c r="I546" s="3"/>
      <c r="J546" s="5"/>
      <c r="K546" s="5"/>
      <c r="L546" s="5"/>
      <c r="M546" s="5"/>
      <c r="N546" s="5"/>
      <c r="O546" s="3"/>
      <c r="Q546" s="6"/>
    </row>
    <row r="547" spans="1:17" x14ac:dyDescent="0.2">
      <c r="A547" s="1"/>
      <c r="B547" s="1"/>
      <c r="C547" s="1"/>
      <c r="D547" s="1"/>
      <c r="I547" s="3"/>
      <c r="J547" s="5"/>
      <c r="K547" s="5"/>
      <c r="L547" s="5"/>
      <c r="M547" s="5"/>
      <c r="N547" s="5"/>
      <c r="O547" s="3"/>
      <c r="Q547" s="6"/>
    </row>
    <row r="548" spans="1:17" x14ac:dyDescent="0.2">
      <c r="A548" s="1"/>
      <c r="B548" s="1"/>
      <c r="C548" s="1"/>
      <c r="D548" s="1"/>
      <c r="I548" s="3"/>
      <c r="J548" s="5"/>
      <c r="K548" s="5"/>
      <c r="L548" s="5"/>
      <c r="M548" s="5"/>
      <c r="N548" s="5"/>
      <c r="O548" s="3"/>
      <c r="Q548" s="6"/>
    </row>
    <row r="549" spans="1:17" x14ac:dyDescent="0.2">
      <c r="A549" s="1"/>
      <c r="B549" s="1"/>
      <c r="C549" s="1"/>
      <c r="D549" s="1"/>
      <c r="I549" s="3"/>
      <c r="J549" s="5"/>
      <c r="K549" s="5"/>
      <c r="L549" s="5"/>
      <c r="M549" s="5"/>
      <c r="N549" s="5"/>
      <c r="O549" s="3"/>
      <c r="Q549" s="6"/>
    </row>
    <row r="550" spans="1:17" x14ac:dyDescent="0.2">
      <c r="A550" s="1"/>
      <c r="B550" s="1"/>
      <c r="C550" s="1"/>
      <c r="D550" s="1"/>
      <c r="I550" s="3"/>
      <c r="J550" s="5"/>
      <c r="K550" s="5"/>
      <c r="L550" s="5"/>
      <c r="M550" s="5"/>
      <c r="N550" s="5"/>
      <c r="O550" s="3"/>
      <c r="Q550" s="6"/>
    </row>
    <row r="551" spans="1:17" x14ac:dyDescent="0.2">
      <c r="A551" s="1"/>
      <c r="B551" s="1"/>
      <c r="C551" s="1"/>
      <c r="D551" s="1"/>
      <c r="I551" s="3"/>
      <c r="J551" s="5"/>
      <c r="K551" s="5"/>
      <c r="L551" s="5"/>
      <c r="M551" s="5"/>
      <c r="N551" s="5"/>
      <c r="O551" s="3"/>
      <c r="Q551" s="6"/>
    </row>
    <row r="552" spans="1:17" x14ac:dyDescent="0.2">
      <c r="A552" s="1"/>
      <c r="B552" s="1"/>
      <c r="C552" s="1"/>
      <c r="D552" s="1"/>
      <c r="I552" s="3"/>
      <c r="J552" s="5"/>
      <c r="K552" s="5"/>
      <c r="L552" s="5"/>
      <c r="M552" s="5"/>
      <c r="N552" s="5"/>
      <c r="O552" s="3"/>
      <c r="Q552" s="6"/>
    </row>
    <row r="553" spans="1:17" x14ac:dyDescent="0.2">
      <c r="A553" s="1"/>
      <c r="B553" s="1"/>
      <c r="C553" s="1"/>
      <c r="D553" s="1"/>
      <c r="I553" s="3"/>
      <c r="J553" s="5"/>
      <c r="K553" s="5"/>
      <c r="L553" s="5"/>
      <c r="M553" s="5"/>
      <c r="N553" s="5"/>
      <c r="O553" s="3"/>
      <c r="Q553" s="6"/>
    </row>
    <row r="554" spans="1:17" x14ac:dyDescent="0.2">
      <c r="A554" s="1"/>
      <c r="B554" s="1"/>
      <c r="C554" s="1"/>
      <c r="D554" s="1"/>
      <c r="I554" s="3"/>
      <c r="J554" s="5"/>
      <c r="K554" s="5"/>
      <c r="L554" s="5"/>
      <c r="M554" s="5"/>
      <c r="N554" s="5"/>
      <c r="O554" s="3"/>
      <c r="Q554" s="6"/>
    </row>
    <row r="555" spans="1:17" x14ac:dyDescent="0.2">
      <c r="A555" s="1"/>
      <c r="B555" s="1"/>
      <c r="C555" s="1"/>
      <c r="D555" s="1"/>
      <c r="I555" s="3"/>
      <c r="J555" s="5"/>
      <c r="K555" s="5"/>
      <c r="L555" s="5"/>
      <c r="M555" s="5"/>
      <c r="N555" s="5"/>
      <c r="O555" s="3"/>
      <c r="Q555" s="6"/>
    </row>
    <row r="556" spans="1:17" x14ac:dyDescent="0.2">
      <c r="A556" s="1"/>
      <c r="B556" s="1"/>
      <c r="C556" s="1"/>
      <c r="D556" s="1"/>
      <c r="I556" s="3"/>
      <c r="J556" s="5"/>
      <c r="K556" s="5"/>
      <c r="L556" s="5"/>
      <c r="M556" s="5"/>
      <c r="N556" s="5"/>
      <c r="O556" s="3"/>
      <c r="Q556" s="6"/>
    </row>
    <row r="557" spans="1:17" x14ac:dyDescent="0.2">
      <c r="A557" s="1"/>
      <c r="B557" s="1"/>
      <c r="C557" s="1"/>
      <c r="D557" s="1"/>
      <c r="I557" s="3"/>
      <c r="J557" s="5"/>
      <c r="K557" s="5"/>
      <c r="L557" s="5"/>
      <c r="M557" s="5"/>
      <c r="N557" s="5"/>
      <c r="O557" s="3"/>
      <c r="Q557" s="6"/>
    </row>
    <row r="558" spans="1:17" x14ac:dyDescent="0.2">
      <c r="A558" s="1"/>
      <c r="B558" s="1"/>
      <c r="C558" s="1"/>
      <c r="D558" s="1"/>
      <c r="I558" s="3"/>
      <c r="J558" s="5"/>
      <c r="K558" s="5"/>
      <c r="L558" s="5"/>
      <c r="M558" s="5"/>
      <c r="N558" s="5"/>
      <c r="O558" s="3"/>
      <c r="Q558" s="6"/>
    </row>
    <row r="559" spans="1:17" x14ac:dyDescent="0.2">
      <c r="A559" s="1"/>
      <c r="B559" s="1"/>
      <c r="C559" s="1"/>
      <c r="D559" s="1"/>
      <c r="I559" s="3"/>
      <c r="J559" s="5"/>
      <c r="K559" s="5"/>
      <c r="L559" s="5"/>
      <c r="M559" s="5"/>
      <c r="N559" s="5"/>
      <c r="O559" s="3"/>
      <c r="Q559" s="6"/>
    </row>
    <row r="560" spans="1:17" x14ac:dyDescent="0.2">
      <c r="A560" s="1"/>
      <c r="B560" s="1"/>
      <c r="C560" s="1"/>
      <c r="D560" s="1"/>
      <c r="I560" s="3"/>
      <c r="J560" s="5"/>
      <c r="K560" s="5"/>
      <c r="L560" s="5"/>
      <c r="M560" s="5"/>
      <c r="N560" s="5"/>
      <c r="O560" s="3"/>
      <c r="Q560" s="6"/>
    </row>
    <row r="561" spans="1:17" x14ac:dyDescent="0.2">
      <c r="A561" s="1"/>
      <c r="B561" s="1"/>
      <c r="C561" s="1"/>
      <c r="D561" s="1"/>
      <c r="I561" s="3"/>
      <c r="J561" s="5"/>
      <c r="K561" s="5"/>
      <c r="L561" s="5"/>
      <c r="M561" s="5"/>
      <c r="N561" s="5"/>
      <c r="O561" s="3"/>
      <c r="Q561" s="6"/>
    </row>
    <row r="562" spans="1:17" x14ac:dyDescent="0.2">
      <c r="A562" s="1"/>
      <c r="B562" s="1"/>
      <c r="C562" s="1"/>
      <c r="D562" s="1"/>
      <c r="I562" s="3"/>
      <c r="J562" s="5"/>
      <c r="K562" s="5"/>
      <c r="L562" s="5"/>
      <c r="M562" s="5"/>
      <c r="N562" s="5"/>
      <c r="O562" s="3"/>
      <c r="Q562" s="6"/>
    </row>
    <row r="563" spans="1:17" x14ac:dyDescent="0.2">
      <c r="A563" s="1"/>
      <c r="B563" s="1"/>
      <c r="C563" s="1"/>
      <c r="D563" s="1"/>
      <c r="I563" s="3"/>
      <c r="J563" s="5"/>
      <c r="K563" s="5"/>
      <c r="L563" s="5"/>
      <c r="M563" s="5"/>
      <c r="N563" s="5"/>
      <c r="O563" s="3"/>
      <c r="Q563" s="6"/>
    </row>
    <row r="564" spans="1:17" x14ac:dyDescent="0.2">
      <c r="A564" s="1"/>
      <c r="B564" s="1"/>
      <c r="C564" s="1"/>
      <c r="D564" s="1"/>
      <c r="I564" s="3"/>
      <c r="J564" s="5"/>
      <c r="K564" s="5"/>
      <c r="L564" s="5"/>
      <c r="M564" s="5"/>
      <c r="N564" s="5"/>
      <c r="O564" s="3"/>
      <c r="Q564" s="6"/>
    </row>
    <row r="565" spans="1:17" x14ac:dyDescent="0.2">
      <c r="A565" s="1"/>
      <c r="B565" s="1"/>
      <c r="C565" s="1"/>
      <c r="D565" s="1"/>
      <c r="I565" s="3"/>
      <c r="J565" s="5"/>
      <c r="K565" s="5"/>
      <c r="L565" s="5"/>
      <c r="M565" s="5"/>
      <c r="N565" s="5"/>
      <c r="O565" s="3"/>
      <c r="Q565" s="6"/>
    </row>
    <row r="566" spans="1:17" x14ac:dyDescent="0.2">
      <c r="A566" s="1"/>
      <c r="B566" s="1"/>
      <c r="C566" s="1"/>
      <c r="D566" s="1"/>
      <c r="I566" s="3"/>
      <c r="J566" s="5"/>
      <c r="K566" s="5"/>
      <c r="L566" s="5"/>
      <c r="M566" s="5"/>
      <c r="N566" s="5"/>
      <c r="O566" s="3"/>
      <c r="Q566" s="6"/>
    </row>
    <row r="567" spans="1:17" x14ac:dyDescent="0.2">
      <c r="A567" s="1"/>
      <c r="B567" s="1"/>
      <c r="C567" s="1"/>
      <c r="D567" s="1"/>
      <c r="I567" s="3"/>
      <c r="J567" s="5"/>
      <c r="K567" s="5"/>
      <c r="L567" s="5"/>
      <c r="M567" s="5"/>
      <c r="N567" s="5"/>
      <c r="O567" s="3"/>
      <c r="Q567" s="6"/>
    </row>
    <row r="568" spans="1:17" x14ac:dyDescent="0.2">
      <c r="A568" s="1"/>
      <c r="B568" s="1"/>
      <c r="C568" s="1"/>
      <c r="D568" s="1"/>
      <c r="I568" s="3"/>
      <c r="J568" s="5"/>
      <c r="K568" s="5"/>
      <c r="L568" s="5"/>
      <c r="M568" s="5"/>
      <c r="N568" s="5"/>
      <c r="O568" s="3"/>
      <c r="Q568" s="6"/>
    </row>
    <row r="569" spans="1:17" x14ac:dyDescent="0.2">
      <c r="A569" s="1"/>
      <c r="B569" s="1"/>
      <c r="C569" s="1"/>
      <c r="D569" s="1"/>
      <c r="I569" s="3"/>
      <c r="J569" s="5"/>
      <c r="K569" s="5"/>
      <c r="L569" s="5"/>
      <c r="M569" s="5"/>
      <c r="N569" s="5"/>
      <c r="O569" s="3"/>
      <c r="Q569" s="6"/>
    </row>
    <row r="570" spans="1:17" x14ac:dyDescent="0.2">
      <c r="A570" s="1"/>
      <c r="B570" s="1"/>
      <c r="C570" s="1"/>
      <c r="D570" s="1"/>
      <c r="I570" s="3"/>
      <c r="J570" s="5"/>
      <c r="K570" s="5"/>
      <c r="L570" s="5"/>
      <c r="M570" s="5"/>
      <c r="N570" s="5"/>
      <c r="O570" s="3"/>
      <c r="Q570" s="6"/>
    </row>
    <row r="571" spans="1:17" x14ac:dyDescent="0.2">
      <c r="A571" s="1"/>
      <c r="B571" s="1"/>
      <c r="C571" s="1"/>
      <c r="D571" s="1"/>
      <c r="I571" s="3"/>
      <c r="J571" s="5"/>
      <c r="K571" s="5"/>
      <c r="L571" s="5"/>
      <c r="M571" s="5"/>
      <c r="N571" s="5"/>
      <c r="O571" s="3"/>
      <c r="Q571" s="6"/>
    </row>
    <row r="572" spans="1:17" x14ac:dyDescent="0.2">
      <c r="A572" s="1"/>
      <c r="B572" s="1"/>
      <c r="C572" s="1"/>
      <c r="D572" s="1"/>
      <c r="I572" s="3"/>
      <c r="J572" s="5"/>
      <c r="K572" s="5"/>
      <c r="L572" s="5"/>
      <c r="M572" s="5"/>
      <c r="N572" s="5"/>
      <c r="O572" s="3"/>
      <c r="Q572" s="6"/>
    </row>
    <row r="573" spans="1:17" x14ac:dyDescent="0.2">
      <c r="A573" s="1"/>
      <c r="B573" s="1"/>
      <c r="C573" s="1"/>
      <c r="D573" s="1"/>
      <c r="I573" s="3"/>
      <c r="J573" s="5"/>
      <c r="K573" s="5"/>
      <c r="L573" s="5"/>
      <c r="M573" s="5"/>
      <c r="N573" s="5"/>
      <c r="O573" s="3"/>
      <c r="Q573" s="6"/>
    </row>
    <row r="574" spans="1:17" x14ac:dyDescent="0.2">
      <c r="A574" s="1"/>
      <c r="B574" s="1"/>
      <c r="C574" s="1"/>
      <c r="D574" s="1"/>
      <c r="I574" s="3"/>
      <c r="J574" s="5"/>
      <c r="K574" s="5"/>
      <c r="L574" s="5"/>
      <c r="M574" s="5"/>
      <c r="N574" s="5"/>
      <c r="O574" s="3"/>
      <c r="Q574" s="6"/>
    </row>
    <row r="575" spans="1:17" x14ac:dyDescent="0.2">
      <c r="A575" s="1"/>
      <c r="B575" s="1"/>
      <c r="C575" s="1"/>
      <c r="D575" s="1"/>
      <c r="I575" s="3"/>
      <c r="J575" s="5"/>
      <c r="K575" s="5"/>
      <c r="L575" s="5"/>
      <c r="M575" s="5"/>
      <c r="N575" s="5"/>
      <c r="O575" s="3"/>
      <c r="Q575" s="6"/>
    </row>
    <row r="576" spans="1:17" x14ac:dyDescent="0.2">
      <c r="A576" s="1"/>
      <c r="B576" s="1"/>
      <c r="C576" s="1"/>
      <c r="D576" s="1"/>
      <c r="I576" s="3"/>
      <c r="J576" s="5"/>
      <c r="K576" s="5"/>
      <c r="L576" s="5"/>
      <c r="M576" s="5"/>
      <c r="N576" s="5"/>
      <c r="O576" s="3"/>
      <c r="Q576" s="6"/>
    </row>
    <row r="577" spans="1:17" x14ac:dyDescent="0.2">
      <c r="A577" s="1"/>
      <c r="B577" s="1"/>
      <c r="C577" s="1"/>
      <c r="D577" s="1"/>
      <c r="I577" s="3"/>
      <c r="J577" s="5"/>
      <c r="K577" s="5"/>
      <c r="L577" s="5"/>
      <c r="M577" s="5"/>
      <c r="N577" s="5"/>
      <c r="O577" s="3"/>
      <c r="Q577" s="6"/>
    </row>
    <row r="578" spans="1:17" x14ac:dyDescent="0.2">
      <c r="A578" s="1"/>
      <c r="B578" s="1"/>
      <c r="C578" s="1"/>
      <c r="D578" s="1"/>
      <c r="I578" s="3"/>
      <c r="J578" s="5"/>
      <c r="K578" s="5"/>
      <c r="L578" s="5"/>
      <c r="M578" s="5"/>
      <c r="N578" s="5"/>
      <c r="O578" s="3"/>
      <c r="Q578" s="6"/>
    </row>
    <row r="579" spans="1:17" x14ac:dyDescent="0.2">
      <c r="A579" s="1"/>
      <c r="B579" s="1"/>
      <c r="C579" s="1"/>
      <c r="D579" s="1"/>
      <c r="I579" s="3"/>
      <c r="J579" s="5"/>
      <c r="K579" s="5"/>
      <c r="L579" s="5"/>
      <c r="M579" s="5"/>
      <c r="N579" s="5"/>
      <c r="O579" s="3"/>
      <c r="Q579" s="6"/>
    </row>
    <row r="580" spans="1:17" x14ac:dyDescent="0.2">
      <c r="A580" s="1"/>
      <c r="B580" s="1"/>
      <c r="C580" s="1"/>
      <c r="D580" s="1"/>
      <c r="I580" s="3"/>
      <c r="J580" s="5"/>
      <c r="K580" s="5"/>
      <c r="L580" s="5"/>
      <c r="M580" s="5"/>
      <c r="N580" s="5"/>
      <c r="O580" s="3"/>
      <c r="Q580" s="6"/>
    </row>
    <row r="581" spans="1:17" x14ac:dyDescent="0.2">
      <c r="A581" s="1"/>
      <c r="B581" s="1"/>
      <c r="C581" s="1"/>
      <c r="D581" s="1"/>
      <c r="I581" s="3"/>
      <c r="J581" s="5"/>
      <c r="K581" s="5"/>
      <c r="L581" s="5"/>
      <c r="M581" s="5"/>
      <c r="N581" s="5"/>
      <c r="O581" s="3"/>
      <c r="Q581" s="6"/>
    </row>
    <row r="582" spans="1:17" x14ac:dyDescent="0.2">
      <c r="A582" s="1"/>
      <c r="B582" s="1"/>
      <c r="C582" s="1"/>
      <c r="D582" s="1"/>
      <c r="I582" s="3"/>
      <c r="J582" s="5"/>
      <c r="K582" s="5"/>
      <c r="L582" s="5"/>
      <c r="M582" s="5"/>
      <c r="N582" s="5"/>
      <c r="O582" s="3"/>
      <c r="Q582" s="6"/>
    </row>
    <row r="583" spans="1:17" x14ac:dyDescent="0.2">
      <c r="A583" s="1"/>
      <c r="B583" s="1"/>
      <c r="C583" s="1"/>
      <c r="D583" s="1"/>
      <c r="I583" s="3"/>
      <c r="J583" s="5"/>
      <c r="K583" s="5"/>
      <c r="L583" s="5"/>
      <c r="M583" s="5"/>
      <c r="N583" s="5"/>
      <c r="O583" s="3"/>
      <c r="Q583" s="6"/>
    </row>
    <row r="584" spans="1:17" x14ac:dyDescent="0.2">
      <c r="A584" s="1"/>
      <c r="B584" s="1"/>
      <c r="C584" s="1"/>
      <c r="D584" s="1"/>
      <c r="I584" s="3"/>
      <c r="J584" s="5"/>
      <c r="K584" s="5"/>
      <c r="L584" s="5"/>
      <c r="M584" s="5"/>
      <c r="N584" s="5"/>
      <c r="O584" s="3"/>
      <c r="Q584" s="6"/>
    </row>
    <row r="585" spans="1:17" x14ac:dyDescent="0.2">
      <c r="A585" s="1"/>
      <c r="B585" s="1"/>
      <c r="C585" s="1"/>
      <c r="D585" s="1"/>
      <c r="I585" s="3"/>
      <c r="J585" s="5"/>
      <c r="K585" s="5"/>
      <c r="L585" s="5"/>
      <c r="M585" s="5"/>
      <c r="N585" s="5"/>
      <c r="O585" s="3"/>
      <c r="Q585" s="6"/>
    </row>
    <row r="586" spans="1:17" x14ac:dyDescent="0.2">
      <c r="A586" s="1"/>
      <c r="B586" s="1"/>
      <c r="C586" s="1"/>
      <c r="D586" s="1"/>
      <c r="I586" s="3"/>
      <c r="J586" s="5"/>
      <c r="K586" s="5"/>
      <c r="L586" s="5"/>
      <c r="M586" s="5"/>
      <c r="N586" s="5"/>
      <c r="O586" s="3"/>
      <c r="Q586" s="6"/>
    </row>
    <row r="587" spans="1:17" x14ac:dyDescent="0.2">
      <c r="A587" s="1"/>
      <c r="B587" s="1"/>
      <c r="C587" s="1"/>
      <c r="D587" s="1"/>
      <c r="I587" s="3"/>
      <c r="J587" s="5"/>
      <c r="K587" s="5"/>
      <c r="L587" s="5"/>
      <c r="M587" s="5"/>
      <c r="N587" s="5"/>
      <c r="O587" s="3"/>
      <c r="Q587" s="6"/>
    </row>
    <row r="588" spans="1:17" x14ac:dyDescent="0.2">
      <c r="A588" s="1"/>
      <c r="B588" s="1"/>
      <c r="C588" s="1"/>
      <c r="D588" s="1"/>
      <c r="I588" s="3"/>
      <c r="J588" s="5"/>
      <c r="K588" s="5"/>
      <c r="L588" s="5"/>
      <c r="M588" s="5"/>
      <c r="N588" s="5"/>
      <c r="O588" s="3"/>
      <c r="Q588" s="6"/>
    </row>
    <row r="589" spans="1:17" x14ac:dyDescent="0.2">
      <c r="A589" s="1"/>
      <c r="B589" s="1"/>
      <c r="C589" s="1"/>
      <c r="D589" s="1"/>
      <c r="I589" s="3"/>
      <c r="J589" s="5"/>
      <c r="K589" s="5"/>
      <c r="L589" s="5"/>
      <c r="M589" s="5"/>
      <c r="N589" s="5"/>
      <c r="O589" s="3"/>
      <c r="Q589" s="6"/>
    </row>
    <row r="590" spans="1:17" x14ac:dyDescent="0.2">
      <c r="A590" s="1"/>
      <c r="B590" s="1"/>
      <c r="C590" s="1"/>
      <c r="D590" s="1"/>
      <c r="I590" s="3"/>
      <c r="J590" s="5"/>
      <c r="K590" s="5"/>
      <c r="L590" s="5"/>
      <c r="M590" s="5"/>
      <c r="N590" s="5"/>
      <c r="O590" s="3"/>
      <c r="Q590" s="6"/>
    </row>
    <row r="591" spans="1:17" x14ac:dyDescent="0.2">
      <c r="A591" s="1"/>
      <c r="B591" s="1"/>
      <c r="C591" s="1"/>
      <c r="D591" s="1"/>
      <c r="I591" s="3"/>
      <c r="J591" s="5"/>
      <c r="K591" s="5"/>
      <c r="L591" s="5"/>
      <c r="M591" s="5"/>
      <c r="N591" s="5"/>
      <c r="O591" s="3"/>
      <c r="Q591" s="6"/>
    </row>
    <row r="592" spans="1:17" x14ac:dyDescent="0.2">
      <c r="A592" s="1"/>
      <c r="B592" s="1"/>
      <c r="C592" s="1"/>
      <c r="D592" s="1"/>
      <c r="I592" s="3"/>
      <c r="J592" s="5"/>
      <c r="K592" s="5"/>
      <c r="L592" s="5"/>
      <c r="M592" s="5"/>
      <c r="N592" s="5"/>
      <c r="O592" s="3"/>
      <c r="Q592" s="6"/>
    </row>
    <row r="593" spans="1:17" x14ac:dyDescent="0.2">
      <c r="A593" s="1"/>
      <c r="B593" s="1"/>
      <c r="C593" s="1"/>
      <c r="D593" s="1"/>
      <c r="I593" s="3"/>
      <c r="J593" s="5"/>
      <c r="K593" s="5"/>
      <c r="L593" s="5"/>
      <c r="M593" s="5"/>
      <c r="N593" s="5"/>
      <c r="O593" s="3"/>
      <c r="Q593" s="6"/>
    </row>
    <row r="594" spans="1:17" x14ac:dyDescent="0.2">
      <c r="A594" s="1"/>
      <c r="B594" s="1"/>
      <c r="C594" s="1"/>
      <c r="D594" s="1"/>
      <c r="I594" s="3"/>
      <c r="J594" s="5"/>
      <c r="K594" s="5"/>
      <c r="L594" s="5"/>
      <c r="M594" s="5"/>
      <c r="N594" s="5"/>
      <c r="O594" s="3"/>
      <c r="Q594" s="6"/>
    </row>
    <row r="595" spans="1:17" x14ac:dyDescent="0.2">
      <c r="A595" s="1"/>
      <c r="B595" s="1"/>
      <c r="C595" s="1"/>
      <c r="D595" s="1"/>
      <c r="I595" s="3"/>
      <c r="J595" s="5"/>
      <c r="K595" s="5"/>
      <c r="L595" s="5"/>
      <c r="M595" s="5"/>
      <c r="N595" s="5"/>
      <c r="O595" s="3"/>
      <c r="Q595" s="6"/>
    </row>
    <row r="596" spans="1:17" x14ac:dyDescent="0.2">
      <c r="A596" s="1"/>
      <c r="B596" s="1"/>
      <c r="C596" s="1"/>
      <c r="D596" s="1"/>
      <c r="I596" s="3"/>
      <c r="J596" s="5"/>
      <c r="K596" s="5"/>
      <c r="L596" s="5"/>
      <c r="M596" s="5"/>
      <c r="N596" s="5"/>
      <c r="O596" s="3"/>
      <c r="Q596" s="6"/>
    </row>
    <row r="597" spans="1:17" x14ac:dyDescent="0.2">
      <c r="A597" s="1"/>
      <c r="B597" s="1"/>
      <c r="C597" s="1"/>
      <c r="D597" s="1"/>
      <c r="I597" s="3"/>
      <c r="J597" s="5"/>
      <c r="K597" s="5"/>
      <c r="L597" s="5"/>
      <c r="M597" s="5"/>
      <c r="N597" s="5"/>
      <c r="O597" s="3"/>
      <c r="Q597" s="6"/>
    </row>
    <row r="598" spans="1:17" x14ac:dyDescent="0.2">
      <c r="A598" s="1"/>
      <c r="B598" s="1"/>
      <c r="C598" s="1"/>
      <c r="D598" s="1"/>
      <c r="I598" s="3"/>
      <c r="J598" s="5"/>
      <c r="K598" s="5"/>
      <c r="L598" s="5"/>
      <c r="M598" s="5"/>
      <c r="N598" s="5"/>
      <c r="O598" s="3"/>
      <c r="Q598" s="6"/>
    </row>
    <row r="599" spans="1:17" x14ac:dyDescent="0.2">
      <c r="A599" s="1"/>
      <c r="B599" s="1"/>
      <c r="C599" s="1"/>
      <c r="D599" s="1"/>
      <c r="I599" s="3"/>
      <c r="J599" s="5"/>
      <c r="K599" s="5"/>
      <c r="L599" s="5"/>
      <c r="M599" s="5"/>
      <c r="N599" s="5"/>
      <c r="O599" s="3"/>
      <c r="Q599" s="6"/>
    </row>
    <row r="600" spans="1:17" x14ac:dyDescent="0.2">
      <c r="A600" s="1"/>
      <c r="B600" s="1"/>
      <c r="C600" s="1"/>
      <c r="D600" s="1"/>
      <c r="I600" s="3"/>
      <c r="J600" s="5"/>
      <c r="K600" s="5"/>
      <c r="L600" s="5"/>
      <c r="M600" s="5"/>
      <c r="N600" s="5"/>
      <c r="O600" s="3"/>
      <c r="Q600" s="6"/>
    </row>
    <row r="601" spans="1:17" x14ac:dyDescent="0.2">
      <c r="A601" s="1"/>
      <c r="B601" s="1"/>
      <c r="C601" s="1"/>
      <c r="D601" s="1"/>
      <c r="I601" s="3"/>
      <c r="J601" s="5"/>
      <c r="K601" s="5"/>
      <c r="L601" s="5"/>
      <c r="M601" s="5"/>
      <c r="N601" s="5"/>
      <c r="O601" s="3"/>
      <c r="Q601" s="6"/>
    </row>
    <row r="602" spans="1:17" x14ac:dyDescent="0.2">
      <c r="A602" s="1"/>
      <c r="B602" s="1"/>
      <c r="C602" s="1"/>
      <c r="D602" s="1"/>
      <c r="I602" s="3"/>
      <c r="J602" s="5"/>
      <c r="K602" s="5"/>
      <c r="L602" s="5"/>
      <c r="M602" s="5"/>
      <c r="N602" s="5"/>
      <c r="O602" s="3"/>
      <c r="Q602" s="6"/>
    </row>
    <row r="603" spans="1:17" x14ac:dyDescent="0.2">
      <c r="A603" s="1"/>
      <c r="B603" s="1"/>
      <c r="C603" s="1"/>
      <c r="D603" s="1"/>
      <c r="I603" s="3"/>
      <c r="J603" s="5"/>
      <c r="K603" s="5"/>
      <c r="L603" s="5"/>
      <c r="M603" s="5"/>
      <c r="N603" s="5"/>
      <c r="O603" s="3"/>
      <c r="Q603" s="6"/>
    </row>
    <row r="604" spans="1:17" x14ac:dyDescent="0.2">
      <c r="A604" s="1"/>
      <c r="B604" s="1"/>
      <c r="C604" s="1"/>
      <c r="D604" s="1"/>
      <c r="I604" s="3"/>
      <c r="J604" s="5"/>
      <c r="K604" s="5"/>
      <c r="L604" s="5"/>
      <c r="M604" s="5"/>
      <c r="N604" s="5"/>
      <c r="O604" s="3"/>
      <c r="Q604" s="6"/>
    </row>
    <row r="605" spans="1:17" x14ac:dyDescent="0.2">
      <c r="A605" s="1"/>
      <c r="B605" s="1"/>
      <c r="C605" s="1"/>
      <c r="D605" s="1"/>
      <c r="I605" s="3"/>
      <c r="J605" s="5"/>
      <c r="K605" s="5"/>
      <c r="L605" s="5"/>
      <c r="M605" s="5"/>
      <c r="N605" s="5"/>
      <c r="O605" s="3"/>
      <c r="Q605" s="6"/>
    </row>
    <row r="606" spans="1:17" x14ac:dyDescent="0.2">
      <c r="A606" s="1"/>
      <c r="B606" s="1"/>
      <c r="C606" s="1"/>
      <c r="D606" s="1"/>
      <c r="I606" s="3"/>
      <c r="J606" s="5"/>
      <c r="K606" s="5"/>
      <c r="L606" s="5"/>
      <c r="M606" s="5"/>
      <c r="N606" s="5"/>
      <c r="O606" s="3"/>
      <c r="Q606" s="6"/>
    </row>
    <row r="607" spans="1:17" x14ac:dyDescent="0.2">
      <c r="A607" s="1"/>
      <c r="B607" s="1"/>
      <c r="C607" s="1"/>
      <c r="D607" s="1"/>
      <c r="I607" s="3"/>
      <c r="J607" s="5"/>
      <c r="K607" s="5"/>
      <c r="L607" s="5"/>
      <c r="M607" s="5"/>
      <c r="N607" s="5"/>
      <c r="O607" s="3"/>
      <c r="Q607" s="6"/>
    </row>
    <row r="608" spans="1:17" x14ac:dyDescent="0.2">
      <c r="A608" s="1"/>
      <c r="B608" s="1"/>
      <c r="C608" s="1"/>
      <c r="D608" s="1"/>
      <c r="I608" s="3"/>
      <c r="J608" s="5"/>
      <c r="K608" s="5"/>
      <c r="L608" s="5"/>
      <c r="M608" s="5"/>
      <c r="N608" s="5"/>
      <c r="O608" s="3"/>
      <c r="Q608" s="6"/>
    </row>
    <row r="609" spans="1:17" x14ac:dyDescent="0.2">
      <c r="A609" s="1"/>
      <c r="B609" s="1"/>
      <c r="C609" s="1"/>
      <c r="D609" s="1"/>
      <c r="I609" s="3"/>
      <c r="J609" s="5"/>
      <c r="K609" s="5"/>
      <c r="L609" s="5"/>
      <c r="M609" s="5"/>
      <c r="N609" s="5"/>
      <c r="O609" s="3"/>
      <c r="Q609" s="6"/>
    </row>
    <row r="610" spans="1:17" x14ac:dyDescent="0.2">
      <c r="A610" s="1"/>
      <c r="B610" s="1"/>
      <c r="C610" s="1"/>
      <c r="D610" s="1"/>
      <c r="I610" s="3"/>
      <c r="J610" s="5"/>
      <c r="K610" s="5"/>
      <c r="L610" s="5"/>
      <c r="M610" s="5"/>
      <c r="N610" s="5"/>
      <c r="O610" s="3"/>
      <c r="Q610" s="6"/>
    </row>
    <row r="611" spans="1:17" x14ac:dyDescent="0.2">
      <c r="A611" s="1"/>
      <c r="B611" s="1"/>
      <c r="C611" s="1"/>
      <c r="D611" s="1"/>
      <c r="I611" s="3"/>
      <c r="J611" s="5"/>
      <c r="K611" s="5"/>
      <c r="L611" s="5"/>
      <c r="M611" s="5"/>
      <c r="N611" s="5"/>
      <c r="O611" s="3"/>
      <c r="Q611" s="6"/>
    </row>
    <row r="612" spans="1:17" x14ac:dyDescent="0.2">
      <c r="A612" s="1"/>
      <c r="B612" s="1"/>
      <c r="C612" s="1"/>
      <c r="D612" s="1"/>
      <c r="I612" s="3"/>
      <c r="J612" s="5"/>
      <c r="K612" s="5"/>
      <c r="L612" s="5"/>
      <c r="M612" s="5"/>
      <c r="N612" s="5"/>
      <c r="O612" s="3"/>
      <c r="Q612" s="6"/>
    </row>
    <row r="613" spans="1:17" x14ac:dyDescent="0.2">
      <c r="A613" s="1"/>
      <c r="B613" s="1"/>
      <c r="C613" s="1"/>
      <c r="D613" s="1"/>
      <c r="I613" s="3"/>
      <c r="J613" s="5"/>
      <c r="K613" s="5"/>
      <c r="L613" s="5"/>
      <c r="M613" s="5"/>
      <c r="N613" s="5"/>
      <c r="O613" s="3"/>
      <c r="Q613" s="6"/>
    </row>
    <row r="614" spans="1:17" x14ac:dyDescent="0.2">
      <c r="A614" s="1"/>
      <c r="B614" s="1"/>
      <c r="C614" s="1"/>
      <c r="D614" s="1"/>
      <c r="I614" s="3"/>
      <c r="J614" s="5"/>
      <c r="K614" s="5"/>
      <c r="L614" s="5"/>
      <c r="M614" s="5"/>
      <c r="N614" s="5"/>
      <c r="O614" s="3"/>
      <c r="Q614" s="6"/>
    </row>
    <row r="615" spans="1:17" x14ac:dyDescent="0.2">
      <c r="A615" s="1"/>
      <c r="B615" s="1"/>
      <c r="C615" s="1"/>
      <c r="D615" s="1"/>
      <c r="I615" s="3"/>
      <c r="J615" s="5"/>
      <c r="K615" s="5"/>
      <c r="L615" s="5"/>
      <c r="M615" s="5"/>
      <c r="N615" s="5"/>
      <c r="O615" s="3"/>
      <c r="Q615" s="6"/>
    </row>
    <row r="616" spans="1:17" x14ac:dyDescent="0.2">
      <c r="A616" s="1"/>
      <c r="B616" s="1"/>
      <c r="C616" s="1"/>
      <c r="D616" s="1"/>
      <c r="I616" s="3"/>
      <c r="J616" s="5"/>
      <c r="K616" s="5"/>
      <c r="L616" s="5"/>
      <c r="M616" s="5"/>
      <c r="N616" s="5"/>
      <c r="O616" s="3"/>
      <c r="Q616" s="6"/>
    </row>
    <row r="617" spans="1:17" x14ac:dyDescent="0.2">
      <c r="A617" s="1"/>
      <c r="B617" s="1"/>
      <c r="C617" s="1"/>
      <c r="D617" s="1"/>
      <c r="I617" s="3"/>
      <c r="J617" s="5"/>
      <c r="K617" s="5"/>
      <c r="L617" s="5"/>
      <c r="M617" s="5"/>
      <c r="N617" s="5"/>
      <c r="O617" s="3"/>
      <c r="Q617" s="6"/>
    </row>
    <row r="618" spans="1:17" x14ac:dyDescent="0.2">
      <c r="A618" s="1"/>
      <c r="B618" s="1"/>
      <c r="C618" s="1"/>
      <c r="D618" s="1"/>
      <c r="I618" s="3"/>
      <c r="J618" s="5"/>
      <c r="K618" s="5"/>
      <c r="L618" s="5"/>
      <c r="M618" s="5"/>
      <c r="N618" s="5"/>
      <c r="O618" s="3"/>
      <c r="Q618" s="6"/>
    </row>
    <row r="619" spans="1:17" x14ac:dyDescent="0.2">
      <c r="A619" s="1"/>
      <c r="B619" s="1"/>
      <c r="C619" s="1"/>
      <c r="D619" s="1"/>
      <c r="I619" s="3"/>
      <c r="J619" s="5"/>
      <c r="K619" s="5"/>
      <c r="L619" s="5"/>
      <c r="M619" s="5"/>
      <c r="N619" s="5"/>
      <c r="O619" s="3"/>
      <c r="Q619" s="6"/>
    </row>
    <row r="620" spans="1:17" x14ac:dyDescent="0.2">
      <c r="A620" s="1"/>
      <c r="B620" s="1"/>
      <c r="C620" s="1"/>
      <c r="D620" s="1"/>
      <c r="I620" s="3"/>
      <c r="J620" s="5"/>
      <c r="K620" s="5"/>
      <c r="L620" s="5"/>
      <c r="M620" s="5"/>
      <c r="N620" s="5"/>
      <c r="O620" s="3"/>
      <c r="Q620" s="6"/>
    </row>
    <row r="621" spans="1:17" x14ac:dyDescent="0.2">
      <c r="A621" s="1"/>
      <c r="B621" s="1"/>
      <c r="C621" s="1"/>
      <c r="D621" s="1"/>
      <c r="I621" s="3"/>
      <c r="J621" s="5"/>
      <c r="K621" s="5"/>
      <c r="L621" s="5"/>
      <c r="M621" s="5"/>
      <c r="N621" s="5"/>
      <c r="O621" s="3"/>
      <c r="Q621" s="6"/>
    </row>
    <row r="622" spans="1:17" x14ac:dyDescent="0.2">
      <c r="A622" s="1"/>
      <c r="B622" s="1"/>
      <c r="C622" s="1"/>
      <c r="D622" s="1"/>
      <c r="I622" s="3"/>
      <c r="J622" s="5"/>
      <c r="K622" s="5"/>
      <c r="L622" s="5"/>
      <c r="M622" s="5"/>
      <c r="N622" s="5"/>
      <c r="O622" s="3"/>
      <c r="Q622" s="6"/>
    </row>
    <row r="623" spans="1:17" x14ac:dyDescent="0.2">
      <c r="A623" s="1"/>
      <c r="B623" s="1"/>
      <c r="C623" s="1"/>
      <c r="D623" s="1"/>
      <c r="I623" s="3"/>
      <c r="J623" s="5"/>
      <c r="K623" s="5"/>
      <c r="L623" s="5"/>
      <c r="M623" s="5"/>
      <c r="N623" s="5"/>
      <c r="O623" s="3"/>
      <c r="Q623" s="6"/>
    </row>
    <row r="624" spans="1:17" x14ac:dyDescent="0.2">
      <c r="A624" s="1"/>
      <c r="B624" s="1"/>
      <c r="C624" s="1"/>
      <c r="D624" s="1"/>
      <c r="I624" s="3"/>
      <c r="J624" s="5"/>
      <c r="K624" s="5"/>
      <c r="L624" s="5"/>
      <c r="M624" s="5"/>
      <c r="N624" s="5"/>
      <c r="O624" s="3"/>
      <c r="Q624" s="6"/>
    </row>
    <row r="625" spans="1:17" x14ac:dyDescent="0.2">
      <c r="A625" s="1"/>
      <c r="B625" s="1"/>
      <c r="C625" s="1"/>
      <c r="D625" s="1"/>
      <c r="I625" s="3"/>
      <c r="J625" s="5"/>
      <c r="K625" s="5"/>
      <c r="L625" s="5"/>
      <c r="M625" s="5"/>
      <c r="N625" s="5"/>
      <c r="O625" s="3"/>
      <c r="Q625" s="6"/>
    </row>
    <row r="626" spans="1:17" x14ac:dyDescent="0.2">
      <c r="A626" s="1"/>
      <c r="B626" s="1"/>
      <c r="C626" s="1"/>
      <c r="D626" s="1"/>
      <c r="I626" s="3"/>
      <c r="J626" s="5"/>
      <c r="K626" s="5"/>
      <c r="L626" s="5"/>
      <c r="M626" s="5"/>
      <c r="N626" s="5"/>
      <c r="O626" s="3"/>
      <c r="Q626" s="6"/>
    </row>
    <row r="627" spans="1:17" x14ac:dyDescent="0.2">
      <c r="A627" s="1"/>
      <c r="B627" s="1"/>
      <c r="C627" s="1"/>
      <c r="D627" s="1"/>
      <c r="I627" s="3"/>
      <c r="J627" s="5"/>
      <c r="K627" s="5"/>
      <c r="L627" s="5"/>
      <c r="M627" s="5"/>
      <c r="N627" s="5"/>
      <c r="O627" s="3"/>
      <c r="Q627" s="6"/>
    </row>
    <row r="628" spans="1:17" x14ac:dyDescent="0.2">
      <c r="A628" s="1"/>
      <c r="B628" s="1"/>
      <c r="C628" s="1"/>
      <c r="D628" s="1"/>
      <c r="I628" s="3"/>
      <c r="J628" s="5"/>
      <c r="K628" s="5"/>
      <c r="L628" s="5"/>
      <c r="M628" s="5"/>
      <c r="N628" s="5"/>
      <c r="O628" s="3"/>
      <c r="Q628" s="6"/>
    </row>
    <row r="629" spans="1:17" x14ac:dyDescent="0.2">
      <c r="A629" s="1"/>
      <c r="B629" s="1"/>
      <c r="C629" s="1"/>
      <c r="D629" s="1"/>
      <c r="I629" s="3"/>
      <c r="J629" s="5"/>
      <c r="K629" s="5"/>
      <c r="L629" s="5"/>
      <c r="M629" s="5"/>
      <c r="N629" s="5"/>
      <c r="O629" s="3"/>
      <c r="Q629" s="6"/>
    </row>
    <row r="630" spans="1:17" x14ac:dyDescent="0.2">
      <c r="A630" s="1"/>
      <c r="B630" s="1"/>
      <c r="C630" s="1"/>
      <c r="D630" s="1"/>
      <c r="I630" s="3"/>
      <c r="J630" s="5"/>
      <c r="K630" s="5"/>
      <c r="L630" s="5"/>
      <c r="M630" s="5"/>
      <c r="N630" s="5"/>
      <c r="O630" s="3"/>
      <c r="Q630" s="6"/>
    </row>
    <row r="631" spans="1:17" x14ac:dyDescent="0.2">
      <c r="A631" s="1"/>
      <c r="B631" s="1"/>
      <c r="C631" s="1"/>
      <c r="D631" s="1"/>
      <c r="I631" s="3"/>
      <c r="J631" s="5"/>
      <c r="K631" s="5"/>
      <c r="L631" s="5"/>
      <c r="M631" s="5"/>
      <c r="N631" s="5"/>
      <c r="O631" s="3"/>
      <c r="Q631" s="6"/>
    </row>
    <row r="632" spans="1:17" x14ac:dyDescent="0.2">
      <c r="A632" s="1"/>
      <c r="B632" s="1"/>
      <c r="C632" s="1"/>
      <c r="D632" s="1"/>
      <c r="I632" s="3"/>
      <c r="J632" s="5"/>
      <c r="K632" s="5"/>
      <c r="L632" s="5"/>
      <c r="M632" s="5"/>
      <c r="N632" s="5"/>
      <c r="O632" s="3"/>
      <c r="Q632" s="6"/>
    </row>
    <row r="633" spans="1:17" x14ac:dyDescent="0.2">
      <c r="A633" s="1"/>
      <c r="B633" s="1"/>
      <c r="C633" s="1"/>
      <c r="D633" s="1"/>
      <c r="I633" s="3"/>
      <c r="J633" s="5"/>
      <c r="K633" s="5"/>
      <c r="L633" s="5"/>
      <c r="M633" s="5"/>
      <c r="N633" s="5"/>
      <c r="O633" s="3"/>
      <c r="Q633" s="6"/>
    </row>
    <row r="634" spans="1:17" x14ac:dyDescent="0.2">
      <c r="A634" s="1"/>
      <c r="B634" s="1"/>
      <c r="C634" s="1"/>
      <c r="D634" s="1"/>
      <c r="I634" s="3"/>
      <c r="J634" s="5"/>
      <c r="K634" s="5"/>
      <c r="L634" s="5"/>
      <c r="M634" s="5"/>
      <c r="N634" s="5"/>
      <c r="O634" s="3"/>
      <c r="Q634" s="6"/>
    </row>
    <row r="635" spans="1:17" x14ac:dyDescent="0.2">
      <c r="A635" s="1"/>
      <c r="B635" s="1"/>
      <c r="C635" s="1"/>
      <c r="D635" s="1"/>
      <c r="I635" s="3"/>
      <c r="J635" s="5"/>
      <c r="K635" s="5"/>
      <c r="L635" s="5"/>
      <c r="M635" s="5"/>
      <c r="N635" s="5"/>
      <c r="O635" s="3"/>
      <c r="Q635" s="6"/>
    </row>
    <row r="636" spans="1:17" x14ac:dyDescent="0.2">
      <c r="A636" s="1"/>
      <c r="B636" s="1"/>
      <c r="C636" s="1"/>
      <c r="D636" s="1"/>
      <c r="I636" s="3"/>
      <c r="J636" s="5"/>
      <c r="K636" s="5"/>
      <c r="L636" s="5"/>
      <c r="M636" s="5"/>
      <c r="N636" s="5"/>
      <c r="O636" s="3"/>
      <c r="Q636" s="6"/>
    </row>
    <row r="637" spans="1:17" x14ac:dyDescent="0.2">
      <c r="A637" s="1"/>
      <c r="B637" s="1"/>
      <c r="C637" s="1"/>
      <c r="D637" s="1"/>
      <c r="I637" s="3"/>
      <c r="J637" s="5"/>
      <c r="K637" s="5"/>
      <c r="L637" s="5"/>
      <c r="M637" s="5"/>
      <c r="N637" s="5"/>
      <c r="O637" s="3"/>
      <c r="Q637" s="6"/>
    </row>
    <row r="638" spans="1:17" x14ac:dyDescent="0.2">
      <c r="A638" s="1"/>
      <c r="B638" s="1"/>
      <c r="C638" s="1"/>
      <c r="D638" s="1"/>
      <c r="I638" s="3"/>
      <c r="J638" s="5"/>
      <c r="K638" s="5"/>
      <c r="L638" s="5"/>
      <c r="M638" s="5"/>
      <c r="N638" s="5"/>
      <c r="O638" s="3"/>
      <c r="Q638" s="6"/>
    </row>
    <row r="639" spans="1:17" x14ac:dyDescent="0.2">
      <c r="A639" s="1"/>
      <c r="B639" s="1"/>
      <c r="C639" s="1"/>
      <c r="D639" s="1"/>
      <c r="I639" s="3"/>
      <c r="J639" s="5"/>
      <c r="K639" s="5"/>
      <c r="L639" s="5"/>
      <c r="M639" s="5"/>
      <c r="N639" s="5"/>
      <c r="O639" s="3"/>
      <c r="Q639" s="6"/>
    </row>
    <row r="640" spans="1:17" x14ac:dyDescent="0.2">
      <c r="A640" s="1"/>
      <c r="B640" s="1"/>
      <c r="C640" s="1"/>
      <c r="D640" s="1"/>
      <c r="I640" s="3"/>
      <c r="J640" s="5"/>
      <c r="K640" s="5"/>
      <c r="L640" s="5"/>
      <c r="M640" s="5"/>
      <c r="N640" s="5"/>
      <c r="O640" s="3"/>
      <c r="Q640" s="6"/>
    </row>
    <row r="641" spans="1:17" x14ac:dyDescent="0.2">
      <c r="A641" s="1"/>
      <c r="B641" s="1"/>
      <c r="C641" s="1"/>
      <c r="D641" s="1"/>
      <c r="I641" s="3"/>
      <c r="J641" s="5"/>
      <c r="K641" s="5"/>
      <c r="L641" s="5"/>
      <c r="M641" s="5"/>
      <c r="N641" s="5"/>
      <c r="O641" s="3"/>
      <c r="Q641" s="6"/>
    </row>
    <row r="642" spans="1:17" x14ac:dyDescent="0.2">
      <c r="A642" s="1"/>
      <c r="B642" s="1"/>
      <c r="C642" s="1"/>
      <c r="D642" s="1"/>
      <c r="I642" s="3"/>
      <c r="J642" s="5"/>
      <c r="K642" s="5"/>
      <c r="L642" s="5"/>
      <c r="M642" s="5"/>
      <c r="N642" s="5"/>
      <c r="O642" s="3"/>
      <c r="Q642" s="6"/>
    </row>
    <row r="643" spans="1:17" x14ac:dyDescent="0.2">
      <c r="A643" s="1"/>
      <c r="B643" s="1"/>
      <c r="C643" s="1"/>
      <c r="D643" s="1"/>
      <c r="I643" s="3"/>
      <c r="J643" s="5"/>
      <c r="K643" s="5"/>
      <c r="L643" s="5"/>
      <c r="M643" s="5"/>
      <c r="N643" s="5"/>
      <c r="O643" s="3"/>
      <c r="Q643" s="6"/>
    </row>
    <row r="644" spans="1:17" x14ac:dyDescent="0.2">
      <c r="A644" s="1"/>
      <c r="B644" s="1"/>
      <c r="C644" s="1"/>
      <c r="D644" s="1"/>
      <c r="I644" s="3"/>
      <c r="J644" s="5"/>
      <c r="K644" s="5"/>
      <c r="L644" s="5"/>
      <c r="M644" s="5"/>
      <c r="N644" s="5"/>
      <c r="O644" s="3"/>
      <c r="Q644" s="6"/>
    </row>
    <row r="645" spans="1:17" x14ac:dyDescent="0.2">
      <c r="A645" s="1"/>
      <c r="B645" s="1"/>
      <c r="C645" s="1"/>
      <c r="D645" s="1"/>
      <c r="I645" s="3"/>
      <c r="J645" s="5"/>
      <c r="K645" s="5"/>
      <c r="L645" s="5"/>
      <c r="M645" s="5"/>
      <c r="N645" s="5"/>
      <c r="O645" s="3"/>
      <c r="Q645" s="6"/>
    </row>
    <row r="646" spans="1:17" x14ac:dyDescent="0.2">
      <c r="A646" s="1"/>
      <c r="B646" s="1"/>
      <c r="C646" s="1"/>
      <c r="D646" s="1"/>
      <c r="I646" s="3"/>
      <c r="J646" s="5"/>
      <c r="K646" s="5"/>
      <c r="L646" s="5"/>
      <c r="M646" s="5"/>
      <c r="N646" s="5"/>
      <c r="O646" s="3"/>
      <c r="Q646" s="6"/>
    </row>
    <row r="647" spans="1:17" x14ac:dyDescent="0.2">
      <c r="A647" s="1"/>
      <c r="B647" s="1"/>
      <c r="C647" s="1"/>
      <c r="D647" s="1"/>
      <c r="I647" s="3"/>
      <c r="J647" s="5"/>
      <c r="K647" s="5"/>
      <c r="L647" s="5"/>
      <c r="M647" s="5"/>
      <c r="N647" s="5"/>
      <c r="O647" s="3"/>
      <c r="Q647" s="6"/>
    </row>
    <row r="648" spans="1:17" x14ac:dyDescent="0.2">
      <c r="A648" s="1"/>
      <c r="B648" s="1"/>
      <c r="C648" s="1"/>
      <c r="D648" s="1"/>
      <c r="I648" s="3"/>
      <c r="J648" s="5"/>
      <c r="K648" s="5"/>
      <c r="L648" s="5"/>
      <c r="M648" s="5"/>
      <c r="N648" s="5"/>
      <c r="O648" s="3"/>
      <c r="Q648" s="6"/>
    </row>
    <row r="649" spans="1:17" x14ac:dyDescent="0.2">
      <c r="A649" s="1"/>
      <c r="B649" s="1"/>
      <c r="C649" s="1"/>
      <c r="D649" s="1"/>
      <c r="I649" s="3"/>
      <c r="J649" s="5"/>
      <c r="K649" s="5"/>
      <c r="L649" s="5"/>
      <c r="M649" s="5"/>
      <c r="N649" s="5"/>
      <c r="O649" s="3"/>
      <c r="Q649" s="6"/>
    </row>
    <row r="650" spans="1:17" x14ac:dyDescent="0.2">
      <c r="A650" s="1"/>
      <c r="B650" s="1"/>
      <c r="C650" s="1"/>
      <c r="D650" s="1"/>
      <c r="I650" s="3"/>
      <c r="J650" s="5"/>
      <c r="K650" s="5"/>
      <c r="L650" s="5"/>
      <c r="M650" s="5"/>
      <c r="N650" s="5"/>
      <c r="O650" s="3"/>
      <c r="Q650" s="6"/>
    </row>
    <row r="651" spans="1:17" x14ac:dyDescent="0.2">
      <c r="A651" s="1"/>
      <c r="B651" s="1"/>
      <c r="C651" s="1"/>
      <c r="D651" s="1"/>
      <c r="I651" s="3"/>
      <c r="J651" s="5"/>
      <c r="K651" s="5"/>
      <c r="L651" s="5"/>
      <c r="M651" s="5"/>
      <c r="N651" s="5"/>
      <c r="O651" s="3"/>
      <c r="Q651" s="6"/>
    </row>
    <row r="652" spans="1:17" x14ac:dyDescent="0.2">
      <c r="A652" s="1"/>
      <c r="B652" s="1"/>
      <c r="C652" s="1"/>
      <c r="D652" s="1"/>
      <c r="I652" s="3"/>
      <c r="J652" s="5"/>
      <c r="K652" s="5"/>
      <c r="L652" s="5"/>
      <c r="M652" s="5"/>
      <c r="N652" s="5"/>
      <c r="O652" s="3"/>
      <c r="Q652" s="6"/>
    </row>
    <row r="653" spans="1:17" x14ac:dyDescent="0.2">
      <c r="A653" s="1"/>
      <c r="B653" s="1"/>
      <c r="C653" s="1"/>
      <c r="D653" s="1"/>
      <c r="I653" s="3"/>
      <c r="J653" s="5"/>
      <c r="K653" s="5"/>
      <c r="L653" s="5"/>
      <c r="M653" s="5"/>
      <c r="N653" s="5"/>
      <c r="O653" s="3"/>
      <c r="Q653" s="6"/>
    </row>
    <row r="654" spans="1:17" x14ac:dyDescent="0.2">
      <c r="A654" s="1"/>
      <c r="B654" s="1"/>
      <c r="C654" s="1"/>
      <c r="D654" s="1"/>
      <c r="I654" s="3"/>
      <c r="J654" s="5"/>
      <c r="K654" s="5"/>
      <c r="L654" s="5"/>
      <c r="M654" s="5"/>
      <c r="N654" s="5"/>
      <c r="O654" s="3"/>
      <c r="Q654" s="6"/>
    </row>
    <row r="655" spans="1:17" x14ac:dyDescent="0.2">
      <c r="A655" s="1"/>
      <c r="B655" s="1"/>
      <c r="C655" s="1"/>
      <c r="D655" s="1"/>
      <c r="I655" s="3"/>
      <c r="J655" s="5"/>
      <c r="K655" s="5"/>
      <c r="L655" s="5"/>
      <c r="M655" s="5"/>
      <c r="N655" s="5"/>
      <c r="O655" s="3"/>
      <c r="Q655" s="6"/>
    </row>
    <row r="656" spans="1:17" x14ac:dyDescent="0.2">
      <c r="A656" s="1"/>
      <c r="B656" s="1"/>
      <c r="C656" s="1"/>
      <c r="D656" s="1"/>
      <c r="I656" s="3"/>
      <c r="J656" s="5"/>
      <c r="K656" s="5"/>
      <c r="L656" s="5"/>
      <c r="M656" s="5"/>
      <c r="N656" s="5"/>
      <c r="O656" s="3"/>
      <c r="Q656" s="6"/>
    </row>
    <row r="657" spans="1:17" x14ac:dyDescent="0.2">
      <c r="A657" s="1"/>
      <c r="B657" s="1"/>
      <c r="C657" s="1"/>
      <c r="D657" s="1"/>
      <c r="I657" s="3"/>
      <c r="J657" s="5"/>
      <c r="K657" s="5"/>
      <c r="L657" s="5"/>
      <c r="M657" s="5"/>
      <c r="N657" s="5"/>
      <c r="O657" s="3"/>
      <c r="Q657" s="6"/>
    </row>
    <row r="658" spans="1:17" x14ac:dyDescent="0.2">
      <c r="A658" s="1"/>
      <c r="B658" s="1"/>
      <c r="C658" s="1"/>
      <c r="D658" s="1"/>
      <c r="I658" s="3"/>
      <c r="J658" s="5"/>
      <c r="K658" s="5"/>
      <c r="L658" s="5"/>
      <c r="M658" s="5"/>
      <c r="N658" s="5"/>
      <c r="O658" s="3"/>
      <c r="Q658" s="6"/>
    </row>
    <row r="659" spans="1:17" x14ac:dyDescent="0.2">
      <c r="A659" s="1"/>
      <c r="B659" s="1"/>
      <c r="C659" s="1"/>
      <c r="D659" s="1"/>
      <c r="I659" s="3"/>
      <c r="J659" s="5"/>
      <c r="K659" s="5"/>
      <c r="L659" s="5"/>
      <c r="M659" s="5"/>
      <c r="N659" s="5"/>
      <c r="O659" s="3"/>
      <c r="Q659" s="6"/>
    </row>
    <row r="660" spans="1:17" x14ac:dyDescent="0.2">
      <c r="A660" s="1"/>
      <c r="B660" s="1"/>
      <c r="C660" s="1"/>
      <c r="D660" s="1"/>
      <c r="I660" s="3"/>
      <c r="J660" s="5"/>
      <c r="K660" s="5"/>
      <c r="L660" s="5"/>
      <c r="M660" s="5"/>
      <c r="N660" s="5"/>
      <c r="O660" s="3"/>
      <c r="Q660" s="6"/>
    </row>
    <row r="661" spans="1:17" x14ac:dyDescent="0.2">
      <c r="A661" s="1"/>
      <c r="B661" s="1"/>
      <c r="C661" s="1"/>
      <c r="D661" s="1"/>
      <c r="I661" s="3"/>
      <c r="J661" s="5"/>
      <c r="K661" s="5"/>
      <c r="L661" s="5"/>
      <c r="M661" s="5"/>
      <c r="N661" s="5"/>
      <c r="O661" s="3"/>
      <c r="Q661" s="6"/>
    </row>
    <row r="662" spans="1:17" x14ac:dyDescent="0.2">
      <c r="A662" s="1"/>
      <c r="B662" s="1"/>
      <c r="C662" s="1"/>
      <c r="D662" s="1"/>
      <c r="I662" s="3"/>
      <c r="J662" s="5"/>
      <c r="K662" s="5"/>
      <c r="L662" s="5"/>
      <c r="M662" s="5"/>
      <c r="N662" s="5"/>
      <c r="O662" s="3"/>
      <c r="Q662" s="6"/>
    </row>
    <row r="663" spans="1:17" x14ac:dyDescent="0.2">
      <c r="A663" s="1"/>
      <c r="B663" s="1"/>
      <c r="C663" s="1"/>
      <c r="D663" s="1"/>
      <c r="I663" s="3"/>
      <c r="J663" s="5"/>
      <c r="K663" s="5"/>
      <c r="L663" s="5"/>
      <c r="M663" s="5"/>
      <c r="N663" s="5"/>
      <c r="O663" s="3"/>
      <c r="Q663" s="6"/>
    </row>
    <row r="664" spans="1:17" x14ac:dyDescent="0.2">
      <c r="A664" s="1"/>
      <c r="B664" s="1"/>
      <c r="C664" s="1"/>
      <c r="D664" s="1"/>
      <c r="I664" s="3"/>
      <c r="J664" s="5"/>
      <c r="K664" s="5"/>
      <c r="L664" s="5"/>
      <c r="M664" s="5"/>
      <c r="N664" s="5"/>
      <c r="O664" s="3"/>
      <c r="Q664" s="6"/>
    </row>
    <row r="665" spans="1:17" x14ac:dyDescent="0.2">
      <c r="A665" s="1"/>
      <c r="B665" s="1"/>
      <c r="C665" s="1"/>
      <c r="D665" s="1"/>
      <c r="I665" s="3"/>
      <c r="J665" s="5"/>
      <c r="K665" s="5"/>
      <c r="L665" s="5"/>
      <c r="M665" s="5"/>
      <c r="N665" s="5"/>
      <c r="O665" s="3"/>
      <c r="Q665" s="6"/>
    </row>
    <row r="666" spans="1:17" x14ac:dyDescent="0.2">
      <c r="A666" s="1"/>
      <c r="B666" s="1"/>
      <c r="C666" s="1"/>
      <c r="D666" s="1"/>
      <c r="I666" s="3"/>
      <c r="J666" s="5"/>
      <c r="K666" s="5"/>
      <c r="L666" s="5"/>
      <c r="M666" s="5"/>
      <c r="N666" s="5"/>
      <c r="O666" s="3"/>
      <c r="Q666" s="6"/>
    </row>
    <row r="667" spans="1:17" x14ac:dyDescent="0.2">
      <c r="A667" s="1"/>
      <c r="B667" s="1"/>
      <c r="C667" s="1"/>
      <c r="D667" s="1"/>
      <c r="I667" s="3"/>
      <c r="J667" s="5"/>
      <c r="K667" s="5"/>
      <c r="L667" s="5"/>
      <c r="M667" s="5"/>
      <c r="N667" s="5"/>
      <c r="O667" s="3"/>
      <c r="Q667" s="6"/>
    </row>
    <row r="668" spans="1:17" x14ac:dyDescent="0.2">
      <c r="A668" s="1"/>
      <c r="B668" s="1"/>
      <c r="C668" s="1"/>
      <c r="D668" s="1"/>
      <c r="I668" s="3"/>
      <c r="J668" s="5"/>
      <c r="K668" s="5"/>
      <c r="L668" s="5"/>
      <c r="M668" s="5"/>
      <c r="N668" s="5"/>
      <c r="O668" s="3"/>
      <c r="Q668" s="6"/>
    </row>
    <row r="669" spans="1:17" x14ac:dyDescent="0.2">
      <c r="A669" s="1"/>
      <c r="B669" s="1"/>
      <c r="C669" s="1"/>
      <c r="D669" s="1"/>
      <c r="I669" s="3"/>
      <c r="J669" s="5"/>
      <c r="K669" s="5"/>
      <c r="L669" s="5"/>
      <c r="M669" s="5"/>
      <c r="N669" s="5"/>
      <c r="O669" s="3"/>
      <c r="Q669" s="6"/>
    </row>
    <row r="670" spans="1:17" x14ac:dyDescent="0.2">
      <c r="A670" s="1"/>
      <c r="B670" s="1"/>
      <c r="C670" s="1"/>
      <c r="D670" s="1"/>
      <c r="I670" s="3"/>
      <c r="J670" s="5"/>
      <c r="K670" s="5"/>
      <c r="L670" s="5"/>
      <c r="M670" s="5"/>
      <c r="N670" s="5"/>
      <c r="O670" s="3"/>
      <c r="Q670" s="6"/>
    </row>
    <row r="671" spans="1:17" x14ac:dyDescent="0.2">
      <c r="A671" s="1"/>
      <c r="B671" s="1"/>
      <c r="C671" s="1"/>
      <c r="D671" s="1"/>
      <c r="I671" s="3"/>
      <c r="J671" s="5"/>
      <c r="K671" s="5"/>
      <c r="L671" s="5"/>
      <c r="M671" s="5"/>
      <c r="N671" s="5"/>
      <c r="O671" s="3"/>
      <c r="Q671" s="6"/>
    </row>
    <row r="672" spans="1:17" x14ac:dyDescent="0.2">
      <c r="A672" s="1"/>
      <c r="B672" s="1"/>
      <c r="C672" s="1"/>
      <c r="D672" s="1"/>
      <c r="I672" s="3"/>
      <c r="J672" s="5"/>
      <c r="K672" s="5"/>
      <c r="L672" s="5"/>
      <c r="M672" s="5"/>
      <c r="N672" s="5"/>
      <c r="O672" s="3"/>
      <c r="Q672" s="6"/>
    </row>
    <row r="673" spans="1:17" x14ac:dyDescent="0.2">
      <c r="A673" s="1"/>
      <c r="B673" s="1"/>
      <c r="C673" s="1"/>
      <c r="D673" s="1"/>
      <c r="I673" s="3"/>
      <c r="J673" s="5"/>
      <c r="K673" s="5"/>
      <c r="L673" s="5"/>
      <c r="M673" s="5"/>
      <c r="N673" s="5"/>
      <c r="O673" s="3"/>
      <c r="Q673" s="6"/>
    </row>
    <row r="674" spans="1:17" x14ac:dyDescent="0.2">
      <c r="A674" s="1"/>
      <c r="B674" s="1"/>
      <c r="C674" s="1"/>
      <c r="D674" s="1"/>
      <c r="I674" s="3"/>
      <c r="J674" s="5"/>
      <c r="K674" s="5"/>
      <c r="L674" s="5"/>
      <c r="M674" s="5"/>
      <c r="N674" s="5"/>
      <c r="O674" s="3"/>
      <c r="Q674" s="6"/>
    </row>
    <row r="675" spans="1:17" x14ac:dyDescent="0.2">
      <c r="A675" s="1"/>
      <c r="B675" s="1"/>
      <c r="C675" s="1"/>
      <c r="D675" s="1"/>
      <c r="I675" s="3"/>
      <c r="J675" s="5"/>
      <c r="K675" s="5"/>
      <c r="L675" s="5"/>
      <c r="M675" s="5"/>
      <c r="N675" s="5"/>
      <c r="O675" s="3"/>
      <c r="Q675" s="6"/>
    </row>
    <row r="676" spans="1:17" x14ac:dyDescent="0.2">
      <c r="A676" s="1"/>
      <c r="B676" s="1"/>
      <c r="C676" s="1"/>
      <c r="D676" s="1"/>
      <c r="I676" s="3"/>
      <c r="J676" s="5"/>
      <c r="K676" s="5"/>
      <c r="L676" s="5"/>
      <c r="M676" s="5"/>
      <c r="N676" s="5"/>
      <c r="O676" s="3"/>
      <c r="Q676" s="6"/>
    </row>
    <row r="677" spans="1:17" x14ac:dyDescent="0.2">
      <c r="A677" s="1"/>
      <c r="B677" s="1"/>
      <c r="C677" s="1"/>
      <c r="D677" s="1"/>
      <c r="I677" s="3"/>
      <c r="J677" s="5"/>
      <c r="K677" s="5"/>
      <c r="L677" s="5"/>
      <c r="M677" s="5"/>
      <c r="N677" s="5"/>
      <c r="O677" s="3"/>
      <c r="Q677" s="6"/>
    </row>
    <row r="678" spans="1:17" x14ac:dyDescent="0.2">
      <c r="A678" s="1"/>
      <c r="B678" s="1"/>
      <c r="C678" s="1"/>
      <c r="D678" s="1"/>
      <c r="I678" s="3"/>
      <c r="J678" s="5"/>
      <c r="K678" s="5"/>
      <c r="L678" s="5"/>
      <c r="M678" s="5"/>
      <c r="N678" s="5"/>
      <c r="O678" s="3"/>
      <c r="Q678" s="6"/>
    </row>
    <row r="679" spans="1:17" x14ac:dyDescent="0.2">
      <c r="A679" s="1"/>
      <c r="B679" s="1"/>
      <c r="C679" s="1"/>
      <c r="D679" s="1"/>
      <c r="I679" s="3"/>
      <c r="J679" s="5"/>
      <c r="K679" s="5"/>
      <c r="L679" s="5"/>
      <c r="M679" s="5"/>
      <c r="N679" s="5"/>
      <c r="O679" s="3"/>
      <c r="Q679" s="6"/>
    </row>
    <row r="680" spans="1:17" x14ac:dyDescent="0.2">
      <c r="A680" s="1"/>
      <c r="B680" s="1"/>
      <c r="C680" s="1"/>
      <c r="D680" s="1"/>
      <c r="I680" s="3"/>
      <c r="J680" s="5"/>
      <c r="K680" s="5"/>
      <c r="L680" s="5"/>
      <c r="M680" s="5"/>
      <c r="N680" s="5"/>
      <c r="O680" s="3"/>
      <c r="Q680" s="6"/>
    </row>
    <row r="681" spans="1:17" x14ac:dyDescent="0.2">
      <c r="A681" s="1"/>
      <c r="B681" s="1"/>
      <c r="C681" s="1"/>
      <c r="D681" s="1"/>
      <c r="I681" s="3"/>
      <c r="J681" s="5"/>
      <c r="K681" s="5"/>
      <c r="L681" s="5"/>
      <c r="M681" s="5"/>
      <c r="N681" s="5"/>
      <c r="O681" s="3"/>
      <c r="Q681" s="6"/>
    </row>
    <row r="682" spans="1:17" x14ac:dyDescent="0.2">
      <c r="A682" s="1"/>
      <c r="B682" s="1"/>
      <c r="C682" s="1"/>
      <c r="D682" s="1"/>
      <c r="I682" s="3"/>
      <c r="J682" s="5"/>
      <c r="K682" s="5"/>
      <c r="L682" s="5"/>
      <c r="M682" s="5"/>
      <c r="N682" s="5"/>
      <c r="O682" s="3"/>
      <c r="Q682" s="6"/>
    </row>
    <row r="683" spans="1:17" x14ac:dyDescent="0.2">
      <c r="A683" s="1"/>
      <c r="B683" s="1"/>
      <c r="C683" s="1"/>
      <c r="D683" s="1"/>
      <c r="I683" s="3"/>
      <c r="J683" s="5"/>
      <c r="K683" s="5"/>
      <c r="L683" s="5"/>
      <c r="M683" s="5"/>
      <c r="N683" s="5"/>
      <c r="O683" s="3"/>
      <c r="Q683" s="6"/>
    </row>
    <row r="684" spans="1:17" x14ac:dyDescent="0.2">
      <c r="A684" s="1"/>
      <c r="B684" s="1"/>
      <c r="C684" s="1"/>
      <c r="D684" s="1"/>
      <c r="I684" s="3"/>
      <c r="J684" s="5"/>
      <c r="K684" s="5"/>
      <c r="L684" s="5"/>
      <c r="M684" s="5"/>
      <c r="N684" s="5"/>
      <c r="O684" s="3"/>
      <c r="Q684" s="6"/>
    </row>
    <row r="685" spans="1:17" x14ac:dyDescent="0.2">
      <c r="A685" s="1"/>
      <c r="B685" s="1"/>
      <c r="C685" s="1"/>
      <c r="D685" s="1"/>
      <c r="I685" s="3"/>
      <c r="J685" s="5"/>
      <c r="K685" s="5"/>
      <c r="L685" s="5"/>
      <c r="M685" s="5"/>
      <c r="N685" s="5"/>
      <c r="O685" s="3"/>
      <c r="Q685" s="6"/>
    </row>
    <row r="686" spans="1:17" x14ac:dyDescent="0.2">
      <c r="A686" s="1"/>
      <c r="B686" s="1"/>
      <c r="C686" s="1"/>
      <c r="D686" s="1"/>
      <c r="I686" s="3"/>
      <c r="J686" s="5"/>
      <c r="K686" s="5"/>
      <c r="L686" s="5"/>
      <c r="M686" s="5"/>
      <c r="N686" s="5"/>
      <c r="O686" s="3"/>
      <c r="Q686" s="6"/>
    </row>
    <row r="687" spans="1:17" x14ac:dyDescent="0.2">
      <c r="A687" s="1"/>
      <c r="B687" s="1"/>
      <c r="C687" s="1"/>
      <c r="D687" s="1"/>
      <c r="I687" s="3"/>
      <c r="J687" s="5"/>
      <c r="K687" s="5"/>
      <c r="L687" s="5"/>
      <c r="M687" s="5"/>
      <c r="N687" s="5"/>
      <c r="O687" s="3"/>
      <c r="Q687" s="6"/>
    </row>
    <row r="688" spans="1:17" x14ac:dyDescent="0.2">
      <c r="A688" s="1"/>
      <c r="B688" s="1"/>
      <c r="C688" s="1"/>
      <c r="D688" s="1"/>
      <c r="I688" s="3"/>
      <c r="J688" s="5"/>
      <c r="K688" s="5"/>
      <c r="L688" s="5"/>
      <c r="M688" s="5"/>
      <c r="N688" s="5"/>
      <c r="O688" s="3"/>
      <c r="Q688" s="6"/>
    </row>
    <row r="689" spans="1:17" x14ac:dyDescent="0.2">
      <c r="A689" s="1"/>
      <c r="B689" s="1"/>
      <c r="C689" s="1"/>
      <c r="D689" s="1"/>
      <c r="I689" s="3"/>
      <c r="J689" s="5"/>
      <c r="K689" s="5"/>
      <c r="L689" s="5"/>
      <c r="M689" s="5"/>
      <c r="N689" s="5"/>
      <c r="O689" s="3"/>
      <c r="Q689" s="6"/>
    </row>
    <row r="690" spans="1:17" x14ac:dyDescent="0.2">
      <c r="A690" s="1"/>
      <c r="B690" s="1"/>
      <c r="C690" s="1"/>
      <c r="D690" s="1"/>
      <c r="I690" s="3"/>
      <c r="J690" s="5"/>
      <c r="K690" s="5"/>
      <c r="L690" s="5"/>
      <c r="M690" s="5"/>
      <c r="N690" s="5"/>
      <c r="O690" s="3"/>
      <c r="Q690" s="6"/>
    </row>
    <row r="691" spans="1:17" x14ac:dyDescent="0.2">
      <c r="A691" s="1"/>
      <c r="B691" s="1"/>
      <c r="C691" s="1"/>
      <c r="D691" s="1"/>
      <c r="I691" s="3"/>
      <c r="J691" s="5"/>
      <c r="K691" s="5"/>
      <c r="L691" s="5"/>
      <c r="M691" s="5"/>
      <c r="N691" s="5"/>
      <c r="O691" s="3"/>
      <c r="Q691" s="6"/>
    </row>
    <row r="692" spans="1:17" x14ac:dyDescent="0.2">
      <c r="A692" s="1"/>
      <c r="B692" s="1"/>
      <c r="C692" s="1"/>
      <c r="D692" s="1"/>
      <c r="I692" s="3"/>
      <c r="J692" s="5"/>
      <c r="K692" s="5"/>
      <c r="L692" s="5"/>
      <c r="M692" s="5"/>
      <c r="N692" s="5"/>
      <c r="O692" s="3"/>
      <c r="Q692" s="6"/>
    </row>
    <row r="693" spans="1:17" x14ac:dyDescent="0.2">
      <c r="A693" s="1"/>
      <c r="B693" s="1"/>
      <c r="C693" s="1"/>
      <c r="D693" s="1"/>
      <c r="I693" s="3"/>
      <c r="J693" s="5"/>
      <c r="K693" s="5"/>
      <c r="L693" s="5"/>
      <c r="M693" s="5"/>
      <c r="N693" s="5"/>
      <c r="O693" s="3"/>
      <c r="Q693" s="6"/>
    </row>
    <row r="694" spans="1:17" x14ac:dyDescent="0.2">
      <c r="A694" s="1"/>
      <c r="B694" s="1"/>
      <c r="C694" s="1"/>
      <c r="D694" s="1"/>
      <c r="I694" s="3"/>
      <c r="J694" s="5"/>
      <c r="K694" s="5"/>
      <c r="L694" s="5"/>
      <c r="M694" s="5"/>
      <c r="N694" s="5"/>
      <c r="O694" s="3"/>
      <c r="Q694" s="6"/>
    </row>
    <row r="695" spans="1:17" x14ac:dyDescent="0.2">
      <c r="A695" s="1"/>
      <c r="B695" s="1"/>
      <c r="C695" s="1"/>
      <c r="D695" s="1"/>
      <c r="I695" s="3"/>
      <c r="J695" s="5"/>
      <c r="K695" s="5"/>
      <c r="L695" s="5"/>
      <c r="M695" s="5"/>
      <c r="N695" s="5"/>
      <c r="O695" s="3"/>
      <c r="Q695" s="6"/>
    </row>
    <row r="696" spans="1:17" x14ac:dyDescent="0.2">
      <c r="A696" s="1"/>
      <c r="B696" s="1"/>
      <c r="C696" s="1"/>
      <c r="D696" s="1"/>
      <c r="I696" s="3"/>
      <c r="J696" s="5"/>
      <c r="K696" s="5"/>
      <c r="L696" s="5"/>
      <c r="M696" s="5"/>
      <c r="N696" s="5"/>
      <c r="O696" s="3"/>
      <c r="Q696" s="6"/>
    </row>
    <row r="697" spans="1:17" x14ac:dyDescent="0.2">
      <c r="A697" s="1"/>
      <c r="B697" s="1"/>
      <c r="C697" s="1"/>
      <c r="D697" s="1"/>
      <c r="I697" s="3"/>
      <c r="J697" s="5"/>
      <c r="K697" s="5"/>
      <c r="L697" s="5"/>
      <c r="M697" s="5"/>
      <c r="N697" s="5"/>
      <c r="O697" s="3"/>
      <c r="Q697" s="6"/>
    </row>
    <row r="698" spans="1:17" x14ac:dyDescent="0.2">
      <c r="A698" s="1"/>
      <c r="B698" s="1"/>
      <c r="C698" s="1"/>
      <c r="D698" s="1"/>
      <c r="I698" s="3"/>
      <c r="J698" s="5"/>
      <c r="K698" s="5"/>
      <c r="L698" s="5"/>
      <c r="M698" s="5"/>
      <c r="N698" s="5"/>
      <c r="O698" s="3"/>
      <c r="Q698" s="6"/>
    </row>
    <row r="699" spans="1:17" x14ac:dyDescent="0.2">
      <c r="A699" s="1"/>
      <c r="B699" s="1"/>
      <c r="C699" s="1"/>
      <c r="D699" s="1"/>
      <c r="I699" s="3"/>
      <c r="J699" s="5"/>
      <c r="K699" s="5"/>
      <c r="L699" s="5"/>
      <c r="M699" s="5"/>
      <c r="N699" s="5"/>
      <c r="O699" s="3"/>
      <c r="Q699" s="6"/>
    </row>
    <row r="700" spans="1:17" x14ac:dyDescent="0.2">
      <c r="A700" s="1"/>
      <c r="B700" s="1"/>
      <c r="C700" s="1"/>
      <c r="D700" s="1"/>
      <c r="I700" s="3"/>
      <c r="J700" s="5"/>
      <c r="K700" s="5"/>
      <c r="L700" s="5"/>
      <c r="M700" s="5"/>
      <c r="N700" s="5"/>
      <c r="O700" s="3"/>
      <c r="Q700" s="6"/>
    </row>
    <row r="701" spans="1:17" x14ac:dyDescent="0.2">
      <c r="A701" s="1"/>
      <c r="B701" s="1"/>
      <c r="C701" s="1"/>
      <c r="D701" s="1"/>
      <c r="I701" s="3"/>
      <c r="J701" s="5"/>
      <c r="K701" s="5"/>
      <c r="L701" s="5"/>
      <c r="M701" s="5"/>
      <c r="N701" s="5"/>
      <c r="O701" s="3"/>
      <c r="Q701" s="6"/>
    </row>
    <row r="702" spans="1:17" x14ac:dyDescent="0.2">
      <c r="A702" s="1"/>
      <c r="B702" s="1"/>
      <c r="C702" s="1"/>
      <c r="D702" s="1"/>
      <c r="I702" s="3"/>
      <c r="J702" s="5"/>
      <c r="K702" s="5"/>
      <c r="L702" s="5"/>
      <c r="M702" s="5"/>
      <c r="N702" s="5"/>
      <c r="O702" s="3"/>
      <c r="Q702" s="6"/>
    </row>
    <row r="703" spans="1:17" x14ac:dyDescent="0.2">
      <c r="A703" s="1"/>
      <c r="B703" s="1"/>
      <c r="C703" s="1"/>
      <c r="D703" s="1"/>
      <c r="I703" s="3"/>
      <c r="J703" s="5"/>
      <c r="K703" s="5"/>
      <c r="L703" s="5"/>
      <c r="M703" s="5"/>
      <c r="N703" s="5"/>
      <c r="O703" s="3"/>
      <c r="Q703" s="6"/>
    </row>
    <row r="704" spans="1:17" x14ac:dyDescent="0.2">
      <c r="A704" s="1"/>
      <c r="B704" s="1"/>
      <c r="C704" s="1"/>
      <c r="D704" s="1"/>
      <c r="I704" s="3"/>
      <c r="J704" s="5"/>
      <c r="K704" s="5"/>
      <c r="L704" s="5"/>
      <c r="M704" s="5"/>
      <c r="N704" s="5"/>
      <c r="O704" s="3"/>
      <c r="Q704" s="6"/>
    </row>
    <row r="705" spans="1:17" x14ac:dyDescent="0.2">
      <c r="A705" s="1"/>
      <c r="B705" s="1"/>
      <c r="C705" s="1"/>
      <c r="D705" s="1"/>
      <c r="I705" s="3"/>
      <c r="J705" s="5"/>
      <c r="K705" s="5"/>
      <c r="L705" s="5"/>
      <c r="M705" s="5"/>
      <c r="N705" s="5"/>
      <c r="O705" s="3"/>
      <c r="Q705" s="6"/>
    </row>
    <row r="706" spans="1:17" x14ac:dyDescent="0.2">
      <c r="A706" s="1"/>
      <c r="B706" s="1"/>
      <c r="C706" s="1"/>
      <c r="D706" s="1"/>
      <c r="I706" s="3"/>
      <c r="J706" s="5"/>
      <c r="K706" s="5"/>
      <c r="L706" s="5"/>
      <c r="M706" s="5"/>
      <c r="N706" s="5"/>
      <c r="O706" s="3"/>
      <c r="Q706" s="6"/>
    </row>
    <row r="707" spans="1:17" x14ac:dyDescent="0.2">
      <c r="A707" s="1"/>
      <c r="B707" s="1"/>
      <c r="C707" s="1"/>
      <c r="D707" s="1"/>
      <c r="I707" s="3"/>
      <c r="J707" s="5"/>
      <c r="K707" s="5"/>
      <c r="L707" s="5"/>
      <c r="M707" s="5"/>
      <c r="N707" s="5"/>
      <c r="O707" s="3"/>
      <c r="Q707" s="6"/>
    </row>
    <row r="708" spans="1:17" x14ac:dyDescent="0.2">
      <c r="A708" s="1"/>
      <c r="B708" s="1"/>
      <c r="C708" s="1"/>
      <c r="D708" s="1"/>
      <c r="I708" s="3"/>
      <c r="J708" s="5"/>
      <c r="K708" s="5"/>
      <c r="L708" s="5"/>
      <c r="M708" s="5"/>
      <c r="N708" s="5"/>
      <c r="O708" s="3"/>
      <c r="Q708" s="6"/>
    </row>
    <row r="709" spans="1:17" x14ac:dyDescent="0.2">
      <c r="A709" s="1"/>
      <c r="B709" s="1"/>
      <c r="C709" s="1"/>
      <c r="D709" s="1"/>
      <c r="I709" s="3"/>
      <c r="J709" s="5"/>
      <c r="K709" s="5"/>
      <c r="L709" s="5"/>
      <c r="M709" s="5"/>
      <c r="N709" s="5"/>
      <c r="O709" s="3"/>
      <c r="Q709" s="6"/>
    </row>
    <row r="710" spans="1:17" x14ac:dyDescent="0.2">
      <c r="A710" s="1"/>
      <c r="B710" s="1"/>
      <c r="C710" s="1"/>
      <c r="D710" s="1"/>
      <c r="I710" s="3"/>
      <c r="J710" s="5"/>
      <c r="K710" s="5"/>
      <c r="L710" s="5"/>
      <c r="M710" s="5"/>
      <c r="N710" s="5"/>
      <c r="O710" s="3"/>
      <c r="Q710" s="6"/>
    </row>
    <row r="711" spans="1:17" x14ac:dyDescent="0.2">
      <c r="A711" s="1"/>
      <c r="B711" s="1"/>
      <c r="C711" s="1"/>
      <c r="D711" s="1"/>
      <c r="I711" s="3"/>
      <c r="J711" s="5"/>
      <c r="K711" s="5"/>
      <c r="L711" s="5"/>
      <c r="M711" s="5"/>
      <c r="N711" s="5"/>
      <c r="O711" s="3"/>
      <c r="Q711" s="6"/>
    </row>
    <row r="712" spans="1:17" x14ac:dyDescent="0.2">
      <c r="A712" s="1"/>
      <c r="B712" s="1"/>
      <c r="C712" s="1"/>
      <c r="D712" s="1"/>
      <c r="I712" s="3"/>
      <c r="J712" s="5"/>
      <c r="K712" s="5"/>
      <c r="L712" s="5"/>
      <c r="M712" s="5"/>
      <c r="N712" s="5"/>
      <c r="O712" s="3"/>
      <c r="Q712" s="6"/>
    </row>
    <row r="713" spans="1:17" x14ac:dyDescent="0.2">
      <c r="A713" s="1"/>
      <c r="B713" s="1"/>
      <c r="C713" s="1"/>
      <c r="D713" s="1"/>
      <c r="I713" s="3"/>
      <c r="J713" s="5"/>
      <c r="K713" s="5"/>
      <c r="L713" s="5"/>
      <c r="M713" s="5"/>
      <c r="N713" s="5"/>
      <c r="O713" s="3"/>
      <c r="Q713" s="6"/>
    </row>
    <row r="714" spans="1:17" x14ac:dyDescent="0.2">
      <c r="A714" s="1"/>
      <c r="B714" s="1"/>
      <c r="C714" s="1"/>
      <c r="D714" s="1"/>
      <c r="I714" s="3"/>
      <c r="J714" s="5"/>
      <c r="K714" s="5"/>
      <c r="L714" s="5"/>
      <c r="M714" s="5"/>
      <c r="N714" s="5"/>
      <c r="O714" s="3"/>
      <c r="Q714" s="6"/>
    </row>
    <row r="715" spans="1:17" x14ac:dyDescent="0.2">
      <c r="A715" s="1"/>
      <c r="B715" s="1"/>
      <c r="C715" s="1"/>
      <c r="D715" s="1"/>
      <c r="I715" s="3"/>
      <c r="J715" s="5"/>
      <c r="K715" s="5"/>
      <c r="L715" s="5"/>
      <c r="M715" s="5"/>
      <c r="N715" s="5"/>
      <c r="O715" s="3"/>
      <c r="Q715" s="6"/>
    </row>
    <row r="716" spans="1:17" x14ac:dyDescent="0.2">
      <c r="A716" s="1"/>
      <c r="B716" s="1"/>
      <c r="C716" s="1"/>
      <c r="D716" s="1"/>
      <c r="I716" s="3"/>
      <c r="J716" s="5"/>
      <c r="K716" s="5"/>
      <c r="L716" s="5"/>
      <c r="M716" s="5"/>
      <c r="N716" s="5"/>
      <c r="O716" s="3"/>
      <c r="Q716" s="6"/>
    </row>
    <row r="717" spans="1:17" x14ac:dyDescent="0.2">
      <c r="A717" s="1"/>
      <c r="B717" s="1"/>
      <c r="C717" s="1"/>
      <c r="D717" s="1"/>
      <c r="I717" s="3"/>
      <c r="J717" s="5"/>
      <c r="K717" s="5"/>
      <c r="L717" s="5"/>
      <c r="M717" s="5"/>
      <c r="N717" s="5"/>
      <c r="O717" s="3"/>
      <c r="Q717" s="6"/>
    </row>
    <row r="718" spans="1:17" x14ac:dyDescent="0.2">
      <c r="A718" s="1"/>
      <c r="B718" s="1"/>
      <c r="C718" s="1"/>
      <c r="D718" s="1"/>
      <c r="I718" s="3"/>
      <c r="J718" s="5"/>
      <c r="K718" s="5"/>
      <c r="L718" s="5"/>
      <c r="M718" s="5"/>
      <c r="N718" s="5"/>
      <c r="O718" s="3"/>
      <c r="Q718" s="6"/>
    </row>
    <row r="719" spans="1:17" x14ac:dyDescent="0.2">
      <c r="A719" s="1"/>
      <c r="B719" s="1"/>
      <c r="C719" s="1"/>
      <c r="D719" s="1"/>
      <c r="I719" s="3"/>
      <c r="J719" s="5"/>
      <c r="K719" s="5"/>
      <c r="L719" s="5"/>
      <c r="M719" s="5"/>
      <c r="N719" s="5"/>
      <c r="O719" s="3"/>
      <c r="Q719" s="6"/>
    </row>
    <row r="720" spans="1:17" x14ac:dyDescent="0.2">
      <c r="A720" s="1"/>
      <c r="B720" s="1"/>
      <c r="C720" s="1"/>
      <c r="D720" s="1"/>
      <c r="I720" s="3"/>
      <c r="J720" s="5"/>
      <c r="K720" s="5"/>
      <c r="L720" s="5"/>
      <c r="M720" s="5"/>
      <c r="N720" s="5"/>
      <c r="O720" s="3"/>
      <c r="Q720" s="6"/>
    </row>
    <row r="721" spans="1:17" x14ac:dyDescent="0.2">
      <c r="A721" s="1"/>
      <c r="B721" s="1"/>
      <c r="C721" s="1"/>
      <c r="D721" s="1"/>
      <c r="I721" s="3"/>
      <c r="J721" s="5"/>
      <c r="K721" s="5"/>
      <c r="L721" s="5"/>
      <c r="M721" s="5"/>
      <c r="N721" s="5"/>
      <c r="O721" s="3"/>
      <c r="Q721" s="6"/>
    </row>
    <row r="722" spans="1:17" x14ac:dyDescent="0.2">
      <c r="A722" s="1"/>
      <c r="B722" s="1"/>
      <c r="C722" s="1"/>
      <c r="D722" s="1"/>
      <c r="I722" s="3"/>
      <c r="J722" s="5"/>
      <c r="K722" s="5"/>
      <c r="L722" s="5"/>
      <c r="M722" s="5"/>
      <c r="N722" s="5"/>
      <c r="O722" s="3"/>
      <c r="Q722" s="6"/>
    </row>
    <row r="723" spans="1:17" x14ac:dyDescent="0.2">
      <c r="A723" s="1"/>
      <c r="B723" s="1"/>
      <c r="C723" s="1"/>
      <c r="D723" s="1"/>
      <c r="I723" s="3"/>
      <c r="J723" s="5"/>
      <c r="K723" s="5"/>
      <c r="L723" s="5"/>
      <c r="M723" s="5"/>
      <c r="N723" s="5"/>
      <c r="O723" s="3"/>
      <c r="Q723" s="6"/>
    </row>
    <row r="724" spans="1:17" x14ac:dyDescent="0.2">
      <c r="A724" s="1"/>
      <c r="B724" s="1"/>
      <c r="C724" s="1"/>
      <c r="D724" s="1"/>
      <c r="I724" s="3"/>
      <c r="J724" s="5"/>
      <c r="K724" s="5"/>
      <c r="L724" s="5"/>
      <c r="M724" s="5"/>
      <c r="N724" s="5"/>
      <c r="O724" s="3"/>
      <c r="Q724" s="6"/>
    </row>
    <row r="725" spans="1:17" x14ac:dyDescent="0.2">
      <c r="A725" s="1"/>
      <c r="B725" s="1"/>
      <c r="C725" s="1"/>
      <c r="D725" s="1"/>
      <c r="I725" s="3"/>
      <c r="J725" s="5"/>
      <c r="K725" s="5"/>
      <c r="L725" s="5"/>
      <c r="M725" s="5"/>
      <c r="N725" s="5"/>
      <c r="O725" s="3"/>
      <c r="Q725" s="6"/>
    </row>
    <row r="726" spans="1:17" x14ac:dyDescent="0.2">
      <c r="A726" s="1"/>
      <c r="B726" s="1"/>
      <c r="C726" s="1"/>
      <c r="D726" s="1"/>
      <c r="I726" s="3"/>
      <c r="J726" s="5"/>
      <c r="K726" s="5"/>
      <c r="L726" s="5"/>
      <c r="M726" s="5"/>
      <c r="N726" s="5"/>
      <c r="O726" s="3"/>
      <c r="Q726" s="6"/>
    </row>
    <row r="727" spans="1:17" x14ac:dyDescent="0.2">
      <c r="A727" s="1"/>
      <c r="B727" s="1"/>
      <c r="C727" s="1"/>
      <c r="D727" s="1"/>
      <c r="I727" s="3"/>
      <c r="J727" s="5"/>
      <c r="K727" s="5"/>
      <c r="L727" s="5"/>
      <c r="M727" s="5"/>
      <c r="N727" s="5"/>
      <c r="O727" s="3"/>
      <c r="Q727" s="6"/>
    </row>
    <row r="728" spans="1:17" x14ac:dyDescent="0.2">
      <c r="A728" s="1"/>
      <c r="B728" s="1"/>
      <c r="C728" s="1"/>
      <c r="D728" s="1"/>
      <c r="I728" s="3"/>
      <c r="J728" s="5"/>
      <c r="K728" s="5"/>
      <c r="L728" s="5"/>
      <c r="M728" s="5"/>
      <c r="N728" s="5"/>
      <c r="O728" s="3"/>
      <c r="Q728" s="6"/>
    </row>
    <row r="729" spans="1:17" x14ac:dyDescent="0.2">
      <c r="A729" s="1"/>
      <c r="B729" s="1"/>
      <c r="C729" s="1"/>
      <c r="D729" s="1"/>
      <c r="I729" s="3"/>
      <c r="J729" s="5"/>
      <c r="K729" s="5"/>
      <c r="L729" s="5"/>
      <c r="M729" s="5"/>
      <c r="N729" s="5"/>
      <c r="O729" s="3"/>
      <c r="Q729" s="6"/>
    </row>
    <row r="730" spans="1:17" x14ac:dyDescent="0.2">
      <c r="A730" s="1"/>
      <c r="B730" s="1"/>
      <c r="C730" s="1"/>
      <c r="D730" s="1"/>
      <c r="I730" s="3"/>
      <c r="J730" s="5"/>
      <c r="K730" s="5"/>
      <c r="L730" s="5"/>
      <c r="M730" s="5"/>
      <c r="N730" s="5"/>
      <c r="O730" s="3"/>
      <c r="Q730" s="6"/>
    </row>
    <row r="731" spans="1:17" x14ac:dyDescent="0.2">
      <c r="A731" s="1"/>
      <c r="B731" s="1"/>
      <c r="C731" s="1"/>
      <c r="D731" s="1"/>
      <c r="I731" s="3"/>
      <c r="J731" s="5"/>
      <c r="K731" s="5"/>
      <c r="L731" s="5"/>
      <c r="M731" s="5"/>
      <c r="N731" s="5"/>
      <c r="O731" s="3"/>
      <c r="Q731" s="6"/>
    </row>
    <row r="732" spans="1:17" x14ac:dyDescent="0.2">
      <c r="A732" s="1"/>
      <c r="B732" s="1"/>
      <c r="C732" s="1"/>
      <c r="D732" s="1"/>
      <c r="I732" s="3"/>
      <c r="J732" s="5"/>
      <c r="K732" s="5"/>
      <c r="L732" s="5"/>
      <c r="M732" s="5"/>
      <c r="N732" s="5"/>
      <c r="O732" s="3"/>
      <c r="Q732" s="6"/>
    </row>
    <row r="733" spans="1:17" x14ac:dyDescent="0.2">
      <c r="A733" s="1"/>
      <c r="B733" s="1"/>
      <c r="C733" s="1"/>
      <c r="D733" s="1"/>
      <c r="I733" s="3"/>
      <c r="J733" s="5"/>
      <c r="K733" s="5"/>
      <c r="L733" s="5"/>
      <c r="M733" s="5"/>
      <c r="N733" s="5"/>
      <c r="O733" s="3"/>
      <c r="Q733" s="6"/>
    </row>
    <row r="734" spans="1:17" x14ac:dyDescent="0.2">
      <c r="A734" s="1"/>
      <c r="B734" s="1"/>
      <c r="C734" s="1"/>
      <c r="D734" s="1"/>
      <c r="I734" s="3"/>
      <c r="J734" s="5"/>
      <c r="K734" s="5"/>
      <c r="L734" s="5"/>
      <c r="M734" s="5"/>
      <c r="N734" s="5"/>
      <c r="O734" s="3"/>
      <c r="Q734" s="6"/>
    </row>
    <row r="735" spans="1:17" x14ac:dyDescent="0.2">
      <c r="A735" s="1"/>
      <c r="B735" s="1"/>
      <c r="C735" s="1"/>
      <c r="D735" s="1"/>
      <c r="I735" s="3"/>
      <c r="J735" s="5"/>
      <c r="K735" s="5"/>
      <c r="L735" s="5"/>
      <c r="M735" s="5"/>
      <c r="N735" s="5"/>
      <c r="O735" s="3"/>
      <c r="Q735" s="6"/>
    </row>
    <row r="736" spans="1:17" x14ac:dyDescent="0.2">
      <c r="A736" s="1"/>
      <c r="B736" s="1"/>
      <c r="C736" s="1"/>
      <c r="D736" s="1"/>
      <c r="I736" s="3"/>
      <c r="J736" s="5"/>
      <c r="K736" s="5"/>
      <c r="L736" s="5"/>
      <c r="M736" s="5"/>
      <c r="N736" s="5"/>
      <c r="O736" s="3"/>
      <c r="Q736" s="6"/>
    </row>
    <row r="737" spans="1:17" x14ac:dyDescent="0.2">
      <c r="A737" s="1"/>
      <c r="B737" s="1"/>
      <c r="C737" s="1"/>
      <c r="D737" s="1"/>
      <c r="I737" s="3"/>
      <c r="J737" s="5"/>
      <c r="K737" s="5"/>
      <c r="L737" s="5"/>
      <c r="M737" s="5"/>
      <c r="N737" s="5"/>
      <c r="O737" s="3"/>
      <c r="Q737" s="6"/>
    </row>
    <row r="738" spans="1:17" x14ac:dyDescent="0.2">
      <c r="A738" s="1"/>
      <c r="B738" s="1"/>
      <c r="C738" s="1"/>
      <c r="D738" s="1"/>
      <c r="I738" s="3"/>
      <c r="J738" s="5"/>
      <c r="K738" s="5"/>
      <c r="L738" s="5"/>
      <c r="M738" s="5"/>
      <c r="N738" s="5"/>
      <c r="O738" s="3"/>
      <c r="Q738" s="6"/>
    </row>
    <row r="739" spans="1:17" x14ac:dyDescent="0.2">
      <c r="A739" s="1"/>
      <c r="B739" s="1"/>
      <c r="C739" s="1"/>
      <c r="D739" s="1"/>
      <c r="I739" s="3"/>
      <c r="J739" s="5"/>
      <c r="K739" s="5"/>
      <c r="L739" s="5"/>
      <c r="M739" s="5"/>
      <c r="N739" s="5"/>
      <c r="O739" s="3"/>
      <c r="Q739" s="6"/>
    </row>
    <row r="740" spans="1:17" x14ac:dyDescent="0.2">
      <c r="A740" s="1"/>
      <c r="B740" s="1"/>
      <c r="C740" s="1"/>
      <c r="D740" s="1"/>
      <c r="I740" s="3"/>
      <c r="J740" s="5"/>
      <c r="K740" s="5"/>
      <c r="L740" s="5"/>
      <c r="M740" s="5"/>
      <c r="N740" s="5"/>
      <c r="O740" s="3"/>
      <c r="Q740" s="6"/>
    </row>
    <row r="741" spans="1:17" x14ac:dyDescent="0.2">
      <c r="A741" s="1"/>
      <c r="B741" s="1"/>
      <c r="C741" s="1"/>
      <c r="D741" s="1"/>
      <c r="I741" s="3"/>
      <c r="J741" s="5"/>
      <c r="K741" s="5"/>
      <c r="L741" s="5"/>
      <c r="M741" s="5"/>
      <c r="N741" s="5"/>
      <c r="O741" s="3"/>
      <c r="Q741" s="6"/>
    </row>
    <row r="742" spans="1:17" x14ac:dyDescent="0.2">
      <c r="A742" s="1"/>
      <c r="B742" s="1"/>
      <c r="C742" s="1"/>
      <c r="D742" s="1"/>
      <c r="I742" s="3"/>
      <c r="J742" s="5"/>
      <c r="K742" s="5"/>
      <c r="L742" s="5"/>
      <c r="M742" s="5"/>
      <c r="N742" s="5"/>
      <c r="O742" s="3"/>
      <c r="Q742" s="6"/>
    </row>
    <row r="743" spans="1:17" x14ac:dyDescent="0.2">
      <c r="A743" s="1"/>
      <c r="B743" s="1"/>
      <c r="C743" s="1"/>
      <c r="D743" s="1"/>
      <c r="I743" s="3"/>
      <c r="J743" s="5"/>
      <c r="K743" s="5"/>
      <c r="L743" s="5"/>
      <c r="M743" s="5"/>
      <c r="N743" s="5"/>
      <c r="O743" s="3"/>
      <c r="Q743" s="6"/>
    </row>
    <row r="744" spans="1:17" x14ac:dyDescent="0.2">
      <c r="A744" s="1"/>
      <c r="B744" s="1"/>
      <c r="C744" s="1"/>
      <c r="D744" s="1"/>
      <c r="I744" s="3"/>
      <c r="J744" s="5"/>
      <c r="K744" s="5"/>
      <c r="L744" s="5"/>
      <c r="M744" s="5"/>
      <c r="N744" s="5"/>
      <c r="O744" s="3"/>
      <c r="Q744" s="6"/>
    </row>
    <row r="745" spans="1:17" x14ac:dyDescent="0.2">
      <c r="A745" s="1"/>
      <c r="B745" s="1"/>
      <c r="C745" s="1"/>
      <c r="D745" s="1"/>
      <c r="I745" s="3"/>
      <c r="J745" s="5"/>
      <c r="K745" s="5"/>
      <c r="L745" s="5"/>
      <c r="M745" s="5"/>
      <c r="N745" s="5"/>
      <c r="O745" s="3"/>
      <c r="Q745" s="6"/>
    </row>
    <row r="746" spans="1:17" x14ac:dyDescent="0.2">
      <c r="A746" s="1"/>
      <c r="B746" s="1"/>
      <c r="C746" s="1"/>
      <c r="D746" s="1"/>
      <c r="I746" s="3"/>
      <c r="J746" s="5"/>
      <c r="K746" s="5"/>
      <c r="L746" s="5"/>
      <c r="M746" s="5"/>
      <c r="N746" s="5"/>
      <c r="O746" s="3"/>
      <c r="Q746" s="6"/>
    </row>
    <row r="747" spans="1:17" x14ac:dyDescent="0.2">
      <c r="A747" s="1"/>
      <c r="B747" s="1"/>
      <c r="C747" s="1"/>
      <c r="D747" s="1"/>
      <c r="I747" s="3"/>
      <c r="J747" s="5"/>
      <c r="K747" s="5"/>
      <c r="L747" s="5"/>
      <c r="M747" s="5"/>
      <c r="N747" s="5"/>
      <c r="O747" s="3"/>
      <c r="Q747" s="6"/>
    </row>
    <row r="748" spans="1:17" x14ac:dyDescent="0.2">
      <c r="A748" s="1"/>
      <c r="B748" s="1"/>
      <c r="C748" s="1"/>
      <c r="D748" s="1"/>
      <c r="I748" s="3"/>
      <c r="J748" s="5"/>
      <c r="K748" s="5"/>
      <c r="L748" s="5"/>
      <c r="M748" s="5"/>
      <c r="N748" s="5"/>
      <c r="O748" s="3"/>
      <c r="Q748" s="6"/>
    </row>
    <row r="749" spans="1:17" x14ac:dyDescent="0.2">
      <c r="A749" s="1"/>
      <c r="B749" s="1"/>
      <c r="C749" s="1"/>
      <c r="D749" s="1"/>
      <c r="I749" s="3"/>
      <c r="J749" s="5"/>
      <c r="K749" s="5"/>
      <c r="L749" s="5"/>
      <c r="M749" s="5"/>
      <c r="N749" s="5"/>
      <c r="O749" s="3"/>
      <c r="Q749" s="6"/>
    </row>
    <row r="750" spans="1:17" x14ac:dyDescent="0.2">
      <c r="A750" s="1"/>
      <c r="B750" s="1"/>
      <c r="C750" s="1"/>
      <c r="D750" s="1"/>
      <c r="I750" s="3"/>
      <c r="J750" s="5"/>
      <c r="K750" s="5"/>
      <c r="L750" s="5"/>
      <c r="M750" s="5"/>
      <c r="N750" s="5"/>
      <c r="O750" s="3"/>
      <c r="Q750" s="6"/>
    </row>
    <row r="751" spans="1:17" x14ac:dyDescent="0.2">
      <c r="A751" s="1"/>
      <c r="B751" s="1"/>
      <c r="C751" s="1"/>
      <c r="D751" s="1"/>
      <c r="I751" s="3"/>
      <c r="J751" s="5"/>
      <c r="K751" s="5"/>
      <c r="L751" s="5"/>
      <c r="M751" s="5"/>
      <c r="N751" s="5"/>
      <c r="O751" s="3"/>
      <c r="Q751" s="6"/>
    </row>
    <row r="752" spans="1:17" x14ac:dyDescent="0.2">
      <c r="A752" s="1"/>
      <c r="B752" s="1"/>
      <c r="C752" s="1"/>
      <c r="D752" s="1"/>
      <c r="I752" s="3"/>
      <c r="J752" s="5"/>
      <c r="K752" s="5"/>
      <c r="L752" s="5"/>
      <c r="M752" s="5"/>
      <c r="N752" s="5"/>
      <c r="O752" s="3"/>
      <c r="Q752" s="6"/>
    </row>
    <row r="753" spans="1:17" x14ac:dyDescent="0.2">
      <c r="A753" s="1"/>
      <c r="B753" s="1"/>
      <c r="C753" s="1"/>
      <c r="D753" s="1"/>
      <c r="I753" s="3"/>
      <c r="J753" s="5"/>
      <c r="K753" s="5"/>
      <c r="L753" s="5"/>
      <c r="M753" s="5"/>
      <c r="N753" s="5"/>
      <c r="O753" s="3"/>
      <c r="Q753" s="6"/>
    </row>
    <row r="754" spans="1:17" x14ac:dyDescent="0.2">
      <c r="A754" s="1"/>
      <c r="B754" s="1"/>
      <c r="C754" s="1"/>
      <c r="D754" s="1"/>
      <c r="I754" s="3"/>
      <c r="J754" s="5"/>
      <c r="K754" s="5"/>
      <c r="L754" s="5"/>
      <c r="M754" s="5"/>
      <c r="N754" s="5"/>
      <c r="O754" s="3"/>
      <c r="Q754" s="6"/>
    </row>
    <row r="755" spans="1:17" x14ac:dyDescent="0.2">
      <c r="A755" s="1"/>
      <c r="B755" s="1"/>
      <c r="C755" s="1"/>
      <c r="D755" s="1"/>
      <c r="I755" s="3"/>
      <c r="J755" s="5"/>
      <c r="K755" s="5"/>
      <c r="L755" s="5"/>
      <c r="M755" s="5"/>
      <c r="N755" s="5"/>
      <c r="O755" s="3"/>
      <c r="Q755" s="6"/>
    </row>
    <row r="756" spans="1:17" x14ac:dyDescent="0.2">
      <c r="A756" s="1"/>
      <c r="B756" s="1"/>
      <c r="C756" s="1"/>
      <c r="D756" s="1"/>
      <c r="I756" s="3"/>
      <c r="J756" s="5"/>
      <c r="K756" s="5"/>
      <c r="L756" s="5"/>
      <c r="M756" s="5"/>
      <c r="N756" s="5"/>
      <c r="O756" s="3"/>
      <c r="Q756" s="6"/>
    </row>
    <row r="757" spans="1:17" x14ac:dyDescent="0.2">
      <c r="A757" s="1"/>
      <c r="B757" s="1"/>
      <c r="C757" s="1"/>
      <c r="D757" s="1"/>
      <c r="I757" s="3"/>
      <c r="J757" s="5"/>
      <c r="K757" s="5"/>
      <c r="L757" s="5"/>
      <c r="M757" s="5"/>
      <c r="N757" s="5"/>
      <c r="O757" s="3"/>
      <c r="Q757" s="6"/>
    </row>
    <row r="758" spans="1:17" x14ac:dyDescent="0.2">
      <c r="A758" s="1"/>
      <c r="B758" s="1"/>
      <c r="C758" s="1"/>
      <c r="D758" s="1"/>
      <c r="I758" s="3"/>
      <c r="J758" s="5"/>
      <c r="K758" s="5"/>
      <c r="L758" s="5"/>
      <c r="M758" s="5"/>
      <c r="N758" s="5"/>
      <c r="O758" s="3"/>
      <c r="Q758" s="6"/>
    </row>
    <row r="759" spans="1:17" x14ac:dyDescent="0.2">
      <c r="A759" s="1"/>
      <c r="B759" s="1"/>
      <c r="C759" s="1"/>
      <c r="D759" s="1"/>
      <c r="I759" s="3"/>
      <c r="J759" s="5"/>
      <c r="K759" s="5"/>
      <c r="L759" s="5"/>
      <c r="M759" s="5"/>
      <c r="N759" s="5"/>
      <c r="O759" s="3"/>
      <c r="Q759" s="6"/>
    </row>
    <row r="760" spans="1:17" x14ac:dyDescent="0.2">
      <c r="A760" s="1"/>
      <c r="B760" s="1"/>
      <c r="C760" s="1"/>
      <c r="D760" s="1"/>
      <c r="I760" s="3"/>
      <c r="J760" s="5"/>
      <c r="K760" s="5"/>
      <c r="L760" s="5"/>
      <c r="M760" s="5"/>
      <c r="N760" s="5"/>
      <c r="O760" s="3"/>
      <c r="Q760" s="6"/>
    </row>
    <row r="761" spans="1:17" x14ac:dyDescent="0.2">
      <c r="A761" s="1"/>
      <c r="B761" s="1"/>
      <c r="C761" s="1"/>
      <c r="D761" s="1"/>
      <c r="I761" s="3"/>
      <c r="J761" s="5"/>
      <c r="K761" s="5"/>
      <c r="L761" s="5"/>
      <c r="M761" s="5"/>
      <c r="N761" s="5"/>
      <c r="O761" s="3"/>
      <c r="Q761" s="6"/>
    </row>
    <row r="762" spans="1:17" x14ac:dyDescent="0.2">
      <c r="A762" s="1"/>
      <c r="B762" s="1"/>
      <c r="C762" s="1"/>
      <c r="D762" s="1"/>
      <c r="I762" s="3"/>
      <c r="J762" s="5"/>
      <c r="K762" s="5"/>
      <c r="L762" s="5"/>
      <c r="M762" s="5"/>
      <c r="N762" s="5"/>
      <c r="O762" s="3"/>
      <c r="Q762" s="6"/>
    </row>
    <row r="763" spans="1:17" x14ac:dyDescent="0.2">
      <c r="A763" s="1"/>
      <c r="B763" s="1"/>
      <c r="C763" s="1"/>
      <c r="D763" s="1"/>
      <c r="I763" s="3"/>
      <c r="J763" s="5"/>
      <c r="K763" s="5"/>
      <c r="L763" s="5"/>
      <c r="M763" s="5"/>
      <c r="N763" s="5"/>
      <c r="O763" s="3"/>
      <c r="Q763" s="6"/>
    </row>
    <row r="764" spans="1:17" x14ac:dyDescent="0.2">
      <c r="A764" s="1"/>
      <c r="B764" s="1"/>
      <c r="C764" s="1"/>
      <c r="D764" s="1"/>
      <c r="I764" s="3"/>
      <c r="J764" s="5"/>
      <c r="K764" s="5"/>
      <c r="L764" s="5"/>
      <c r="M764" s="5"/>
      <c r="N764" s="5"/>
      <c r="O764" s="3"/>
      <c r="Q764" s="6"/>
    </row>
    <row r="765" spans="1:17" x14ac:dyDescent="0.2">
      <c r="A765" s="1"/>
      <c r="B765" s="1"/>
      <c r="C765" s="1"/>
      <c r="D765" s="1"/>
      <c r="I765" s="3"/>
      <c r="J765" s="5"/>
      <c r="K765" s="5"/>
      <c r="L765" s="5"/>
      <c r="M765" s="5"/>
      <c r="N765" s="5"/>
      <c r="O765" s="3"/>
      <c r="Q765" s="6"/>
    </row>
    <row r="766" spans="1:17" x14ac:dyDescent="0.2">
      <c r="A766" s="1"/>
      <c r="B766" s="1"/>
      <c r="C766" s="1"/>
      <c r="D766" s="1"/>
      <c r="I766" s="3"/>
      <c r="J766" s="5"/>
      <c r="K766" s="5"/>
      <c r="L766" s="5"/>
      <c r="M766" s="5"/>
      <c r="N766" s="5"/>
      <c r="O766" s="3"/>
      <c r="Q766" s="6"/>
    </row>
    <row r="767" spans="1:17" x14ac:dyDescent="0.2">
      <c r="A767" s="1"/>
      <c r="B767" s="1"/>
      <c r="C767" s="1"/>
      <c r="D767" s="1"/>
      <c r="I767" s="3"/>
      <c r="J767" s="5"/>
      <c r="K767" s="5"/>
      <c r="L767" s="5"/>
      <c r="M767" s="5"/>
      <c r="N767" s="5"/>
      <c r="O767" s="3"/>
      <c r="Q767" s="6"/>
    </row>
    <row r="768" spans="1:17" x14ac:dyDescent="0.2">
      <c r="A768" s="1"/>
      <c r="B768" s="1"/>
      <c r="C768" s="1"/>
      <c r="D768" s="1"/>
      <c r="I768" s="3"/>
      <c r="J768" s="5"/>
      <c r="K768" s="5"/>
      <c r="L768" s="5"/>
      <c r="M768" s="5"/>
      <c r="N768" s="5"/>
      <c r="O768" s="3"/>
      <c r="Q768" s="6"/>
    </row>
    <row r="769" spans="1:17" x14ac:dyDescent="0.2">
      <c r="A769" s="1"/>
      <c r="B769" s="1"/>
      <c r="C769" s="1"/>
      <c r="D769" s="1"/>
      <c r="I769" s="3"/>
      <c r="J769" s="5"/>
      <c r="K769" s="5"/>
      <c r="L769" s="5"/>
      <c r="M769" s="5"/>
      <c r="N769" s="5"/>
      <c r="O769" s="3"/>
      <c r="Q769" s="6"/>
    </row>
    <row r="770" spans="1:17" x14ac:dyDescent="0.2">
      <c r="A770" s="1"/>
      <c r="B770" s="1"/>
      <c r="C770" s="1"/>
      <c r="D770" s="1"/>
      <c r="I770" s="3"/>
      <c r="J770" s="5"/>
      <c r="K770" s="5"/>
      <c r="L770" s="5"/>
      <c r="M770" s="5"/>
      <c r="N770" s="5"/>
      <c r="O770" s="3"/>
      <c r="Q770" s="6"/>
    </row>
    <row r="771" spans="1:17" x14ac:dyDescent="0.2">
      <c r="A771" s="1"/>
      <c r="B771" s="1"/>
      <c r="C771" s="1"/>
      <c r="D771" s="1"/>
      <c r="I771" s="3"/>
      <c r="J771" s="5"/>
      <c r="K771" s="5"/>
      <c r="L771" s="5"/>
      <c r="M771" s="5"/>
      <c r="N771" s="5"/>
      <c r="O771" s="3"/>
      <c r="Q771" s="6"/>
    </row>
    <row r="772" spans="1:17" x14ac:dyDescent="0.2">
      <c r="A772" s="1"/>
      <c r="B772" s="1"/>
      <c r="C772" s="1"/>
      <c r="D772" s="1"/>
      <c r="I772" s="3"/>
      <c r="J772" s="5"/>
      <c r="K772" s="5"/>
      <c r="L772" s="5"/>
      <c r="M772" s="5"/>
      <c r="N772" s="5"/>
      <c r="O772" s="3"/>
      <c r="Q772" s="6"/>
    </row>
    <row r="773" spans="1:17" x14ac:dyDescent="0.2">
      <c r="A773" s="1"/>
      <c r="B773" s="1"/>
      <c r="C773" s="1"/>
      <c r="D773" s="1"/>
      <c r="I773" s="3"/>
      <c r="J773" s="5"/>
      <c r="K773" s="5"/>
      <c r="L773" s="5"/>
      <c r="M773" s="5"/>
      <c r="N773" s="5"/>
      <c r="O773" s="3"/>
      <c r="Q773" s="6"/>
    </row>
    <row r="774" spans="1:17" x14ac:dyDescent="0.2">
      <c r="A774" s="1"/>
      <c r="B774" s="1"/>
      <c r="C774" s="1"/>
      <c r="D774" s="1"/>
      <c r="I774" s="3"/>
      <c r="J774" s="5"/>
      <c r="K774" s="5"/>
      <c r="L774" s="5"/>
      <c r="M774" s="5"/>
      <c r="N774" s="5"/>
      <c r="O774" s="3"/>
      <c r="Q774" s="6"/>
    </row>
    <row r="775" spans="1:17" x14ac:dyDescent="0.2">
      <c r="A775" s="1"/>
      <c r="B775" s="1"/>
      <c r="C775" s="1"/>
      <c r="D775" s="1"/>
      <c r="I775" s="3"/>
      <c r="J775" s="5"/>
      <c r="K775" s="5"/>
      <c r="L775" s="5"/>
      <c r="M775" s="5"/>
      <c r="N775" s="5"/>
      <c r="O775" s="3"/>
      <c r="Q775" s="6"/>
    </row>
    <row r="776" spans="1:17" x14ac:dyDescent="0.2">
      <c r="A776" s="1"/>
      <c r="B776" s="1"/>
      <c r="C776" s="1"/>
      <c r="D776" s="1"/>
      <c r="I776" s="3"/>
      <c r="J776" s="5"/>
      <c r="K776" s="5"/>
      <c r="L776" s="5"/>
      <c r="M776" s="5"/>
      <c r="N776" s="5"/>
      <c r="O776" s="3"/>
      <c r="Q776" s="6"/>
    </row>
    <row r="777" spans="1:17" x14ac:dyDescent="0.2">
      <c r="A777" s="1"/>
      <c r="B777" s="1"/>
      <c r="C777" s="1"/>
      <c r="D777" s="1"/>
      <c r="I777" s="3"/>
      <c r="J777" s="5"/>
      <c r="K777" s="5"/>
      <c r="L777" s="5"/>
      <c r="M777" s="5"/>
      <c r="N777" s="5"/>
      <c r="O777" s="3"/>
      <c r="Q777" s="6"/>
    </row>
    <row r="778" spans="1:17" x14ac:dyDescent="0.2">
      <c r="A778" s="1"/>
      <c r="B778" s="1"/>
      <c r="C778" s="1"/>
      <c r="D778" s="1"/>
      <c r="I778" s="3"/>
      <c r="J778" s="5"/>
      <c r="K778" s="5"/>
      <c r="L778" s="5"/>
      <c r="M778" s="5"/>
      <c r="N778" s="5"/>
      <c r="O778" s="3"/>
      <c r="Q778" s="6"/>
    </row>
    <row r="779" spans="1:17" x14ac:dyDescent="0.2">
      <c r="A779" s="1"/>
      <c r="B779" s="1"/>
      <c r="C779" s="1"/>
      <c r="D779" s="1"/>
      <c r="I779" s="3"/>
      <c r="J779" s="5"/>
      <c r="K779" s="5"/>
      <c r="L779" s="5"/>
      <c r="M779" s="5"/>
      <c r="N779" s="5"/>
      <c r="O779" s="3"/>
      <c r="Q779" s="6"/>
    </row>
    <row r="780" spans="1:17" x14ac:dyDescent="0.2">
      <c r="A780" s="1"/>
      <c r="B780" s="1"/>
      <c r="C780" s="1"/>
      <c r="D780" s="1"/>
      <c r="I780" s="3"/>
      <c r="J780" s="5"/>
      <c r="K780" s="5"/>
      <c r="L780" s="5"/>
      <c r="M780" s="5"/>
      <c r="N780" s="5"/>
      <c r="O780" s="3"/>
      <c r="Q780" s="6"/>
    </row>
    <row r="781" spans="1:17" x14ac:dyDescent="0.2">
      <c r="A781" s="1"/>
      <c r="B781" s="1"/>
      <c r="C781" s="1"/>
      <c r="D781" s="1"/>
      <c r="I781" s="3"/>
      <c r="J781" s="5"/>
      <c r="K781" s="5"/>
      <c r="L781" s="5"/>
      <c r="M781" s="5"/>
      <c r="N781" s="5"/>
      <c r="O781" s="3"/>
      <c r="Q781" s="6"/>
    </row>
    <row r="782" spans="1:17" x14ac:dyDescent="0.2">
      <c r="A782" s="1"/>
      <c r="B782" s="1"/>
      <c r="C782" s="1"/>
      <c r="D782" s="1"/>
      <c r="I782" s="3"/>
      <c r="J782" s="5"/>
      <c r="K782" s="5"/>
      <c r="L782" s="5"/>
      <c r="M782" s="5"/>
      <c r="N782" s="5"/>
      <c r="O782" s="3"/>
      <c r="Q782" s="6"/>
    </row>
    <row r="783" spans="1:17" x14ac:dyDescent="0.2">
      <c r="A783" s="1"/>
      <c r="B783" s="1"/>
      <c r="C783" s="1"/>
      <c r="D783" s="1"/>
      <c r="I783" s="3"/>
      <c r="J783" s="5"/>
      <c r="K783" s="5"/>
      <c r="L783" s="5"/>
      <c r="M783" s="5"/>
      <c r="N783" s="5"/>
      <c r="O783" s="3"/>
      <c r="Q783" s="6"/>
    </row>
    <row r="784" spans="1:17" x14ac:dyDescent="0.2">
      <c r="A784" s="1"/>
      <c r="B784" s="1"/>
      <c r="C784" s="1"/>
      <c r="D784" s="1"/>
      <c r="I784" s="3"/>
      <c r="J784" s="5"/>
      <c r="K784" s="5"/>
      <c r="L784" s="5"/>
      <c r="M784" s="5"/>
      <c r="N784" s="5"/>
      <c r="O784" s="3"/>
      <c r="Q784" s="6"/>
    </row>
    <row r="785" spans="1:17" x14ac:dyDescent="0.2">
      <c r="A785" s="1"/>
      <c r="B785" s="1"/>
      <c r="C785" s="1"/>
      <c r="D785" s="1"/>
      <c r="I785" s="3"/>
      <c r="J785" s="5"/>
      <c r="K785" s="5"/>
      <c r="L785" s="5"/>
      <c r="M785" s="5"/>
      <c r="N785" s="5"/>
      <c r="O785" s="3"/>
      <c r="Q785" s="6"/>
    </row>
    <row r="786" spans="1:17" x14ac:dyDescent="0.2">
      <c r="A786" s="1"/>
      <c r="B786" s="1"/>
      <c r="C786" s="1"/>
      <c r="D786" s="1"/>
      <c r="I786" s="3"/>
      <c r="J786" s="5"/>
      <c r="K786" s="5"/>
      <c r="L786" s="5"/>
      <c r="M786" s="5"/>
      <c r="N786" s="5"/>
      <c r="O786" s="3"/>
      <c r="Q786" s="6"/>
    </row>
    <row r="787" spans="1:17" x14ac:dyDescent="0.2">
      <c r="A787" s="1"/>
      <c r="B787" s="1"/>
      <c r="C787" s="1"/>
      <c r="D787" s="1"/>
      <c r="I787" s="3"/>
      <c r="J787" s="5"/>
      <c r="K787" s="5"/>
      <c r="L787" s="5"/>
      <c r="M787" s="5"/>
      <c r="N787" s="5"/>
      <c r="O787" s="3"/>
      <c r="Q787" s="6"/>
    </row>
    <row r="788" spans="1:17" x14ac:dyDescent="0.2">
      <c r="A788" s="1"/>
      <c r="B788" s="1"/>
      <c r="C788" s="1"/>
      <c r="D788" s="1"/>
      <c r="I788" s="3"/>
      <c r="J788" s="5"/>
      <c r="K788" s="5"/>
      <c r="L788" s="5"/>
      <c r="M788" s="5"/>
      <c r="N788" s="5"/>
      <c r="O788" s="3"/>
      <c r="Q788" s="6"/>
    </row>
    <row r="789" spans="1:17" x14ac:dyDescent="0.2">
      <c r="A789" s="1"/>
      <c r="B789" s="1"/>
      <c r="C789" s="1"/>
      <c r="D789" s="1"/>
      <c r="I789" s="3"/>
      <c r="J789" s="5"/>
      <c r="K789" s="5"/>
      <c r="L789" s="5"/>
      <c r="M789" s="5"/>
      <c r="N789" s="5"/>
      <c r="O789" s="3"/>
      <c r="Q789" s="6"/>
    </row>
    <row r="790" spans="1:17" x14ac:dyDescent="0.2">
      <c r="A790" s="1"/>
      <c r="B790" s="1"/>
      <c r="C790" s="1"/>
      <c r="D790" s="1"/>
      <c r="I790" s="3"/>
      <c r="J790" s="5"/>
      <c r="K790" s="5"/>
      <c r="L790" s="5"/>
      <c r="M790" s="5"/>
      <c r="N790" s="5"/>
      <c r="O790" s="3"/>
      <c r="Q790" s="6"/>
    </row>
    <row r="791" spans="1:17" x14ac:dyDescent="0.2">
      <c r="A791" s="1"/>
      <c r="B791" s="1"/>
      <c r="C791" s="1"/>
      <c r="D791" s="1"/>
      <c r="I791" s="3"/>
      <c r="J791" s="5"/>
      <c r="K791" s="5"/>
      <c r="L791" s="5"/>
      <c r="M791" s="5"/>
      <c r="N791" s="5"/>
      <c r="O791" s="3"/>
      <c r="Q791" s="6"/>
    </row>
    <row r="792" spans="1:17" x14ac:dyDescent="0.2">
      <c r="A792" s="1"/>
      <c r="B792" s="1"/>
      <c r="C792" s="1"/>
      <c r="D792" s="1"/>
      <c r="I792" s="3"/>
      <c r="J792" s="5"/>
      <c r="K792" s="5"/>
      <c r="L792" s="5"/>
      <c r="M792" s="5"/>
      <c r="N792" s="5"/>
      <c r="O792" s="3"/>
      <c r="Q792" s="6"/>
    </row>
    <row r="793" spans="1:17" x14ac:dyDescent="0.2">
      <c r="A793" s="1"/>
      <c r="B793" s="1"/>
      <c r="C793" s="1"/>
      <c r="D793" s="1"/>
      <c r="I793" s="3"/>
      <c r="J793" s="5"/>
      <c r="K793" s="5"/>
      <c r="L793" s="5"/>
      <c r="M793" s="5"/>
      <c r="N793" s="5"/>
      <c r="O793" s="3"/>
      <c r="Q793" s="6"/>
    </row>
    <row r="794" spans="1:17" x14ac:dyDescent="0.2">
      <c r="A794" s="1"/>
      <c r="B794" s="1"/>
      <c r="C794" s="1"/>
      <c r="D794" s="1"/>
      <c r="I794" s="3"/>
      <c r="J794" s="5"/>
      <c r="K794" s="5"/>
      <c r="L794" s="5"/>
      <c r="M794" s="5"/>
      <c r="N794" s="5"/>
      <c r="O794" s="3"/>
      <c r="Q794" s="6"/>
    </row>
    <row r="795" spans="1:17" x14ac:dyDescent="0.2">
      <c r="A795" s="1"/>
      <c r="B795" s="1"/>
      <c r="C795" s="1"/>
      <c r="D795" s="1"/>
      <c r="I795" s="3"/>
      <c r="J795" s="5"/>
      <c r="K795" s="5"/>
      <c r="L795" s="5"/>
      <c r="M795" s="5"/>
      <c r="N795" s="5"/>
      <c r="O795" s="3"/>
      <c r="Q795" s="6"/>
    </row>
    <row r="796" spans="1:17" x14ac:dyDescent="0.2">
      <c r="A796" s="1"/>
      <c r="B796" s="1"/>
      <c r="C796" s="1"/>
      <c r="D796" s="1"/>
      <c r="I796" s="3"/>
      <c r="J796" s="5"/>
      <c r="K796" s="5"/>
      <c r="L796" s="5"/>
      <c r="M796" s="5"/>
      <c r="N796" s="5"/>
      <c r="O796" s="3"/>
      <c r="Q796" s="6"/>
    </row>
    <row r="797" spans="1:17" x14ac:dyDescent="0.2">
      <c r="A797" s="1"/>
      <c r="B797" s="1"/>
      <c r="C797" s="1"/>
      <c r="D797" s="1"/>
      <c r="I797" s="3"/>
      <c r="J797" s="5"/>
      <c r="K797" s="5"/>
      <c r="L797" s="5"/>
      <c r="M797" s="5"/>
      <c r="N797" s="5"/>
      <c r="O797" s="3"/>
      <c r="Q797" s="6"/>
    </row>
    <row r="798" spans="1:17" x14ac:dyDescent="0.2">
      <c r="A798" s="1"/>
      <c r="B798" s="1"/>
      <c r="C798" s="1"/>
      <c r="D798" s="1"/>
      <c r="I798" s="3"/>
      <c r="J798" s="5"/>
      <c r="K798" s="5"/>
      <c r="L798" s="5"/>
      <c r="M798" s="5"/>
      <c r="N798" s="5"/>
      <c r="O798" s="3"/>
      <c r="Q798" s="6"/>
    </row>
    <row r="799" spans="1:17" x14ac:dyDescent="0.2">
      <c r="A799" s="1"/>
      <c r="B799" s="1"/>
      <c r="C799" s="1"/>
      <c r="D799" s="1"/>
      <c r="I799" s="3"/>
      <c r="J799" s="5"/>
      <c r="K799" s="5"/>
      <c r="L799" s="5"/>
      <c r="M799" s="5"/>
      <c r="N799" s="5"/>
      <c r="O799" s="3"/>
      <c r="Q799" s="6"/>
    </row>
    <row r="800" spans="1:17" x14ac:dyDescent="0.2">
      <c r="A800" s="1"/>
      <c r="B800" s="1"/>
      <c r="C800" s="1"/>
      <c r="D800" s="1"/>
      <c r="I800" s="3"/>
      <c r="J800" s="5"/>
      <c r="K800" s="5"/>
      <c r="L800" s="5"/>
      <c r="M800" s="5"/>
      <c r="N800" s="5"/>
      <c r="O800" s="3"/>
      <c r="Q800" s="6"/>
    </row>
    <row r="801" spans="1:17" x14ac:dyDescent="0.2">
      <c r="A801" s="1"/>
      <c r="B801" s="1"/>
      <c r="C801" s="1"/>
      <c r="D801" s="1"/>
      <c r="I801" s="3"/>
      <c r="J801" s="5"/>
      <c r="K801" s="5"/>
      <c r="L801" s="5"/>
      <c r="M801" s="5"/>
      <c r="N801" s="5"/>
      <c r="O801" s="3"/>
      <c r="Q801" s="6"/>
    </row>
    <row r="802" spans="1:17" x14ac:dyDescent="0.2">
      <c r="A802" s="1"/>
      <c r="B802" s="1"/>
      <c r="C802" s="1"/>
      <c r="D802" s="1"/>
      <c r="I802" s="3"/>
      <c r="J802" s="5"/>
      <c r="K802" s="5"/>
      <c r="L802" s="5"/>
      <c r="M802" s="5"/>
      <c r="N802" s="5"/>
      <c r="O802" s="3"/>
      <c r="Q802" s="6"/>
    </row>
    <row r="803" spans="1:17" x14ac:dyDescent="0.2">
      <c r="A803" s="1"/>
      <c r="B803" s="1"/>
      <c r="C803" s="1"/>
      <c r="D803" s="1"/>
      <c r="I803" s="3"/>
      <c r="J803" s="5"/>
      <c r="K803" s="5"/>
      <c r="L803" s="5"/>
      <c r="M803" s="5"/>
      <c r="N803" s="5"/>
      <c r="O803" s="3"/>
      <c r="Q803" s="6"/>
    </row>
    <row r="804" spans="1:17" x14ac:dyDescent="0.2">
      <c r="A804" s="1"/>
      <c r="B804" s="1"/>
      <c r="C804" s="1"/>
      <c r="D804" s="1"/>
      <c r="I804" s="3"/>
      <c r="J804" s="5"/>
      <c r="K804" s="5"/>
      <c r="L804" s="5"/>
      <c r="M804" s="5"/>
      <c r="N804" s="5"/>
      <c r="O804" s="3"/>
      <c r="Q804" s="6"/>
    </row>
    <row r="805" spans="1:17" x14ac:dyDescent="0.2">
      <c r="A805" s="1"/>
      <c r="B805" s="1"/>
      <c r="C805" s="1"/>
      <c r="D805" s="1"/>
      <c r="I805" s="3"/>
      <c r="J805" s="5"/>
      <c r="K805" s="5"/>
      <c r="L805" s="5"/>
      <c r="M805" s="5"/>
      <c r="N805" s="5"/>
      <c r="O805" s="3"/>
      <c r="Q805" s="6"/>
    </row>
    <row r="806" spans="1:17" x14ac:dyDescent="0.2">
      <c r="A806" s="1"/>
      <c r="B806" s="1"/>
      <c r="C806" s="1"/>
      <c r="D806" s="1"/>
      <c r="I806" s="3"/>
      <c r="J806" s="5"/>
      <c r="K806" s="5"/>
      <c r="L806" s="5"/>
      <c r="M806" s="5"/>
      <c r="N806" s="5"/>
      <c r="O806" s="3"/>
      <c r="Q806" s="6"/>
    </row>
    <row r="807" spans="1:17" x14ac:dyDescent="0.2">
      <c r="A807" s="1"/>
      <c r="B807" s="1"/>
      <c r="C807" s="1"/>
      <c r="D807" s="1"/>
      <c r="I807" s="3"/>
      <c r="J807" s="5"/>
      <c r="K807" s="5"/>
      <c r="L807" s="5"/>
      <c r="M807" s="5"/>
      <c r="N807" s="5"/>
      <c r="O807" s="3"/>
      <c r="Q807" s="6"/>
    </row>
    <row r="808" spans="1:17" x14ac:dyDescent="0.2">
      <c r="A808" s="1"/>
      <c r="B808" s="1"/>
      <c r="C808" s="1"/>
      <c r="D808" s="1"/>
      <c r="I808" s="3"/>
      <c r="J808" s="5"/>
      <c r="K808" s="5"/>
      <c r="L808" s="5"/>
      <c r="M808" s="5"/>
      <c r="N808" s="5"/>
      <c r="O808" s="3"/>
      <c r="Q808" s="6"/>
    </row>
    <row r="809" spans="1:17" x14ac:dyDescent="0.2">
      <c r="A809" s="1"/>
      <c r="B809" s="1"/>
      <c r="C809" s="1"/>
      <c r="D809" s="1"/>
      <c r="I809" s="3"/>
      <c r="J809" s="5"/>
      <c r="K809" s="5"/>
      <c r="L809" s="5"/>
      <c r="M809" s="5"/>
      <c r="N809" s="5"/>
      <c r="O809" s="3"/>
      <c r="Q809" s="6"/>
    </row>
    <row r="810" spans="1:17" x14ac:dyDescent="0.2">
      <c r="A810" s="1"/>
      <c r="B810" s="1"/>
      <c r="C810" s="1"/>
      <c r="D810" s="1"/>
      <c r="I810" s="3"/>
      <c r="J810" s="5"/>
      <c r="K810" s="5"/>
      <c r="L810" s="5"/>
      <c r="M810" s="5"/>
      <c r="N810" s="5"/>
      <c r="O810" s="3"/>
      <c r="Q810" s="6"/>
    </row>
    <row r="811" spans="1:17" x14ac:dyDescent="0.2">
      <c r="A811" s="1"/>
      <c r="B811" s="1"/>
      <c r="C811" s="1"/>
      <c r="D811" s="1"/>
      <c r="I811" s="3"/>
      <c r="J811" s="5"/>
      <c r="K811" s="5"/>
      <c r="L811" s="5"/>
      <c r="M811" s="5"/>
      <c r="N811" s="5"/>
      <c r="O811" s="3"/>
      <c r="Q811" s="6"/>
    </row>
    <row r="812" spans="1:17" x14ac:dyDescent="0.2">
      <c r="A812" s="1"/>
      <c r="B812" s="1"/>
      <c r="C812" s="1"/>
      <c r="D812" s="1"/>
      <c r="I812" s="3"/>
      <c r="J812" s="5"/>
      <c r="K812" s="5"/>
      <c r="L812" s="5"/>
      <c r="M812" s="5"/>
      <c r="N812" s="5"/>
      <c r="O812" s="3"/>
      <c r="Q812" s="6"/>
    </row>
    <row r="813" spans="1:17" x14ac:dyDescent="0.2">
      <c r="A813" s="1"/>
      <c r="B813" s="1"/>
      <c r="C813" s="1"/>
      <c r="D813" s="1"/>
      <c r="I813" s="3"/>
      <c r="J813" s="5"/>
      <c r="K813" s="5"/>
      <c r="L813" s="5"/>
      <c r="M813" s="5"/>
      <c r="N813" s="5"/>
      <c r="O813" s="3"/>
      <c r="Q813" s="6"/>
    </row>
    <row r="814" spans="1:17" x14ac:dyDescent="0.2">
      <c r="A814" s="1"/>
      <c r="B814" s="1"/>
      <c r="C814" s="1"/>
      <c r="D814" s="1"/>
      <c r="I814" s="3"/>
      <c r="J814" s="5"/>
      <c r="K814" s="5"/>
      <c r="L814" s="5"/>
      <c r="M814" s="5"/>
      <c r="N814" s="5"/>
      <c r="O814" s="3"/>
      <c r="Q814" s="6"/>
    </row>
    <row r="815" spans="1:17" x14ac:dyDescent="0.2">
      <c r="A815" s="1"/>
      <c r="B815" s="1"/>
      <c r="C815" s="1"/>
      <c r="D815" s="1"/>
      <c r="I815" s="3"/>
      <c r="J815" s="5"/>
      <c r="K815" s="5"/>
      <c r="L815" s="5"/>
      <c r="M815" s="5"/>
      <c r="N815" s="5"/>
      <c r="O815" s="3"/>
      <c r="Q815" s="6"/>
    </row>
    <row r="816" spans="1:17" x14ac:dyDescent="0.2">
      <c r="A816" s="1"/>
      <c r="B816" s="1"/>
      <c r="C816" s="1"/>
      <c r="D816" s="1"/>
      <c r="I816" s="3"/>
      <c r="J816" s="5"/>
      <c r="K816" s="5"/>
      <c r="L816" s="5"/>
      <c r="M816" s="5"/>
      <c r="N816" s="5"/>
      <c r="O816" s="3"/>
      <c r="Q816" s="6"/>
    </row>
    <row r="817" spans="1:17" x14ac:dyDescent="0.2">
      <c r="A817" s="1"/>
      <c r="B817" s="1"/>
      <c r="C817" s="1"/>
      <c r="D817" s="1"/>
      <c r="I817" s="3"/>
      <c r="J817" s="5"/>
      <c r="K817" s="5"/>
      <c r="L817" s="5"/>
      <c r="M817" s="5"/>
      <c r="N817" s="5"/>
      <c r="O817" s="3"/>
      <c r="Q817" s="6"/>
    </row>
    <row r="818" spans="1:17" x14ac:dyDescent="0.2">
      <c r="A818" s="1"/>
      <c r="B818" s="1"/>
      <c r="C818" s="1"/>
      <c r="D818" s="1"/>
      <c r="I818" s="3"/>
      <c r="J818" s="5"/>
      <c r="K818" s="5"/>
      <c r="L818" s="5"/>
      <c r="M818" s="5"/>
      <c r="N818" s="5"/>
      <c r="O818" s="3"/>
      <c r="Q818" s="6"/>
    </row>
    <row r="819" spans="1:17" x14ac:dyDescent="0.2">
      <c r="A819" s="1"/>
      <c r="B819" s="1"/>
      <c r="C819" s="1"/>
      <c r="D819" s="1"/>
      <c r="I819" s="3"/>
      <c r="J819" s="5"/>
      <c r="K819" s="5"/>
      <c r="L819" s="5"/>
      <c r="M819" s="5"/>
      <c r="N819" s="5"/>
      <c r="O819" s="3"/>
      <c r="Q819" s="6"/>
    </row>
    <row r="820" spans="1:17" x14ac:dyDescent="0.2">
      <c r="A820" s="1"/>
      <c r="B820" s="1"/>
      <c r="C820" s="1"/>
      <c r="D820" s="1"/>
      <c r="I820" s="3"/>
      <c r="J820" s="5"/>
      <c r="K820" s="5"/>
      <c r="L820" s="5"/>
      <c r="M820" s="5"/>
      <c r="N820" s="5"/>
      <c r="O820" s="3"/>
      <c r="Q820" s="6"/>
    </row>
    <row r="821" spans="1:17" x14ac:dyDescent="0.2">
      <c r="A821" s="1"/>
      <c r="B821" s="1"/>
      <c r="C821" s="1"/>
      <c r="D821" s="1"/>
      <c r="I821" s="3"/>
      <c r="J821" s="5"/>
      <c r="K821" s="5"/>
      <c r="L821" s="5"/>
      <c r="M821" s="5"/>
      <c r="N821" s="5"/>
      <c r="O821" s="3"/>
      <c r="Q821" s="6"/>
    </row>
    <row r="822" spans="1:17" x14ac:dyDescent="0.2">
      <c r="A822" s="1"/>
      <c r="B822" s="1"/>
      <c r="C822" s="1"/>
      <c r="D822" s="1"/>
      <c r="I822" s="3"/>
      <c r="J822" s="5"/>
      <c r="K822" s="5"/>
      <c r="L822" s="5"/>
      <c r="M822" s="5"/>
      <c r="N822" s="5"/>
      <c r="O822" s="3"/>
      <c r="Q822" s="6"/>
    </row>
    <row r="823" spans="1:17" x14ac:dyDescent="0.2">
      <c r="A823" s="1"/>
      <c r="B823" s="1"/>
      <c r="C823" s="1"/>
      <c r="D823" s="1"/>
      <c r="I823" s="3"/>
      <c r="J823" s="5"/>
      <c r="K823" s="5"/>
      <c r="L823" s="5"/>
      <c r="M823" s="5"/>
      <c r="N823" s="5"/>
      <c r="O823" s="3"/>
      <c r="Q823" s="6"/>
    </row>
    <row r="824" spans="1:17" x14ac:dyDescent="0.2">
      <c r="A824" s="1"/>
      <c r="B824" s="1"/>
      <c r="C824" s="1"/>
      <c r="D824" s="1"/>
      <c r="I824" s="3"/>
      <c r="J824" s="5"/>
      <c r="K824" s="5"/>
      <c r="L824" s="5"/>
      <c r="M824" s="5"/>
      <c r="N824" s="5"/>
      <c r="O824" s="3"/>
      <c r="Q824" s="6"/>
    </row>
    <row r="825" spans="1:17" x14ac:dyDescent="0.2">
      <c r="A825" s="1"/>
      <c r="B825" s="1"/>
      <c r="C825" s="1"/>
      <c r="D825" s="1"/>
      <c r="I825" s="3"/>
      <c r="J825" s="5"/>
      <c r="K825" s="5"/>
      <c r="L825" s="5"/>
      <c r="M825" s="5"/>
      <c r="N825" s="5"/>
      <c r="O825" s="3"/>
      <c r="Q825" s="6"/>
    </row>
    <row r="826" spans="1:17" x14ac:dyDescent="0.2">
      <c r="A826" s="1"/>
      <c r="B826" s="1"/>
      <c r="C826" s="1"/>
      <c r="D826" s="1"/>
      <c r="I826" s="3"/>
      <c r="J826" s="5"/>
      <c r="K826" s="5"/>
      <c r="L826" s="5"/>
      <c r="M826" s="5"/>
      <c r="N826" s="5"/>
      <c r="O826" s="3"/>
      <c r="Q826" s="6"/>
    </row>
    <row r="827" spans="1:17" x14ac:dyDescent="0.2">
      <c r="A827" s="1"/>
      <c r="B827" s="1"/>
      <c r="C827" s="1"/>
      <c r="D827" s="1"/>
      <c r="I827" s="3"/>
      <c r="J827" s="5"/>
      <c r="K827" s="5"/>
      <c r="L827" s="5"/>
      <c r="M827" s="5"/>
      <c r="N827" s="5"/>
      <c r="O827" s="3"/>
      <c r="Q827" s="6"/>
    </row>
    <row r="828" spans="1:17" x14ac:dyDescent="0.2">
      <c r="A828" s="1"/>
      <c r="B828" s="1"/>
      <c r="C828" s="1"/>
      <c r="D828" s="1"/>
      <c r="I828" s="3"/>
      <c r="J828" s="5"/>
      <c r="K828" s="5"/>
      <c r="L828" s="5"/>
      <c r="M828" s="5"/>
      <c r="N828" s="5"/>
      <c r="O828" s="3"/>
      <c r="Q828" s="6"/>
    </row>
    <row r="829" spans="1:17" x14ac:dyDescent="0.2">
      <c r="A829" s="1"/>
      <c r="B829" s="1"/>
      <c r="C829" s="1"/>
      <c r="D829" s="1"/>
      <c r="I829" s="3"/>
      <c r="J829" s="5"/>
      <c r="K829" s="5"/>
      <c r="L829" s="5"/>
      <c r="M829" s="5"/>
      <c r="N829" s="5"/>
      <c r="O829" s="3"/>
      <c r="Q829" s="6"/>
    </row>
    <row r="830" spans="1:17" x14ac:dyDescent="0.2">
      <c r="A830" s="1"/>
      <c r="B830" s="1"/>
      <c r="C830" s="1"/>
      <c r="D830" s="1"/>
      <c r="I830" s="3"/>
      <c r="J830" s="5"/>
      <c r="K830" s="5"/>
      <c r="L830" s="5"/>
      <c r="M830" s="5"/>
      <c r="N830" s="5"/>
      <c r="O830" s="3"/>
      <c r="Q830" s="6"/>
    </row>
    <row r="831" spans="1:17" x14ac:dyDescent="0.2">
      <c r="A831" s="1"/>
      <c r="B831" s="1"/>
      <c r="C831" s="1"/>
      <c r="D831" s="1"/>
      <c r="I831" s="3"/>
      <c r="J831" s="5"/>
      <c r="K831" s="5"/>
      <c r="L831" s="5"/>
      <c r="M831" s="5"/>
      <c r="N831" s="5"/>
      <c r="O831" s="3"/>
      <c r="Q831" s="6"/>
    </row>
    <row r="832" spans="1:17" x14ac:dyDescent="0.2">
      <c r="A832" s="1"/>
      <c r="B832" s="1"/>
      <c r="C832" s="1"/>
      <c r="D832" s="1"/>
      <c r="I832" s="3"/>
      <c r="J832" s="5"/>
      <c r="K832" s="5"/>
      <c r="L832" s="5"/>
      <c r="M832" s="5"/>
      <c r="N832" s="5"/>
      <c r="O832" s="3"/>
      <c r="Q832" s="6"/>
    </row>
    <row r="833" spans="1:17" x14ac:dyDescent="0.2">
      <c r="A833" s="1"/>
      <c r="B833" s="1"/>
      <c r="C833" s="1"/>
      <c r="D833" s="1"/>
      <c r="I833" s="3"/>
      <c r="J833" s="5"/>
      <c r="K833" s="5"/>
      <c r="L833" s="5"/>
      <c r="M833" s="5"/>
      <c r="N833" s="5"/>
      <c r="O833" s="3"/>
      <c r="Q833" s="6"/>
    </row>
    <row r="834" spans="1:17" x14ac:dyDescent="0.2">
      <c r="A834" s="1"/>
      <c r="B834" s="1"/>
      <c r="C834" s="1"/>
      <c r="D834" s="1"/>
      <c r="I834" s="3"/>
      <c r="J834" s="5"/>
      <c r="K834" s="5"/>
      <c r="L834" s="5"/>
      <c r="M834" s="5"/>
      <c r="N834" s="5"/>
      <c r="O834" s="3"/>
      <c r="Q834" s="6"/>
    </row>
    <row r="835" spans="1:17" x14ac:dyDescent="0.2">
      <c r="A835" s="1"/>
      <c r="B835" s="1"/>
      <c r="C835" s="1"/>
      <c r="D835" s="1"/>
      <c r="I835" s="3"/>
      <c r="J835" s="5"/>
      <c r="K835" s="5"/>
      <c r="L835" s="5"/>
      <c r="M835" s="5"/>
      <c r="N835" s="5"/>
      <c r="O835" s="3"/>
      <c r="Q835" s="6"/>
    </row>
    <row r="836" spans="1:17" x14ac:dyDescent="0.2">
      <c r="A836" s="1"/>
      <c r="B836" s="1"/>
      <c r="C836" s="1"/>
      <c r="D836" s="1"/>
      <c r="I836" s="3"/>
      <c r="J836" s="5"/>
      <c r="K836" s="5"/>
      <c r="L836" s="5"/>
      <c r="M836" s="5"/>
      <c r="N836" s="5"/>
      <c r="O836" s="3"/>
      <c r="Q836" s="6"/>
    </row>
    <row r="837" spans="1:17" x14ac:dyDescent="0.2">
      <c r="A837" s="1"/>
      <c r="B837" s="1"/>
      <c r="C837" s="1"/>
      <c r="D837" s="1"/>
      <c r="I837" s="3"/>
      <c r="J837" s="5"/>
      <c r="K837" s="5"/>
      <c r="L837" s="5"/>
      <c r="M837" s="5"/>
      <c r="N837" s="5"/>
      <c r="O837" s="3"/>
      <c r="Q837" s="6"/>
    </row>
    <row r="838" spans="1:17" x14ac:dyDescent="0.2">
      <c r="A838" s="1"/>
      <c r="B838" s="1"/>
      <c r="C838" s="1"/>
      <c r="D838" s="1"/>
      <c r="I838" s="3"/>
      <c r="J838" s="5"/>
      <c r="K838" s="5"/>
      <c r="L838" s="5"/>
      <c r="M838" s="5"/>
      <c r="N838" s="5"/>
      <c r="O838" s="3"/>
      <c r="Q838" s="6"/>
    </row>
    <row r="839" spans="1:17" x14ac:dyDescent="0.2">
      <c r="A839" s="1"/>
      <c r="B839" s="1"/>
      <c r="C839" s="1"/>
      <c r="D839" s="1"/>
      <c r="I839" s="3"/>
      <c r="J839" s="5"/>
      <c r="K839" s="5"/>
      <c r="L839" s="5"/>
      <c r="M839" s="5"/>
      <c r="N839" s="5"/>
      <c r="O839" s="3"/>
      <c r="Q839" s="6"/>
    </row>
    <row r="840" spans="1:17" x14ac:dyDescent="0.2">
      <c r="A840" s="1"/>
      <c r="B840" s="1"/>
      <c r="C840" s="1"/>
      <c r="D840" s="1"/>
      <c r="I840" s="3"/>
      <c r="J840" s="5"/>
      <c r="K840" s="5"/>
      <c r="L840" s="5"/>
      <c r="M840" s="5"/>
      <c r="N840" s="5"/>
      <c r="O840" s="3"/>
      <c r="Q840" s="6"/>
    </row>
    <row r="841" spans="1:17" x14ac:dyDescent="0.2">
      <c r="A841" s="1"/>
      <c r="B841" s="1"/>
      <c r="C841" s="1"/>
      <c r="D841" s="1"/>
      <c r="I841" s="3"/>
      <c r="J841" s="5"/>
      <c r="K841" s="5"/>
      <c r="L841" s="5"/>
      <c r="M841" s="5"/>
      <c r="N841" s="5"/>
      <c r="O841" s="3"/>
      <c r="Q841" s="6"/>
    </row>
    <row r="842" spans="1:17" x14ac:dyDescent="0.2">
      <c r="A842" s="1"/>
      <c r="B842" s="1"/>
      <c r="C842" s="1"/>
      <c r="D842" s="1"/>
      <c r="I842" s="3"/>
      <c r="J842" s="5"/>
      <c r="K842" s="5"/>
      <c r="L842" s="5"/>
      <c r="M842" s="5"/>
      <c r="N842" s="5"/>
      <c r="O842" s="3"/>
      <c r="Q842" s="6"/>
    </row>
    <row r="843" spans="1:17" x14ac:dyDescent="0.2">
      <c r="A843" s="1"/>
      <c r="B843" s="1"/>
      <c r="C843" s="1"/>
      <c r="D843" s="1"/>
      <c r="I843" s="3"/>
      <c r="J843" s="5"/>
      <c r="K843" s="5"/>
      <c r="L843" s="5"/>
      <c r="M843" s="5"/>
      <c r="N843" s="5"/>
      <c r="O843" s="3"/>
      <c r="Q843" s="6"/>
    </row>
    <row r="844" spans="1:17" x14ac:dyDescent="0.2">
      <c r="A844" s="1"/>
      <c r="B844" s="1"/>
      <c r="C844" s="1"/>
      <c r="D844" s="1"/>
      <c r="I844" s="3"/>
      <c r="J844" s="5"/>
      <c r="K844" s="5"/>
      <c r="L844" s="5"/>
      <c r="M844" s="5"/>
      <c r="N844" s="5"/>
      <c r="O844" s="3"/>
      <c r="Q844" s="6"/>
    </row>
    <row r="845" spans="1:17" x14ac:dyDescent="0.2">
      <c r="A845" s="1"/>
      <c r="B845" s="1"/>
      <c r="C845" s="1"/>
      <c r="D845" s="1"/>
      <c r="I845" s="3"/>
      <c r="J845" s="5"/>
      <c r="K845" s="5"/>
      <c r="L845" s="5"/>
      <c r="M845" s="5"/>
      <c r="N845" s="5"/>
      <c r="O845" s="3"/>
      <c r="Q845" s="6"/>
    </row>
    <row r="846" spans="1:17" x14ac:dyDescent="0.2">
      <c r="A846" s="1"/>
      <c r="B846" s="1"/>
      <c r="C846" s="1"/>
      <c r="D846" s="1"/>
      <c r="I846" s="3"/>
      <c r="J846" s="5"/>
      <c r="K846" s="5"/>
      <c r="L846" s="5"/>
      <c r="M846" s="5"/>
      <c r="N846" s="5"/>
      <c r="O846" s="3"/>
      <c r="Q846" s="6"/>
    </row>
    <row r="847" spans="1:17" x14ac:dyDescent="0.2">
      <c r="A847" s="1"/>
      <c r="B847" s="1"/>
      <c r="C847" s="1"/>
      <c r="D847" s="1"/>
      <c r="I847" s="3"/>
      <c r="J847" s="5"/>
      <c r="K847" s="5"/>
      <c r="L847" s="5"/>
      <c r="M847" s="5"/>
      <c r="N847" s="5"/>
      <c r="O847" s="3"/>
      <c r="Q847" s="6"/>
    </row>
    <row r="848" spans="1:17" x14ac:dyDescent="0.2">
      <c r="A848" s="1"/>
      <c r="B848" s="1"/>
      <c r="C848" s="1"/>
      <c r="D848" s="1"/>
      <c r="I848" s="3"/>
      <c r="J848" s="5"/>
      <c r="K848" s="5"/>
      <c r="L848" s="5"/>
      <c r="M848" s="5"/>
      <c r="N848" s="5"/>
      <c r="O848" s="3"/>
      <c r="Q848" s="6"/>
    </row>
    <row r="849" spans="1:17" x14ac:dyDescent="0.2">
      <c r="A849" s="1"/>
      <c r="B849" s="1"/>
      <c r="C849" s="1"/>
      <c r="D849" s="1"/>
      <c r="I849" s="3"/>
      <c r="J849" s="5"/>
      <c r="K849" s="5"/>
      <c r="L849" s="5"/>
      <c r="M849" s="5"/>
      <c r="N849" s="5"/>
      <c r="O849" s="3"/>
      <c r="Q849" s="6"/>
    </row>
    <row r="850" spans="1:17" x14ac:dyDescent="0.2">
      <c r="A850" s="1"/>
      <c r="B850" s="1"/>
      <c r="C850" s="1"/>
      <c r="D850" s="1"/>
      <c r="I850" s="3"/>
      <c r="J850" s="5"/>
      <c r="K850" s="5"/>
      <c r="L850" s="5"/>
      <c r="M850" s="5"/>
      <c r="N850" s="5"/>
      <c r="O850" s="3"/>
      <c r="Q850" s="6"/>
    </row>
    <row r="851" spans="1:17" x14ac:dyDescent="0.2">
      <c r="A851" s="1"/>
      <c r="B851" s="1"/>
      <c r="C851" s="1"/>
      <c r="D851" s="1"/>
      <c r="I851" s="3"/>
      <c r="J851" s="5"/>
      <c r="K851" s="5"/>
      <c r="L851" s="5"/>
      <c r="M851" s="5"/>
      <c r="N851" s="5"/>
      <c r="O851" s="3"/>
      <c r="Q851" s="6"/>
    </row>
    <row r="852" spans="1:17" x14ac:dyDescent="0.2">
      <c r="A852" s="1"/>
      <c r="B852" s="1"/>
      <c r="C852" s="1"/>
      <c r="D852" s="1"/>
      <c r="I852" s="3"/>
      <c r="J852" s="5"/>
      <c r="K852" s="5"/>
      <c r="L852" s="5"/>
      <c r="M852" s="5"/>
      <c r="N852" s="5"/>
      <c r="O852" s="3"/>
      <c r="Q852" s="6"/>
    </row>
    <row r="853" spans="1:17" x14ac:dyDescent="0.2">
      <c r="A853" s="1"/>
      <c r="B853" s="1"/>
      <c r="C853" s="1"/>
      <c r="D853" s="1"/>
      <c r="I853" s="3"/>
      <c r="J853" s="5"/>
      <c r="K853" s="5"/>
      <c r="L853" s="5"/>
      <c r="M853" s="5"/>
      <c r="N853" s="5"/>
      <c r="O853" s="3"/>
      <c r="Q853" s="6"/>
    </row>
    <row r="854" spans="1:17" x14ac:dyDescent="0.2">
      <c r="A854" s="1"/>
      <c r="B854" s="1"/>
      <c r="C854" s="1"/>
      <c r="D854" s="1"/>
      <c r="I854" s="3"/>
      <c r="J854" s="5"/>
      <c r="K854" s="5"/>
      <c r="L854" s="5"/>
      <c r="M854" s="5"/>
      <c r="N854" s="5"/>
      <c r="O854" s="3"/>
      <c r="Q854" s="6"/>
    </row>
    <row r="855" spans="1:17" x14ac:dyDescent="0.2">
      <c r="A855" s="1"/>
      <c r="B855" s="1"/>
      <c r="C855" s="1"/>
      <c r="D855" s="1"/>
      <c r="I855" s="3"/>
      <c r="J855" s="5"/>
      <c r="K855" s="5"/>
      <c r="L855" s="5"/>
      <c r="M855" s="5"/>
      <c r="N855" s="5"/>
      <c r="O855" s="3"/>
      <c r="Q855" s="6"/>
    </row>
    <row r="856" spans="1:17" x14ac:dyDescent="0.2">
      <c r="A856" s="1"/>
      <c r="B856" s="1"/>
      <c r="C856" s="1"/>
      <c r="D856" s="1"/>
      <c r="I856" s="3"/>
      <c r="J856" s="5"/>
      <c r="K856" s="5"/>
      <c r="L856" s="5"/>
      <c r="M856" s="5"/>
      <c r="N856" s="5"/>
      <c r="O856" s="3"/>
      <c r="Q856" s="6"/>
    </row>
    <row r="857" spans="1:17" x14ac:dyDescent="0.2">
      <c r="A857" s="1"/>
      <c r="B857" s="1"/>
      <c r="C857" s="1"/>
      <c r="D857" s="1"/>
      <c r="I857" s="3"/>
      <c r="J857" s="5"/>
      <c r="K857" s="5"/>
      <c r="L857" s="5"/>
      <c r="M857" s="5"/>
      <c r="N857" s="5"/>
      <c r="O857" s="3"/>
      <c r="Q857" s="6"/>
    </row>
    <row r="858" spans="1:17" x14ac:dyDescent="0.2">
      <c r="A858" s="1"/>
      <c r="B858" s="1"/>
      <c r="C858" s="1"/>
      <c r="D858" s="1"/>
      <c r="I858" s="3"/>
      <c r="J858" s="5"/>
      <c r="K858" s="5"/>
      <c r="L858" s="5"/>
      <c r="M858" s="5"/>
      <c r="N858" s="5"/>
      <c r="O858" s="3"/>
      <c r="Q858" s="6"/>
    </row>
    <row r="859" spans="1:17" x14ac:dyDescent="0.2">
      <c r="A859" s="1"/>
      <c r="B859" s="1"/>
      <c r="C859" s="1"/>
      <c r="D859" s="1"/>
      <c r="I859" s="3"/>
      <c r="J859" s="5"/>
      <c r="K859" s="5"/>
      <c r="L859" s="5"/>
      <c r="M859" s="5"/>
      <c r="N859" s="5"/>
      <c r="O859" s="3"/>
      <c r="Q859" s="6"/>
    </row>
    <row r="860" spans="1:17" x14ac:dyDescent="0.2">
      <c r="A860" s="1"/>
      <c r="B860" s="1"/>
      <c r="C860" s="1"/>
      <c r="D860" s="1"/>
      <c r="I860" s="3"/>
      <c r="J860" s="5"/>
      <c r="K860" s="5"/>
      <c r="L860" s="5"/>
      <c r="M860" s="5"/>
      <c r="N860" s="5"/>
      <c r="O860" s="3"/>
      <c r="Q860" s="6"/>
    </row>
    <row r="861" spans="1:17" x14ac:dyDescent="0.2">
      <c r="A861" s="1"/>
      <c r="B861" s="1"/>
      <c r="C861" s="1"/>
      <c r="D861" s="1"/>
      <c r="I861" s="3"/>
      <c r="J861" s="5"/>
      <c r="K861" s="5"/>
      <c r="L861" s="5"/>
      <c r="M861" s="5"/>
      <c r="N861" s="5"/>
      <c r="O861" s="3"/>
      <c r="Q861" s="6"/>
    </row>
    <row r="862" spans="1:17" x14ac:dyDescent="0.2">
      <c r="A862" s="1"/>
      <c r="B862" s="1"/>
      <c r="C862" s="1"/>
      <c r="D862" s="1"/>
      <c r="I862" s="3"/>
      <c r="J862" s="5"/>
      <c r="K862" s="5"/>
      <c r="L862" s="5"/>
      <c r="M862" s="5"/>
      <c r="N862" s="5"/>
      <c r="O862" s="3"/>
      <c r="Q862" s="6"/>
    </row>
    <row r="863" spans="1:17" x14ac:dyDescent="0.2">
      <c r="A863" s="1"/>
      <c r="B863" s="1"/>
      <c r="C863" s="1"/>
      <c r="D863" s="1"/>
      <c r="I863" s="3"/>
      <c r="J863" s="5"/>
      <c r="K863" s="5"/>
      <c r="L863" s="5"/>
      <c r="M863" s="5"/>
      <c r="N863" s="5"/>
      <c r="O863" s="3"/>
      <c r="Q863" s="6"/>
    </row>
    <row r="864" spans="1:17" x14ac:dyDescent="0.2">
      <c r="A864" s="1"/>
      <c r="B864" s="1"/>
      <c r="C864" s="1"/>
      <c r="D864" s="1"/>
      <c r="I864" s="3"/>
      <c r="J864" s="5"/>
      <c r="K864" s="5"/>
      <c r="L864" s="5"/>
      <c r="M864" s="5"/>
      <c r="N864" s="5"/>
      <c r="O864" s="3"/>
      <c r="Q864" s="6"/>
    </row>
    <row r="865" spans="1:17" x14ac:dyDescent="0.2">
      <c r="A865" s="1"/>
      <c r="B865" s="1"/>
      <c r="C865" s="1"/>
      <c r="D865" s="1"/>
      <c r="I865" s="3"/>
      <c r="J865" s="5"/>
      <c r="K865" s="5"/>
      <c r="L865" s="5"/>
      <c r="M865" s="5"/>
      <c r="N865" s="5"/>
      <c r="O865" s="3"/>
      <c r="Q865" s="6"/>
    </row>
    <row r="866" spans="1:17" x14ac:dyDescent="0.2">
      <c r="A866" s="1"/>
      <c r="B866" s="1"/>
      <c r="C866" s="1"/>
      <c r="D866" s="1"/>
      <c r="I866" s="3"/>
      <c r="J866" s="5"/>
      <c r="K866" s="5"/>
      <c r="L866" s="5"/>
      <c r="M866" s="5"/>
      <c r="N866" s="5"/>
      <c r="O866" s="3"/>
      <c r="Q866" s="6"/>
    </row>
    <row r="867" spans="1:17" x14ac:dyDescent="0.2">
      <c r="A867" s="1"/>
      <c r="B867" s="1"/>
      <c r="C867" s="1"/>
      <c r="D867" s="1"/>
      <c r="I867" s="3"/>
      <c r="J867" s="5"/>
      <c r="K867" s="5"/>
      <c r="L867" s="5"/>
      <c r="M867" s="5"/>
      <c r="N867" s="5"/>
      <c r="O867" s="3"/>
      <c r="Q867" s="6"/>
    </row>
    <row r="868" spans="1:17" x14ac:dyDescent="0.2">
      <c r="A868" s="1"/>
      <c r="B868" s="1"/>
      <c r="C868" s="1"/>
      <c r="D868" s="1"/>
      <c r="I868" s="3"/>
      <c r="J868" s="5"/>
      <c r="K868" s="5"/>
      <c r="L868" s="5"/>
      <c r="M868" s="5"/>
      <c r="N868" s="5"/>
      <c r="O868" s="3"/>
      <c r="Q868" s="6"/>
    </row>
    <row r="869" spans="1:17" x14ac:dyDescent="0.2">
      <c r="A869" s="1"/>
      <c r="B869" s="1"/>
      <c r="C869" s="1"/>
      <c r="D869" s="1"/>
      <c r="I869" s="3"/>
      <c r="J869" s="5"/>
      <c r="K869" s="5"/>
      <c r="L869" s="5"/>
      <c r="M869" s="5"/>
      <c r="N869" s="5"/>
      <c r="O869" s="3"/>
      <c r="Q869" s="6"/>
    </row>
    <row r="870" spans="1:17" x14ac:dyDescent="0.2">
      <c r="A870" s="1"/>
      <c r="B870" s="1"/>
      <c r="C870" s="1"/>
      <c r="D870" s="1"/>
      <c r="I870" s="3"/>
      <c r="J870" s="5"/>
      <c r="K870" s="5"/>
      <c r="L870" s="5"/>
      <c r="M870" s="5"/>
      <c r="N870" s="5"/>
      <c r="O870" s="3"/>
      <c r="Q870" s="6"/>
    </row>
    <row r="871" spans="1:17" x14ac:dyDescent="0.2">
      <c r="A871" s="1"/>
      <c r="B871" s="1"/>
      <c r="C871" s="1"/>
      <c r="D871" s="1"/>
      <c r="I871" s="3"/>
      <c r="J871" s="5"/>
      <c r="K871" s="5"/>
      <c r="L871" s="5"/>
      <c r="M871" s="5"/>
      <c r="N871" s="5"/>
      <c r="O871" s="3"/>
      <c r="Q871" s="6"/>
    </row>
    <row r="872" spans="1:17" x14ac:dyDescent="0.2">
      <c r="A872" s="1"/>
      <c r="B872" s="1"/>
      <c r="C872" s="1"/>
      <c r="D872" s="1"/>
      <c r="I872" s="3"/>
      <c r="J872" s="5"/>
      <c r="K872" s="5"/>
      <c r="L872" s="5"/>
      <c r="M872" s="5"/>
      <c r="N872" s="5"/>
      <c r="O872" s="3"/>
      <c r="Q872" s="6"/>
    </row>
    <row r="873" spans="1:17" x14ac:dyDescent="0.2">
      <c r="A873" s="1"/>
      <c r="B873" s="1"/>
      <c r="C873" s="1"/>
      <c r="D873" s="1"/>
      <c r="I873" s="3"/>
      <c r="J873" s="5"/>
      <c r="K873" s="5"/>
      <c r="L873" s="5"/>
      <c r="M873" s="5"/>
      <c r="N873" s="5"/>
      <c r="O873" s="3"/>
      <c r="Q873" s="6"/>
    </row>
    <row r="874" spans="1:17" x14ac:dyDescent="0.2">
      <c r="A874" s="1"/>
      <c r="B874" s="1"/>
      <c r="C874" s="1"/>
      <c r="D874" s="1"/>
      <c r="I874" s="3"/>
      <c r="J874" s="5"/>
      <c r="K874" s="5"/>
      <c r="L874" s="5"/>
      <c r="M874" s="5"/>
      <c r="N874" s="5"/>
      <c r="O874" s="3"/>
      <c r="Q874" s="6"/>
    </row>
    <row r="875" spans="1:17" x14ac:dyDescent="0.2">
      <c r="A875" s="1"/>
      <c r="B875" s="1"/>
      <c r="C875" s="1"/>
      <c r="D875" s="1"/>
      <c r="I875" s="3"/>
      <c r="J875" s="5"/>
      <c r="K875" s="5"/>
      <c r="L875" s="5"/>
      <c r="M875" s="5"/>
      <c r="N875" s="5"/>
      <c r="O875" s="3"/>
      <c r="Q875" s="6"/>
    </row>
    <row r="876" spans="1:17" x14ac:dyDescent="0.2">
      <c r="A876" s="1"/>
      <c r="B876" s="1"/>
      <c r="C876" s="1"/>
      <c r="D876" s="1"/>
      <c r="I876" s="3"/>
      <c r="J876" s="5"/>
      <c r="K876" s="5"/>
      <c r="L876" s="5"/>
      <c r="M876" s="5"/>
      <c r="N876" s="5"/>
      <c r="O876" s="3"/>
      <c r="Q876" s="6"/>
    </row>
    <row r="877" spans="1:17" x14ac:dyDescent="0.2">
      <c r="A877" s="1"/>
      <c r="B877" s="1"/>
      <c r="C877" s="1"/>
      <c r="D877" s="1"/>
      <c r="I877" s="3"/>
      <c r="J877" s="5"/>
      <c r="K877" s="5"/>
      <c r="L877" s="5"/>
      <c r="M877" s="5"/>
      <c r="N877" s="5"/>
      <c r="O877" s="3"/>
      <c r="Q877" s="6"/>
    </row>
    <row r="878" spans="1:17" x14ac:dyDescent="0.2">
      <c r="A878" s="1"/>
      <c r="B878" s="1"/>
      <c r="C878" s="1"/>
      <c r="D878" s="1"/>
      <c r="I878" s="3"/>
      <c r="J878" s="5"/>
      <c r="K878" s="5"/>
      <c r="L878" s="5"/>
      <c r="M878" s="5"/>
      <c r="N878" s="5"/>
      <c r="O878" s="3"/>
      <c r="Q878" s="6"/>
    </row>
    <row r="879" spans="1:17" x14ac:dyDescent="0.2">
      <c r="A879" s="1"/>
      <c r="B879" s="1"/>
      <c r="C879" s="1"/>
      <c r="D879" s="1"/>
      <c r="I879" s="3"/>
      <c r="J879" s="5"/>
      <c r="K879" s="5"/>
      <c r="L879" s="5"/>
      <c r="M879" s="5"/>
      <c r="N879" s="5"/>
      <c r="O879" s="3"/>
      <c r="Q879" s="6"/>
    </row>
    <row r="880" spans="1:17" x14ac:dyDescent="0.2">
      <c r="A880" s="1"/>
      <c r="B880" s="1"/>
      <c r="C880" s="1"/>
      <c r="D880" s="1"/>
      <c r="I880" s="3"/>
      <c r="J880" s="5"/>
      <c r="K880" s="5"/>
      <c r="L880" s="5"/>
      <c r="M880" s="5"/>
      <c r="N880" s="5"/>
      <c r="O880" s="3"/>
      <c r="Q880" s="6"/>
    </row>
    <row r="881" spans="1:17" x14ac:dyDescent="0.2">
      <c r="A881" s="1"/>
      <c r="B881" s="1"/>
      <c r="C881" s="1"/>
      <c r="D881" s="1"/>
      <c r="I881" s="3"/>
      <c r="J881" s="5"/>
      <c r="K881" s="5"/>
      <c r="L881" s="5"/>
      <c r="M881" s="5"/>
      <c r="N881" s="5"/>
      <c r="O881" s="3"/>
      <c r="Q881" s="6"/>
    </row>
    <row r="882" spans="1:17" x14ac:dyDescent="0.2">
      <c r="A882" s="1"/>
      <c r="B882" s="1"/>
      <c r="C882" s="1"/>
      <c r="D882" s="1"/>
      <c r="I882" s="3"/>
      <c r="J882" s="5"/>
      <c r="K882" s="5"/>
      <c r="L882" s="5"/>
      <c r="M882" s="5"/>
      <c r="N882" s="5"/>
      <c r="O882" s="3"/>
      <c r="Q882" s="6"/>
    </row>
    <row r="883" spans="1:17" x14ac:dyDescent="0.2">
      <c r="A883" s="1"/>
      <c r="B883" s="1"/>
      <c r="C883" s="1"/>
      <c r="D883" s="1"/>
      <c r="I883" s="3"/>
      <c r="J883" s="5"/>
      <c r="K883" s="5"/>
      <c r="L883" s="5"/>
      <c r="M883" s="5"/>
      <c r="N883" s="5"/>
      <c r="O883" s="3"/>
      <c r="Q883" s="6"/>
    </row>
    <row r="884" spans="1:17" x14ac:dyDescent="0.2">
      <c r="A884" s="1"/>
      <c r="B884" s="1"/>
      <c r="C884" s="1"/>
      <c r="D884" s="1"/>
      <c r="I884" s="3"/>
      <c r="J884" s="5"/>
      <c r="K884" s="5"/>
      <c r="L884" s="5"/>
      <c r="M884" s="5"/>
      <c r="N884" s="5"/>
      <c r="O884" s="3"/>
      <c r="Q884" s="6"/>
    </row>
    <row r="885" spans="1:17" x14ac:dyDescent="0.2">
      <c r="A885" s="1"/>
      <c r="B885" s="1"/>
      <c r="C885" s="1"/>
      <c r="D885" s="1"/>
      <c r="I885" s="3"/>
      <c r="J885" s="5"/>
      <c r="K885" s="5"/>
      <c r="L885" s="5"/>
      <c r="M885" s="5"/>
      <c r="N885" s="5"/>
      <c r="O885" s="3"/>
      <c r="Q885" s="6"/>
    </row>
    <row r="886" spans="1:17" x14ac:dyDescent="0.2">
      <c r="A886" s="1"/>
      <c r="B886" s="1"/>
      <c r="C886" s="1"/>
      <c r="D886" s="1"/>
      <c r="I886" s="3"/>
      <c r="J886" s="5"/>
      <c r="K886" s="5"/>
      <c r="L886" s="5"/>
      <c r="M886" s="5"/>
      <c r="N886" s="5"/>
      <c r="O886" s="3"/>
      <c r="Q886" s="6"/>
    </row>
    <row r="887" spans="1:17" x14ac:dyDescent="0.2">
      <c r="A887" s="1"/>
      <c r="B887" s="1"/>
      <c r="C887" s="1"/>
      <c r="D887" s="1"/>
      <c r="I887" s="3"/>
      <c r="J887" s="5"/>
      <c r="K887" s="5"/>
      <c r="L887" s="5"/>
      <c r="M887" s="5"/>
      <c r="N887" s="5"/>
      <c r="O887" s="3"/>
      <c r="Q887" s="6"/>
    </row>
    <row r="888" spans="1:17" x14ac:dyDescent="0.2">
      <c r="A888" s="1"/>
      <c r="B888" s="1"/>
      <c r="C888" s="1"/>
      <c r="D888" s="1"/>
      <c r="I888" s="3"/>
      <c r="J888" s="5"/>
      <c r="K888" s="5"/>
      <c r="L888" s="5"/>
      <c r="M888" s="5"/>
      <c r="N888" s="5"/>
      <c r="O888" s="3"/>
      <c r="Q888" s="6"/>
    </row>
    <row r="889" spans="1:17" x14ac:dyDescent="0.2">
      <c r="A889" s="1"/>
      <c r="B889" s="1"/>
      <c r="C889" s="1"/>
      <c r="D889" s="1"/>
      <c r="I889" s="3"/>
      <c r="J889" s="5"/>
      <c r="K889" s="5"/>
      <c r="L889" s="5"/>
      <c r="M889" s="5"/>
      <c r="N889" s="5"/>
      <c r="O889" s="3"/>
      <c r="Q889" s="6"/>
    </row>
  </sheetData>
  <sortState xmlns:xlrd2="http://schemas.microsoft.com/office/spreadsheetml/2017/richdata2" ref="A2:AK889">
    <sortCondition descending="1" ref="L2:L889"/>
  </sortState>
  <conditionalFormatting sqref="F1:F889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1:I889">
    <cfRule type="colorScale" priority="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J1:J889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1:K889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1:N1 L31:N889 L2:L30 N2:N3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2:M3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00"/>
  <sheetViews>
    <sheetView workbookViewId="0">
      <selection activeCell="E1" sqref="E1"/>
    </sheetView>
  </sheetViews>
  <sheetFormatPr defaultColWidth="12.5703125" defaultRowHeight="15.75" customHeight="1" x14ac:dyDescent="0.2"/>
  <cols>
    <col min="1" max="1" width="5" bestFit="1" customWidth="1"/>
    <col min="2" max="2" width="4.28515625" bestFit="1" customWidth="1"/>
    <col min="3" max="3" width="4.28515625" customWidth="1"/>
    <col min="4" max="4" width="10.42578125" bestFit="1" customWidth="1"/>
    <col min="5" max="5" width="6.28515625" bestFit="1" customWidth="1"/>
    <col min="6" max="6" width="12.42578125" bestFit="1" customWidth="1"/>
    <col min="7" max="7" width="8.5703125" bestFit="1" customWidth="1"/>
    <col min="9" max="9" width="8.5703125" style="11" bestFit="1" customWidth="1"/>
    <col min="11" max="11" width="11.42578125" style="11" bestFit="1" customWidth="1"/>
  </cols>
  <sheetData>
    <row r="1" spans="1:11" x14ac:dyDescent="0.2">
      <c r="A1" s="2" t="s">
        <v>231</v>
      </c>
      <c r="B1" s="2" t="s">
        <v>232</v>
      </c>
      <c r="C1" s="10" t="s">
        <v>249</v>
      </c>
      <c r="D1" s="7" t="s">
        <v>233</v>
      </c>
      <c r="E1" s="14" t="s">
        <v>250</v>
      </c>
      <c r="F1" s="10" t="s">
        <v>244</v>
      </c>
      <c r="G1" s="10" t="s">
        <v>247</v>
      </c>
      <c r="H1" s="10" t="s">
        <v>245</v>
      </c>
      <c r="I1" s="13" t="s">
        <v>246</v>
      </c>
      <c r="J1" s="10" t="s">
        <v>248</v>
      </c>
      <c r="K1" s="13" t="s">
        <v>248</v>
      </c>
    </row>
    <row r="2" spans="1:11" x14ac:dyDescent="0.2">
      <c r="A2" s="2">
        <v>1</v>
      </c>
      <c r="B2" s="2">
        <v>102</v>
      </c>
      <c r="C2" s="2">
        <v>9</v>
      </c>
      <c r="D2" s="7">
        <f t="shared" ref="D2:D11" si="0">B2/$B$12</f>
        <v>0.20399999999999999</v>
      </c>
      <c r="E2" s="7">
        <f>C2/500</f>
        <v>1.7999999999999999E-2</v>
      </c>
      <c r="F2" s="2">
        <f>ROUND(D2*256,0)</f>
        <v>52</v>
      </c>
      <c r="G2" s="7">
        <f>F2/256</f>
        <v>0.203125</v>
      </c>
      <c r="H2">
        <f>ROUND(D2*128,0)</f>
        <v>26</v>
      </c>
      <c r="I2" s="11">
        <f>H2/128</f>
        <v>0.203125</v>
      </c>
      <c r="J2">
        <f>ROUND(D2*64,0)</f>
        <v>13</v>
      </c>
      <c r="K2" s="11">
        <f>J2/64</f>
        <v>0.203125</v>
      </c>
    </row>
    <row r="3" spans="1:11" x14ac:dyDescent="0.2">
      <c r="A3" s="2">
        <v>2</v>
      </c>
      <c r="B3" s="2">
        <v>80</v>
      </c>
      <c r="C3" s="2">
        <v>8.1999999999999993</v>
      </c>
      <c r="D3" s="7">
        <f t="shared" si="0"/>
        <v>0.16</v>
      </c>
      <c r="E3" s="7">
        <f t="shared" ref="E3:E11" si="1">C3/500</f>
        <v>1.6399999999999998E-2</v>
      </c>
      <c r="F3" s="2">
        <f t="shared" ref="F3:F11" si="2">ROUND(D3*256,0)</f>
        <v>41</v>
      </c>
      <c r="G3" s="7">
        <f t="shared" ref="G3:G11" si="3">F3/256</f>
        <v>0.16015625</v>
      </c>
      <c r="H3">
        <f t="shared" ref="H3:H11" si="4">ROUND(D3*128,0)</f>
        <v>20</v>
      </c>
      <c r="I3" s="11">
        <f t="shared" ref="I3:I11" si="5">H3/128</f>
        <v>0.15625</v>
      </c>
      <c r="J3">
        <f t="shared" ref="J3:J11" si="6">ROUND(D3*64,0)</f>
        <v>10</v>
      </c>
      <c r="K3" s="11">
        <f t="shared" ref="K3:K11" si="7">J3/64</f>
        <v>0.15625</v>
      </c>
    </row>
    <row r="4" spans="1:11" x14ac:dyDescent="0.2">
      <c r="A4" s="2">
        <v>3</v>
      </c>
      <c r="B4" s="2">
        <v>73</v>
      </c>
      <c r="C4" s="2">
        <v>7.9</v>
      </c>
      <c r="D4" s="7">
        <f t="shared" si="0"/>
        <v>0.14599999999999999</v>
      </c>
      <c r="E4" s="7">
        <f t="shared" si="1"/>
        <v>1.5800000000000002E-2</v>
      </c>
      <c r="F4" s="2">
        <f t="shared" si="2"/>
        <v>37</v>
      </c>
      <c r="G4" s="7">
        <f t="shared" si="3"/>
        <v>0.14453125</v>
      </c>
      <c r="H4">
        <f t="shared" si="4"/>
        <v>19</v>
      </c>
      <c r="I4" s="11">
        <f t="shared" si="5"/>
        <v>0.1484375</v>
      </c>
      <c r="J4">
        <f t="shared" si="6"/>
        <v>9</v>
      </c>
      <c r="K4" s="11">
        <f t="shared" si="7"/>
        <v>0.140625</v>
      </c>
    </row>
    <row r="5" spans="1:11" x14ac:dyDescent="0.2">
      <c r="A5" s="2">
        <v>4</v>
      </c>
      <c r="B5" s="2">
        <v>65</v>
      </c>
      <c r="C5" s="2">
        <v>7.52</v>
      </c>
      <c r="D5" s="7">
        <f t="shared" si="0"/>
        <v>0.13</v>
      </c>
      <c r="E5" s="7">
        <f t="shared" si="1"/>
        <v>1.504E-2</v>
      </c>
      <c r="F5" s="2">
        <f t="shared" si="2"/>
        <v>33</v>
      </c>
      <c r="G5" s="7">
        <f t="shared" si="3"/>
        <v>0.12890625</v>
      </c>
      <c r="H5">
        <f t="shared" si="4"/>
        <v>17</v>
      </c>
      <c r="I5" s="11">
        <f t="shared" si="5"/>
        <v>0.1328125</v>
      </c>
      <c r="J5">
        <f t="shared" si="6"/>
        <v>8</v>
      </c>
      <c r="K5" s="11">
        <f t="shared" si="7"/>
        <v>0.125</v>
      </c>
    </row>
    <row r="6" spans="1:11" x14ac:dyDescent="0.2">
      <c r="A6" s="2">
        <v>5</v>
      </c>
      <c r="B6" s="2">
        <v>56</v>
      </c>
      <c r="C6" s="2">
        <v>7.05</v>
      </c>
      <c r="D6" s="7">
        <f t="shared" si="0"/>
        <v>0.112</v>
      </c>
      <c r="E6" s="7">
        <f t="shared" si="1"/>
        <v>1.41E-2</v>
      </c>
      <c r="F6" s="2">
        <f t="shared" si="2"/>
        <v>29</v>
      </c>
      <c r="G6" s="7">
        <f t="shared" si="3"/>
        <v>0.11328125</v>
      </c>
      <c r="H6">
        <f t="shared" si="4"/>
        <v>14</v>
      </c>
      <c r="I6" s="11">
        <f t="shared" si="5"/>
        <v>0.109375</v>
      </c>
      <c r="J6">
        <f t="shared" si="6"/>
        <v>7</v>
      </c>
      <c r="K6" s="11">
        <f t="shared" si="7"/>
        <v>0.109375</v>
      </c>
    </row>
    <row r="7" spans="1:11" x14ac:dyDescent="0.2">
      <c r="A7" s="2">
        <v>6</v>
      </c>
      <c r="B7" s="2">
        <v>49</v>
      </c>
      <c r="C7" s="2">
        <v>6.65</v>
      </c>
      <c r="D7" s="7">
        <f t="shared" si="0"/>
        <v>9.8000000000000004E-2</v>
      </c>
      <c r="E7" s="7">
        <f t="shared" si="1"/>
        <v>1.3300000000000001E-2</v>
      </c>
      <c r="F7" s="2">
        <f t="shared" si="2"/>
        <v>25</v>
      </c>
      <c r="G7" s="7">
        <f t="shared" si="3"/>
        <v>9.765625E-2</v>
      </c>
      <c r="H7">
        <f t="shared" si="4"/>
        <v>13</v>
      </c>
      <c r="I7" s="11">
        <f t="shared" si="5"/>
        <v>0.1015625</v>
      </c>
      <c r="J7">
        <f t="shared" si="6"/>
        <v>6</v>
      </c>
      <c r="K7" s="11">
        <f t="shared" si="7"/>
        <v>9.375E-2</v>
      </c>
    </row>
    <row r="8" spans="1:11" x14ac:dyDescent="0.2">
      <c r="A8" s="2">
        <v>7</v>
      </c>
      <c r="B8" s="2">
        <v>30</v>
      </c>
      <c r="C8" s="2">
        <v>5.31</v>
      </c>
      <c r="D8" s="7">
        <f t="shared" si="0"/>
        <v>0.06</v>
      </c>
      <c r="E8" s="7">
        <f t="shared" si="1"/>
        <v>1.0619999999999999E-2</v>
      </c>
      <c r="F8" s="2">
        <f t="shared" si="2"/>
        <v>15</v>
      </c>
      <c r="G8" s="7">
        <f t="shared" si="3"/>
        <v>5.859375E-2</v>
      </c>
      <c r="H8">
        <f t="shared" si="4"/>
        <v>8</v>
      </c>
      <c r="I8" s="11">
        <f t="shared" si="5"/>
        <v>6.25E-2</v>
      </c>
      <c r="J8">
        <f t="shared" si="6"/>
        <v>4</v>
      </c>
      <c r="K8" s="11">
        <f t="shared" si="7"/>
        <v>6.25E-2</v>
      </c>
    </row>
    <row r="9" spans="1:11" x14ac:dyDescent="0.2">
      <c r="A9" s="2">
        <v>8</v>
      </c>
      <c r="B9" s="2">
        <v>24</v>
      </c>
      <c r="C9" s="2">
        <v>4.78</v>
      </c>
      <c r="D9" s="7">
        <f t="shared" si="0"/>
        <v>4.8000000000000001E-2</v>
      </c>
      <c r="E9" s="7">
        <f t="shared" si="1"/>
        <v>9.5600000000000008E-3</v>
      </c>
      <c r="F9" s="2">
        <f t="shared" si="2"/>
        <v>12</v>
      </c>
      <c r="G9" s="7">
        <f t="shared" si="3"/>
        <v>4.6875E-2</v>
      </c>
      <c r="H9">
        <f t="shared" si="4"/>
        <v>6</v>
      </c>
      <c r="I9" s="11">
        <f t="shared" si="5"/>
        <v>4.6875E-2</v>
      </c>
      <c r="J9">
        <f t="shared" si="6"/>
        <v>3</v>
      </c>
      <c r="K9" s="11">
        <f t="shared" si="7"/>
        <v>4.6875E-2</v>
      </c>
    </row>
    <row r="10" spans="1:11" x14ac:dyDescent="0.2">
      <c r="A10" s="2">
        <v>9</v>
      </c>
      <c r="B10" s="2">
        <v>15</v>
      </c>
      <c r="C10" s="2">
        <v>3.8</v>
      </c>
      <c r="D10" s="7">
        <f t="shared" si="0"/>
        <v>0.03</v>
      </c>
      <c r="E10" s="7">
        <f t="shared" si="1"/>
        <v>7.6E-3</v>
      </c>
      <c r="F10" s="2">
        <f t="shared" si="2"/>
        <v>8</v>
      </c>
      <c r="G10" s="7">
        <f t="shared" si="3"/>
        <v>3.125E-2</v>
      </c>
      <c r="H10">
        <f t="shared" si="4"/>
        <v>4</v>
      </c>
      <c r="I10" s="11">
        <f t="shared" si="5"/>
        <v>3.125E-2</v>
      </c>
      <c r="J10">
        <f t="shared" si="6"/>
        <v>2</v>
      </c>
      <c r="K10" s="11">
        <f t="shared" si="7"/>
        <v>3.125E-2</v>
      </c>
    </row>
    <row r="11" spans="1:11" x14ac:dyDescent="0.2">
      <c r="A11" s="2">
        <v>10</v>
      </c>
      <c r="B11" s="2">
        <v>6</v>
      </c>
      <c r="C11" s="2">
        <v>2.4300000000000002</v>
      </c>
      <c r="D11" s="7">
        <f t="shared" si="0"/>
        <v>1.2E-2</v>
      </c>
      <c r="E11" s="7">
        <f t="shared" si="1"/>
        <v>4.8600000000000006E-3</v>
      </c>
      <c r="F11" s="2">
        <f t="shared" si="2"/>
        <v>3</v>
      </c>
      <c r="G11" s="7">
        <f t="shared" si="3"/>
        <v>1.171875E-2</v>
      </c>
      <c r="H11">
        <f t="shared" si="4"/>
        <v>2</v>
      </c>
      <c r="I11" s="11">
        <f t="shared" si="5"/>
        <v>1.5625E-2</v>
      </c>
      <c r="J11">
        <f t="shared" si="6"/>
        <v>1</v>
      </c>
      <c r="K11" s="11">
        <f t="shared" si="7"/>
        <v>1.5625E-2</v>
      </c>
    </row>
    <row r="12" spans="1:11" x14ac:dyDescent="0.2">
      <c r="A12" s="2" t="s">
        <v>234</v>
      </c>
      <c r="B12" s="2">
        <f>SUM(B2:B11)</f>
        <v>500</v>
      </c>
      <c r="C12" s="2"/>
      <c r="D12" s="7"/>
      <c r="E12" s="7"/>
      <c r="F12" s="10">
        <f t="shared" ref="F12:K12" si="8">SUM(F2:F11)</f>
        <v>255</v>
      </c>
      <c r="G12" s="11">
        <f t="shared" si="8"/>
        <v>0.99609375</v>
      </c>
      <c r="H12">
        <f t="shared" si="8"/>
        <v>129</v>
      </c>
      <c r="I12" s="11">
        <f t="shared" si="8"/>
        <v>1.0078125</v>
      </c>
      <c r="J12">
        <f t="shared" si="8"/>
        <v>63</v>
      </c>
      <c r="K12" s="11">
        <f t="shared" si="8"/>
        <v>0.984375</v>
      </c>
    </row>
    <row r="13" spans="1:11" x14ac:dyDescent="0.2">
      <c r="D13" s="7"/>
      <c r="E13" s="7"/>
    </row>
    <row r="14" spans="1:11" x14ac:dyDescent="0.2">
      <c r="D14" s="7"/>
      <c r="E14" s="7"/>
    </row>
    <row r="15" spans="1:11" x14ac:dyDescent="0.2">
      <c r="D15" s="7"/>
      <c r="E15" s="7"/>
    </row>
    <row r="16" spans="1:11" x14ac:dyDescent="0.2">
      <c r="D16" s="7"/>
      <c r="E16" s="7"/>
    </row>
    <row r="17" spans="4:5" x14ac:dyDescent="0.2">
      <c r="D17" s="7"/>
      <c r="E17" s="7"/>
    </row>
    <row r="18" spans="4:5" x14ac:dyDescent="0.2">
      <c r="D18" s="7"/>
      <c r="E18" s="7"/>
    </row>
    <row r="19" spans="4:5" x14ac:dyDescent="0.2">
      <c r="D19" s="7"/>
      <c r="E19" s="7"/>
    </row>
    <row r="20" spans="4:5" x14ac:dyDescent="0.2">
      <c r="D20" s="7"/>
      <c r="E20" s="7"/>
    </row>
    <row r="21" spans="4:5" x14ac:dyDescent="0.2">
      <c r="D21" s="7"/>
      <c r="E21" s="7"/>
    </row>
    <row r="22" spans="4:5" x14ac:dyDescent="0.2">
      <c r="D22" s="7"/>
      <c r="E22" s="7"/>
    </row>
    <row r="23" spans="4:5" x14ac:dyDescent="0.2">
      <c r="D23" s="7"/>
      <c r="E23" s="7"/>
    </row>
    <row r="24" spans="4:5" x14ac:dyDescent="0.2">
      <c r="D24" s="7"/>
      <c r="E24" s="7"/>
    </row>
    <row r="25" spans="4:5" x14ac:dyDescent="0.2">
      <c r="D25" s="7"/>
      <c r="E25" s="7"/>
    </row>
    <row r="26" spans="4:5" x14ac:dyDescent="0.2">
      <c r="D26" s="7"/>
      <c r="E26" s="7"/>
    </row>
    <row r="27" spans="4:5" x14ac:dyDescent="0.2">
      <c r="D27" s="7"/>
      <c r="E27" s="7"/>
    </row>
    <row r="28" spans="4:5" x14ac:dyDescent="0.2">
      <c r="D28" s="7"/>
      <c r="E28" s="7"/>
    </row>
    <row r="29" spans="4:5" x14ac:dyDescent="0.2">
      <c r="D29" s="7"/>
      <c r="E29" s="7"/>
    </row>
    <row r="30" spans="4:5" x14ac:dyDescent="0.2">
      <c r="D30" s="7"/>
      <c r="E30" s="7"/>
    </row>
    <row r="31" spans="4:5" x14ac:dyDescent="0.2">
      <c r="D31" s="7"/>
      <c r="E31" s="7"/>
    </row>
    <row r="32" spans="4:5" x14ac:dyDescent="0.2">
      <c r="D32" s="7"/>
      <c r="E32" s="7"/>
    </row>
    <row r="33" spans="4:5" x14ac:dyDescent="0.2">
      <c r="D33" s="7"/>
      <c r="E33" s="7"/>
    </row>
    <row r="34" spans="4:5" x14ac:dyDescent="0.2">
      <c r="D34" s="7"/>
      <c r="E34" s="7"/>
    </row>
    <row r="35" spans="4:5" x14ac:dyDescent="0.2">
      <c r="D35" s="7"/>
      <c r="E35" s="7"/>
    </row>
    <row r="36" spans="4:5" x14ac:dyDescent="0.2">
      <c r="D36" s="7"/>
      <c r="E36" s="7"/>
    </row>
    <row r="37" spans="4:5" x14ac:dyDescent="0.2">
      <c r="D37" s="7"/>
      <c r="E37" s="7"/>
    </row>
    <row r="38" spans="4:5" x14ac:dyDescent="0.2">
      <c r="D38" s="7"/>
      <c r="E38" s="7"/>
    </row>
    <row r="39" spans="4:5" x14ac:dyDescent="0.2">
      <c r="D39" s="7"/>
      <c r="E39" s="7"/>
    </row>
    <row r="40" spans="4:5" x14ac:dyDescent="0.2">
      <c r="D40" s="7"/>
      <c r="E40" s="7"/>
    </row>
    <row r="41" spans="4:5" x14ac:dyDescent="0.2">
      <c r="D41" s="7"/>
      <c r="E41" s="7"/>
    </row>
    <row r="42" spans="4:5" x14ac:dyDescent="0.2">
      <c r="D42" s="7"/>
      <c r="E42" s="7"/>
    </row>
    <row r="43" spans="4:5" x14ac:dyDescent="0.2">
      <c r="D43" s="7"/>
      <c r="E43" s="7"/>
    </row>
    <row r="44" spans="4:5" x14ac:dyDescent="0.2">
      <c r="D44" s="7"/>
      <c r="E44" s="7"/>
    </row>
    <row r="45" spans="4:5" x14ac:dyDescent="0.2">
      <c r="D45" s="7"/>
      <c r="E45" s="7"/>
    </row>
    <row r="46" spans="4:5" x14ac:dyDescent="0.2">
      <c r="D46" s="7"/>
      <c r="E46" s="7"/>
    </row>
    <row r="47" spans="4:5" x14ac:dyDescent="0.2">
      <c r="D47" s="7"/>
      <c r="E47" s="7"/>
    </row>
    <row r="48" spans="4:5" x14ac:dyDescent="0.2">
      <c r="D48" s="7"/>
      <c r="E48" s="7"/>
    </row>
    <row r="49" spans="4:5" x14ac:dyDescent="0.2">
      <c r="D49" s="7"/>
      <c r="E49" s="7"/>
    </row>
    <row r="50" spans="4:5" x14ac:dyDescent="0.2">
      <c r="D50" s="7"/>
      <c r="E50" s="7"/>
    </row>
    <row r="51" spans="4:5" x14ac:dyDescent="0.2">
      <c r="D51" s="7"/>
      <c r="E51" s="7"/>
    </row>
    <row r="52" spans="4:5" x14ac:dyDescent="0.2">
      <c r="D52" s="7"/>
      <c r="E52" s="7"/>
    </row>
    <row r="53" spans="4:5" x14ac:dyDescent="0.2">
      <c r="D53" s="7"/>
      <c r="E53" s="7"/>
    </row>
    <row r="54" spans="4:5" x14ac:dyDescent="0.2">
      <c r="D54" s="7"/>
      <c r="E54" s="7"/>
    </row>
    <row r="55" spans="4:5" x14ac:dyDescent="0.2">
      <c r="D55" s="7"/>
      <c r="E55" s="7"/>
    </row>
    <row r="56" spans="4:5" x14ac:dyDescent="0.2">
      <c r="D56" s="7"/>
      <c r="E56" s="7"/>
    </row>
    <row r="57" spans="4:5" x14ac:dyDescent="0.2">
      <c r="D57" s="7"/>
      <c r="E57" s="7"/>
    </row>
    <row r="58" spans="4:5" x14ac:dyDescent="0.2">
      <c r="D58" s="7"/>
      <c r="E58" s="7"/>
    </row>
    <row r="59" spans="4:5" x14ac:dyDescent="0.2">
      <c r="D59" s="7"/>
      <c r="E59" s="7"/>
    </row>
    <row r="60" spans="4:5" x14ac:dyDescent="0.2">
      <c r="D60" s="7"/>
      <c r="E60" s="7"/>
    </row>
    <row r="61" spans="4:5" x14ac:dyDescent="0.2">
      <c r="D61" s="7"/>
      <c r="E61" s="7"/>
    </row>
    <row r="62" spans="4:5" x14ac:dyDescent="0.2">
      <c r="D62" s="7"/>
      <c r="E62" s="7"/>
    </row>
    <row r="63" spans="4:5" x14ac:dyDescent="0.2">
      <c r="D63" s="7"/>
      <c r="E63" s="7"/>
    </row>
    <row r="64" spans="4:5" x14ac:dyDescent="0.2">
      <c r="D64" s="7"/>
      <c r="E64" s="7"/>
    </row>
    <row r="65" spans="4:5" x14ac:dyDescent="0.2">
      <c r="D65" s="7"/>
      <c r="E65" s="7"/>
    </row>
    <row r="66" spans="4:5" x14ac:dyDescent="0.2">
      <c r="D66" s="7"/>
      <c r="E66" s="7"/>
    </row>
    <row r="67" spans="4:5" x14ac:dyDescent="0.2">
      <c r="D67" s="7"/>
      <c r="E67" s="7"/>
    </row>
    <row r="68" spans="4:5" x14ac:dyDescent="0.2">
      <c r="D68" s="7"/>
      <c r="E68" s="7"/>
    </row>
    <row r="69" spans="4:5" x14ac:dyDescent="0.2">
      <c r="D69" s="7"/>
      <c r="E69" s="7"/>
    </row>
    <row r="70" spans="4:5" x14ac:dyDescent="0.2">
      <c r="D70" s="7"/>
      <c r="E70" s="7"/>
    </row>
    <row r="71" spans="4:5" x14ac:dyDescent="0.2">
      <c r="D71" s="7"/>
      <c r="E71" s="7"/>
    </row>
    <row r="72" spans="4:5" x14ac:dyDescent="0.2">
      <c r="D72" s="7"/>
      <c r="E72" s="7"/>
    </row>
    <row r="73" spans="4:5" x14ac:dyDescent="0.2">
      <c r="D73" s="7"/>
      <c r="E73" s="7"/>
    </row>
    <row r="74" spans="4:5" x14ac:dyDescent="0.2">
      <c r="D74" s="7"/>
      <c r="E74" s="7"/>
    </row>
    <row r="75" spans="4:5" x14ac:dyDescent="0.2">
      <c r="D75" s="7"/>
      <c r="E75" s="7"/>
    </row>
    <row r="76" spans="4:5" x14ac:dyDescent="0.2">
      <c r="D76" s="7"/>
      <c r="E76" s="7"/>
    </row>
    <row r="77" spans="4:5" x14ac:dyDescent="0.2">
      <c r="D77" s="7"/>
      <c r="E77" s="7"/>
    </row>
    <row r="78" spans="4:5" x14ac:dyDescent="0.2">
      <c r="D78" s="7"/>
      <c r="E78" s="7"/>
    </row>
    <row r="79" spans="4:5" x14ac:dyDescent="0.2">
      <c r="D79" s="7"/>
      <c r="E79" s="7"/>
    </row>
    <row r="80" spans="4:5" x14ac:dyDescent="0.2">
      <c r="D80" s="7"/>
      <c r="E80" s="7"/>
    </row>
    <row r="81" spans="4:5" x14ac:dyDescent="0.2">
      <c r="D81" s="7"/>
      <c r="E81" s="7"/>
    </row>
    <row r="82" spans="4:5" x14ac:dyDescent="0.2">
      <c r="D82" s="7"/>
      <c r="E82" s="7"/>
    </row>
    <row r="83" spans="4:5" x14ac:dyDescent="0.2">
      <c r="D83" s="7"/>
      <c r="E83" s="7"/>
    </row>
    <row r="84" spans="4:5" x14ac:dyDescent="0.2">
      <c r="D84" s="7"/>
      <c r="E84" s="7"/>
    </row>
    <row r="85" spans="4:5" x14ac:dyDescent="0.2">
      <c r="D85" s="7"/>
      <c r="E85" s="7"/>
    </row>
    <row r="86" spans="4:5" x14ac:dyDescent="0.2">
      <c r="D86" s="7"/>
      <c r="E86" s="7"/>
    </row>
    <row r="87" spans="4:5" x14ac:dyDescent="0.2">
      <c r="D87" s="7"/>
      <c r="E87" s="7"/>
    </row>
    <row r="88" spans="4:5" x14ac:dyDescent="0.2">
      <c r="D88" s="7"/>
      <c r="E88" s="7"/>
    </row>
    <row r="89" spans="4:5" x14ac:dyDescent="0.2">
      <c r="D89" s="7"/>
      <c r="E89" s="7"/>
    </row>
    <row r="90" spans="4:5" x14ac:dyDescent="0.2">
      <c r="D90" s="7"/>
      <c r="E90" s="7"/>
    </row>
    <row r="91" spans="4:5" x14ac:dyDescent="0.2">
      <c r="D91" s="7"/>
      <c r="E91" s="7"/>
    </row>
    <row r="92" spans="4:5" x14ac:dyDescent="0.2">
      <c r="D92" s="7"/>
      <c r="E92" s="7"/>
    </row>
    <row r="93" spans="4:5" x14ac:dyDescent="0.2">
      <c r="D93" s="7"/>
      <c r="E93" s="7"/>
    </row>
    <row r="94" spans="4:5" x14ac:dyDescent="0.2">
      <c r="D94" s="7"/>
      <c r="E94" s="7"/>
    </row>
    <row r="95" spans="4:5" x14ac:dyDescent="0.2">
      <c r="D95" s="7"/>
      <c r="E95" s="7"/>
    </row>
    <row r="96" spans="4:5" x14ac:dyDescent="0.2">
      <c r="D96" s="7"/>
      <c r="E96" s="7"/>
    </row>
    <row r="97" spans="4:5" x14ac:dyDescent="0.2">
      <c r="D97" s="7"/>
      <c r="E97" s="7"/>
    </row>
    <row r="98" spans="4:5" x14ac:dyDescent="0.2">
      <c r="D98" s="7"/>
      <c r="E98" s="7"/>
    </row>
    <row r="99" spans="4:5" x14ac:dyDescent="0.2">
      <c r="D99" s="7"/>
      <c r="E99" s="7"/>
    </row>
    <row r="100" spans="4:5" x14ac:dyDescent="0.2">
      <c r="D100" s="7"/>
      <c r="E100" s="7"/>
    </row>
    <row r="101" spans="4:5" x14ac:dyDescent="0.2">
      <c r="D101" s="7"/>
      <c r="E101" s="7"/>
    </row>
    <row r="102" spans="4:5" x14ac:dyDescent="0.2">
      <c r="D102" s="7"/>
      <c r="E102" s="7"/>
    </row>
    <row r="103" spans="4:5" x14ac:dyDescent="0.2">
      <c r="D103" s="7"/>
      <c r="E103" s="7"/>
    </row>
    <row r="104" spans="4:5" x14ac:dyDescent="0.2">
      <c r="D104" s="7"/>
      <c r="E104" s="7"/>
    </row>
    <row r="105" spans="4:5" x14ac:dyDescent="0.2">
      <c r="D105" s="7"/>
      <c r="E105" s="7"/>
    </row>
    <row r="106" spans="4:5" x14ac:dyDescent="0.2">
      <c r="D106" s="7"/>
      <c r="E106" s="7"/>
    </row>
    <row r="107" spans="4:5" x14ac:dyDescent="0.2">
      <c r="D107" s="7"/>
      <c r="E107" s="7"/>
    </row>
    <row r="108" spans="4:5" x14ac:dyDescent="0.2">
      <c r="D108" s="7"/>
      <c r="E108" s="7"/>
    </row>
    <row r="109" spans="4:5" x14ac:dyDescent="0.2">
      <c r="D109" s="7"/>
      <c r="E109" s="7"/>
    </row>
    <row r="110" spans="4:5" x14ac:dyDescent="0.2">
      <c r="D110" s="7"/>
      <c r="E110" s="7"/>
    </row>
    <row r="111" spans="4:5" x14ac:dyDescent="0.2">
      <c r="D111" s="7"/>
      <c r="E111" s="7"/>
    </row>
    <row r="112" spans="4:5" x14ac:dyDescent="0.2">
      <c r="D112" s="7"/>
      <c r="E112" s="7"/>
    </row>
    <row r="113" spans="4:5" x14ac:dyDescent="0.2">
      <c r="D113" s="7"/>
      <c r="E113" s="7"/>
    </row>
    <row r="114" spans="4:5" x14ac:dyDescent="0.2">
      <c r="D114" s="7"/>
      <c r="E114" s="7"/>
    </row>
    <row r="115" spans="4:5" x14ac:dyDescent="0.2">
      <c r="D115" s="7"/>
      <c r="E115" s="7"/>
    </row>
    <row r="116" spans="4:5" x14ac:dyDescent="0.2">
      <c r="D116" s="7"/>
      <c r="E116" s="7"/>
    </row>
    <row r="117" spans="4:5" x14ac:dyDescent="0.2">
      <c r="D117" s="7"/>
      <c r="E117" s="7"/>
    </row>
    <row r="118" spans="4:5" x14ac:dyDescent="0.2">
      <c r="D118" s="7"/>
      <c r="E118" s="7"/>
    </row>
    <row r="119" spans="4:5" x14ac:dyDescent="0.2">
      <c r="D119" s="7"/>
      <c r="E119" s="7"/>
    </row>
    <row r="120" spans="4:5" x14ac:dyDescent="0.2">
      <c r="D120" s="7"/>
      <c r="E120" s="7"/>
    </row>
    <row r="121" spans="4:5" x14ac:dyDescent="0.2">
      <c r="D121" s="7"/>
      <c r="E121" s="7"/>
    </row>
    <row r="122" spans="4:5" x14ac:dyDescent="0.2">
      <c r="D122" s="7"/>
      <c r="E122" s="7"/>
    </row>
    <row r="123" spans="4:5" x14ac:dyDescent="0.2">
      <c r="D123" s="7"/>
      <c r="E123" s="7"/>
    </row>
    <row r="124" spans="4:5" x14ac:dyDescent="0.2">
      <c r="D124" s="7"/>
      <c r="E124" s="7"/>
    </row>
    <row r="125" spans="4:5" x14ac:dyDescent="0.2">
      <c r="D125" s="7"/>
      <c r="E125" s="7"/>
    </row>
    <row r="126" spans="4:5" x14ac:dyDescent="0.2">
      <c r="D126" s="7"/>
      <c r="E126" s="7"/>
    </row>
    <row r="127" spans="4:5" x14ac:dyDescent="0.2">
      <c r="D127" s="7"/>
      <c r="E127" s="7"/>
    </row>
    <row r="128" spans="4:5" x14ac:dyDescent="0.2">
      <c r="D128" s="7"/>
      <c r="E128" s="7"/>
    </row>
    <row r="129" spans="4:5" x14ac:dyDescent="0.2">
      <c r="D129" s="7"/>
      <c r="E129" s="7"/>
    </row>
    <row r="130" spans="4:5" x14ac:dyDescent="0.2">
      <c r="D130" s="7"/>
      <c r="E130" s="7"/>
    </row>
    <row r="131" spans="4:5" x14ac:dyDescent="0.2">
      <c r="D131" s="7"/>
      <c r="E131" s="7"/>
    </row>
    <row r="132" spans="4:5" x14ac:dyDescent="0.2">
      <c r="D132" s="7"/>
      <c r="E132" s="7"/>
    </row>
    <row r="133" spans="4:5" x14ac:dyDescent="0.2">
      <c r="D133" s="7"/>
      <c r="E133" s="7"/>
    </row>
    <row r="134" spans="4:5" x14ac:dyDescent="0.2">
      <c r="D134" s="7"/>
      <c r="E134" s="7"/>
    </row>
    <row r="135" spans="4:5" x14ac:dyDescent="0.2">
      <c r="D135" s="7"/>
      <c r="E135" s="7"/>
    </row>
    <row r="136" spans="4:5" x14ac:dyDescent="0.2">
      <c r="D136" s="7"/>
      <c r="E136" s="7"/>
    </row>
    <row r="137" spans="4:5" x14ac:dyDescent="0.2">
      <c r="D137" s="7"/>
      <c r="E137" s="7"/>
    </row>
    <row r="138" spans="4:5" x14ac:dyDescent="0.2">
      <c r="D138" s="7"/>
      <c r="E138" s="7"/>
    </row>
    <row r="139" spans="4:5" x14ac:dyDescent="0.2">
      <c r="D139" s="7"/>
      <c r="E139" s="7"/>
    </row>
    <row r="140" spans="4:5" x14ac:dyDescent="0.2">
      <c r="D140" s="7"/>
      <c r="E140" s="7"/>
    </row>
    <row r="141" spans="4:5" x14ac:dyDescent="0.2">
      <c r="D141" s="7"/>
      <c r="E141" s="7"/>
    </row>
    <row r="142" spans="4:5" x14ac:dyDescent="0.2">
      <c r="D142" s="7"/>
      <c r="E142" s="7"/>
    </row>
    <row r="143" spans="4:5" x14ac:dyDescent="0.2">
      <c r="D143" s="7"/>
      <c r="E143" s="7"/>
    </row>
    <row r="144" spans="4:5" x14ac:dyDescent="0.2">
      <c r="D144" s="7"/>
      <c r="E144" s="7"/>
    </row>
    <row r="145" spans="4:5" x14ac:dyDescent="0.2">
      <c r="D145" s="7"/>
      <c r="E145" s="7"/>
    </row>
    <row r="146" spans="4:5" x14ac:dyDescent="0.2">
      <c r="D146" s="7"/>
      <c r="E146" s="7"/>
    </row>
    <row r="147" spans="4:5" x14ac:dyDescent="0.2">
      <c r="D147" s="7"/>
      <c r="E147" s="7"/>
    </row>
    <row r="148" spans="4:5" x14ac:dyDescent="0.2">
      <c r="D148" s="7"/>
      <c r="E148" s="7"/>
    </row>
    <row r="149" spans="4:5" x14ac:dyDescent="0.2">
      <c r="D149" s="7"/>
      <c r="E149" s="7"/>
    </row>
    <row r="150" spans="4:5" x14ac:dyDescent="0.2">
      <c r="D150" s="7"/>
      <c r="E150" s="7"/>
    </row>
    <row r="151" spans="4:5" x14ac:dyDescent="0.2">
      <c r="D151" s="7"/>
      <c r="E151" s="7"/>
    </row>
    <row r="152" spans="4:5" x14ac:dyDescent="0.2">
      <c r="D152" s="7"/>
      <c r="E152" s="7"/>
    </row>
    <row r="153" spans="4:5" x14ac:dyDescent="0.2">
      <c r="D153" s="7"/>
      <c r="E153" s="7"/>
    </row>
    <row r="154" spans="4:5" x14ac:dyDescent="0.2">
      <c r="D154" s="7"/>
      <c r="E154" s="7"/>
    </row>
    <row r="155" spans="4:5" x14ac:dyDescent="0.2">
      <c r="D155" s="7"/>
      <c r="E155" s="7"/>
    </row>
    <row r="156" spans="4:5" x14ac:dyDescent="0.2">
      <c r="D156" s="7"/>
      <c r="E156" s="7"/>
    </row>
    <row r="157" spans="4:5" x14ac:dyDescent="0.2">
      <c r="D157" s="7"/>
      <c r="E157" s="7"/>
    </row>
    <row r="158" spans="4:5" x14ac:dyDescent="0.2">
      <c r="D158" s="7"/>
      <c r="E158" s="7"/>
    </row>
    <row r="159" spans="4:5" x14ac:dyDescent="0.2">
      <c r="D159" s="7"/>
      <c r="E159" s="7"/>
    </row>
    <row r="160" spans="4:5" x14ac:dyDescent="0.2">
      <c r="D160" s="7"/>
      <c r="E160" s="7"/>
    </row>
    <row r="161" spans="4:5" x14ac:dyDescent="0.2">
      <c r="D161" s="7"/>
      <c r="E161" s="7"/>
    </row>
    <row r="162" spans="4:5" x14ac:dyDescent="0.2">
      <c r="D162" s="7"/>
      <c r="E162" s="7"/>
    </row>
    <row r="163" spans="4:5" x14ac:dyDescent="0.2">
      <c r="D163" s="7"/>
      <c r="E163" s="7"/>
    </row>
    <row r="164" spans="4:5" x14ac:dyDescent="0.2">
      <c r="D164" s="7"/>
      <c r="E164" s="7"/>
    </row>
    <row r="165" spans="4:5" x14ac:dyDescent="0.2">
      <c r="D165" s="7"/>
      <c r="E165" s="7"/>
    </row>
    <row r="166" spans="4:5" x14ac:dyDescent="0.2">
      <c r="D166" s="7"/>
      <c r="E166" s="7"/>
    </row>
    <row r="167" spans="4:5" x14ac:dyDescent="0.2">
      <c r="D167" s="7"/>
      <c r="E167" s="7"/>
    </row>
    <row r="168" spans="4:5" x14ac:dyDescent="0.2">
      <c r="D168" s="7"/>
      <c r="E168" s="7"/>
    </row>
    <row r="169" spans="4:5" x14ac:dyDescent="0.2">
      <c r="D169" s="7"/>
      <c r="E169" s="7"/>
    </row>
    <row r="170" spans="4:5" x14ac:dyDescent="0.2">
      <c r="D170" s="7"/>
      <c r="E170" s="7"/>
    </row>
    <row r="171" spans="4:5" x14ac:dyDescent="0.2">
      <c r="D171" s="7"/>
      <c r="E171" s="7"/>
    </row>
    <row r="172" spans="4:5" x14ac:dyDescent="0.2">
      <c r="D172" s="7"/>
      <c r="E172" s="7"/>
    </row>
    <row r="173" spans="4:5" x14ac:dyDescent="0.2">
      <c r="D173" s="7"/>
      <c r="E173" s="7"/>
    </row>
    <row r="174" spans="4:5" x14ac:dyDescent="0.2">
      <c r="D174" s="7"/>
      <c r="E174" s="7"/>
    </row>
    <row r="175" spans="4:5" x14ac:dyDescent="0.2">
      <c r="D175" s="7"/>
      <c r="E175" s="7"/>
    </row>
    <row r="176" spans="4:5" x14ac:dyDescent="0.2">
      <c r="D176" s="7"/>
      <c r="E176" s="7"/>
    </row>
    <row r="177" spans="4:5" x14ac:dyDescent="0.2">
      <c r="D177" s="7"/>
      <c r="E177" s="7"/>
    </row>
    <row r="178" spans="4:5" x14ac:dyDescent="0.2">
      <c r="D178" s="7"/>
      <c r="E178" s="7"/>
    </row>
    <row r="179" spans="4:5" x14ac:dyDescent="0.2">
      <c r="D179" s="7"/>
      <c r="E179" s="7"/>
    </row>
    <row r="180" spans="4:5" x14ac:dyDescent="0.2">
      <c r="D180" s="7"/>
      <c r="E180" s="7"/>
    </row>
    <row r="181" spans="4:5" x14ac:dyDescent="0.2">
      <c r="D181" s="7"/>
      <c r="E181" s="7"/>
    </row>
    <row r="182" spans="4:5" x14ac:dyDescent="0.2">
      <c r="D182" s="7"/>
      <c r="E182" s="7"/>
    </row>
    <row r="183" spans="4:5" x14ac:dyDescent="0.2">
      <c r="D183" s="7"/>
      <c r="E183" s="7"/>
    </row>
    <row r="184" spans="4:5" x14ac:dyDescent="0.2">
      <c r="D184" s="7"/>
      <c r="E184" s="7"/>
    </row>
    <row r="185" spans="4:5" x14ac:dyDescent="0.2">
      <c r="D185" s="7"/>
      <c r="E185" s="7"/>
    </row>
    <row r="186" spans="4:5" x14ac:dyDescent="0.2">
      <c r="D186" s="7"/>
      <c r="E186" s="7"/>
    </row>
    <row r="187" spans="4:5" x14ac:dyDescent="0.2">
      <c r="D187" s="7"/>
      <c r="E187" s="7"/>
    </row>
    <row r="188" spans="4:5" x14ac:dyDescent="0.2">
      <c r="D188" s="7"/>
      <c r="E188" s="7"/>
    </row>
    <row r="189" spans="4:5" x14ac:dyDescent="0.2">
      <c r="D189" s="7"/>
      <c r="E189" s="7"/>
    </row>
    <row r="190" spans="4:5" x14ac:dyDescent="0.2">
      <c r="D190" s="7"/>
      <c r="E190" s="7"/>
    </row>
    <row r="191" spans="4:5" x14ac:dyDescent="0.2">
      <c r="D191" s="7"/>
      <c r="E191" s="7"/>
    </row>
    <row r="192" spans="4:5" x14ac:dyDescent="0.2">
      <c r="D192" s="7"/>
      <c r="E192" s="7"/>
    </row>
    <row r="193" spans="4:5" x14ac:dyDescent="0.2">
      <c r="D193" s="7"/>
      <c r="E193" s="7"/>
    </row>
    <row r="194" spans="4:5" x14ac:dyDescent="0.2">
      <c r="D194" s="7"/>
      <c r="E194" s="7"/>
    </row>
    <row r="195" spans="4:5" x14ac:dyDescent="0.2">
      <c r="D195" s="7"/>
      <c r="E195" s="7"/>
    </row>
    <row r="196" spans="4:5" x14ac:dyDescent="0.2">
      <c r="D196" s="7"/>
      <c r="E196" s="7"/>
    </row>
    <row r="197" spans="4:5" x14ac:dyDescent="0.2">
      <c r="D197" s="7"/>
      <c r="E197" s="7"/>
    </row>
    <row r="198" spans="4:5" x14ac:dyDescent="0.2">
      <c r="D198" s="7"/>
      <c r="E198" s="7"/>
    </row>
    <row r="199" spans="4:5" x14ac:dyDescent="0.2">
      <c r="D199" s="7"/>
      <c r="E199" s="7"/>
    </row>
    <row r="200" spans="4:5" x14ac:dyDescent="0.2">
      <c r="D200" s="7"/>
      <c r="E200" s="7"/>
    </row>
    <row r="201" spans="4:5" x14ac:dyDescent="0.2">
      <c r="D201" s="7"/>
      <c r="E201" s="7"/>
    </row>
    <row r="202" spans="4:5" x14ac:dyDescent="0.2">
      <c r="D202" s="7"/>
      <c r="E202" s="7"/>
    </row>
    <row r="203" spans="4:5" x14ac:dyDescent="0.2">
      <c r="D203" s="7"/>
      <c r="E203" s="7"/>
    </row>
    <row r="204" spans="4:5" x14ac:dyDescent="0.2">
      <c r="D204" s="7"/>
      <c r="E204" s="7"/>
    </row>
    <row r="205" spans="4:5" x14ac:dyDescent="0.2">
      <c r="D205" s="7"/>
      <c r="E205" s="7"/>
    </row>
    <row r="206" spans="4:5" x14ac:dyDescent="0.2">
      <c r="D206" s="7"/>
      <c r="E206" s="7"/>
    </row>
    <row r="207" spans="4:5" x14ac:dyDescent="0.2">
      <c r="D207" s="7"/>
      <c r="E207" s="7"/>
    </row>
    <row r="208" spans="4:5" x14ac:dyDescent="0.2">
      <c r="D208" s="7"/>
      <c r="E208" s="7"/>
    </row>
    <row r="209" spans="4:5" x14ac:dyDescent="0.2">
      <c r="D209" s="7"/>
      <c r="E209" s="7"/>
    </row>
    <row r="210" spans="4:5" x14ac:dyDescent="0.2">
      <c r="D210" s="7"/>
      <c r="E210" s="7"/>
    </row>
    <row r="211" spans="4:5" x14ac:dyDescent="0.2">
      <c r="D211" s="7"/>
      <c r="E211" s="7"/>
    </row>
    <row r="212" spans="4:5" x14ac:dyDescent="0.2">
      <c r="D212" s="7"/>
      <c r="E212" s="7"/>
    </row>
    <row r="213" spans="4:5" x14ac:dyDescent="0.2">
      <c r="D213" s="7"/>
      <c r="E213" s="7"/>
    </row>
    <row r="214" spans="4:5" x14ac:dyDescent="0.2">
      <c r="D214" s="7"/>
      <c r="E214" s="7"/>
    </row>
    <row r="215" spans="4:5" x14ac:dyDescent="0.2">
      <c r="D215" s="7"/>
      <c r="E215" s="7"/>
    </row>
    <row r="216" spans="4:5" x14ac:dyDescent="0.2">
      <c r="D216" s="7"/>
      <c r="E216" s="7"/>
    </row>
    <row r="217" spans="4:5" x14ac:dyDescent="0.2">
      <c r="D217" s="7"/>
      <c r="E217" s="7"/>
    </row>
    <row r="218" spans="4:5" x14ac:dyDescent="0.2">
      <c r="D218" s="7"/>
      <c r="E218" s="7"/>
    </row>
    <row r="219" spans="4:5" x14ac:dyDescent="0.2">
      <c r="D219" s="7"/>
      <c r="E219" s="7"/>
    </row>
    <row r="220" spans="4:5" x14ac:dyDescent="0.2">
      <c r="D220" s="7"/>
      <c r="E220" s="7"/>
    </row>
    <row r="221" spans="4:5" x14ac:dyDescent="0.2">
      <c r="D221" s="7"/>
      <c r="E221" s="7"/>
    </row>
    <row r="222" spans="4:5" x14ac:dyDescent="0.2">
      <c r="D222" s="7"/>
      <c r="E222" s="7"/>
    </row>
    <row r="223" spans="4:5" x14ac:dyDescent="0.2">
      <c r="D223" s="7"/>
      <c r="E223" s="7"/>
    </row>
    <row r="224" spans="4:5" x14ac:dyDescent="0.2">
      <c r="D224" s="7"/>
      <c r="E224" s="7"/>
    </row>
    <row r="225" spans="4:5" x14ac:dyDescent="0.2">
      <c r="D225" s="7"/>
      <c r="E225" s="7"/>
    </row>
    <row r="226" spans="4:5" x14ac:dyDescent="0.2">
      <c r="D226" s="7"/>
      <c r="E226" s="7"/>
    </row>
    <row r="227" spans="4:5" x14ac:dyDescent="0.2">
      <c r="D227" s="7"/>
      <c r="E227" s="7"/>
    </row>
    <row r="228" spans="4:5" x14ac:dyDescent="0.2">
      <c r="D228" s="7"/>
      <c r="E228" s="7"/>
    </row>
    <row r="229" spans="4:5" x14ac:dyDescent="0.2">
      <c r="D229" s="7"/>
      <c r="E229" s="7"/>
    </row>
    <row r="230" spans="4:5" x14ac:dyDescent="0.2">
      <c r="D230" s="7"/>
      <c r="E230" s="7"/>
    </row>
    <row r="231" spans="4:5" x14ac:dyDescent="0.2">
      <c r="D231" s="7"/>
      <c r="E231" s="7"/>
    </row>
    <row r="232" spans="4:5" x14ac:dyDescent="0.2">
      <c r="D232" s="7"/>
      <c r="E232" s="7"/>
    </row>
    <row r="233" spans="4:5" x14ac:dyDescent="0.2">
      <c r="D233" s="7"/>
      <c r="E233" s="7"/>
    </row>
    <row r="234" spans="4:5" x14ac:dyDescent="0.2">
      <c r="D234" s="7"/>
      <c r="E234" s="7"/>
    </row>
    <row r="235" spans="4:5" x14ac:dyDescent="0.2">
      <c r="D235" s="7"/>
      <c r="E235" s="7"/>
    </row>
    <row r="236" spans="4:5" x14ac:dyDescent="0.2">
      <c r="D236" s="7"/>
      <c r="E236" s="7"/>
    </row>
    <row r="237" spans="4:5" x14ac:dyDescent="0.2">
      <c r="D237" s="7"/>
      <c r="E237" s="7"/>
    </row>
    <row r="238" spans="4:5" x14ac:dyDescent="0.2">
      <c r="D238" s="7"/>
      <c r="E238" s="7"/>
    </row>
    <row r="239" spans="4:5" x14ac:dyDescent="0.2">
      <c r="D239" s="7"/>
      <c r="E239" s="7"/>
    </row>
    <row r="240" spans="4:5" x14ac:dyDescent="0.2">
      <c r="D240" s="7"/>
      <c r="E240" s="7"/>
    </row>
    <row r="241" spans="4:5" x14ac:dyDescent="0.2">
      <c r="D241" s="7"/>
      <c r="E241" s="7"/>
    </row>
    <row r="242" spans="4:5" x14ac:dyDescent="0.2">
      <c r="D242" s="7"/>
      <c r="E242" s="7"/>
    </row>
    <row r="243" spans="4:5" x14ac:dyDescent="0.2">
      <c r="D243" s="7"/>
      <c r="E243" s="7"/>
    </row>
    <row r="244" spans="4:5" x14ac:dyDescent="0.2">
      <c r="D244" s="7"/>
      <c r="E244" s="7"/>
    </row>
    <row r="245" spans="4:5" x14ac:dyDescent="0.2">
      <c r="D245" s="7"/>
      <c r="E245" s="7"/>
    </row>
    <row r="246" spans="4:5" x14ac:dyDescent="0.2">
      <c r="D246" s="7"/>
      <c r="E246" s="7"/>
    </row>
    <row r="247" spans="4:5" x14ac:dyDescent="0.2">
      <c r="D247" s="7"/>
      <c r="E247" s="7"/>
    </row>
    <row r="248" spans="4:5" x14ac:dyDescent="0.2">
      <c r="D248" s="7"/>
      <c r="E248" s="7"/>
    </row>
    <row r="249" spans="4:5" x14ac:dyDescent="0.2">
      <c r="D249" s="7"/>
      <c r="E249" s="7"/>
    </row>
    <row r="250" spans="4:5" x14ac:dyDescent="0.2">
      <c r="D250" s="7"/>
      <c r="E250" s="7"/>
    </row>
    <row r="251" spans="4:5" x14ac:dyDescent="0.2">
      <c r="D251" s="7"/>
      <c r="E251" s="7"/>
    </row>
    <row r="252" spans="4:5" x14ac:dyDescent="0.2">
      <c r="D252" s="7"/>
      <c r="E252" s="7"/>
    </row>
    <row r="253" spans="4:5" x14ac:dyDescent="0.2">
      <c r="D253" s="7"/>
      <c r="E253" s="7"/>
    </row>
    <row r="254" spans="4:5" x14ac:dyDescent="0.2">
      <c r="D254" s="7"/>
      <c r="E254" s="7"/>
    </row>
    <row r="255" spans="4:5" x14ac:dyDescent="0.2">
      <c r="D255" s="7"/>
      <c r="E255" s="7"/>
    </row>
    <row r="256" spans="4:5" x14ac:dyDescent="0.2">
      <c r="D256" s="7"/>
      <c r="E256" s="7"/>
    </row>
    <row r="257" spans="4:5" x14ac:dyDescent="0.2">
      <c r="D257" s="7"/>
      <c r="E257" s="7"/>
    </row>
    <row r="258" spans="4:5" x14ac:dyDescent="0.2">
      <c r="D258" s="7"/>
      <c r="E258" s="7"/>
    </row>
    <row r="259" spans="4:5" x14ac:dyDescent="0.2">
      <c r="D259" s="7"/>
      <c r="E259" s="7"/>
    </row>
    <row r="260" spans="4:5" x14ac:dyDescent="0.2">
      <c r="D260" s="7"/>
      <c r="E260" s="7"/>
    </row>
    <row r="261" spans="4:5" x14ac:dyDescent="0.2">
      <c r="D261" s="7"/>
      <c r="E261" s="7"/>
    </row>
    <row r="262" spans="4:5" x14ac:dyDescent="0.2">
      <c r="D262" s="7"/>
      <c r="E262" s="7"/>
    </row>
    <row r="263" spans="4:5" x14ac:dyDescent="0.2">
      <c r="D263" s="7"/>
      <c r="E263" s="7"/>
    </row>
    <row r="264" spans="4:5" x14ac:dyDescent="0.2">
      <c r="D264" s="7"/>
      <c r="E264" s="7"/>
    </row>
    <row r="265" spans="4:5" x14ac:dyDescent="0.2">
      <c r="D265" s="7"/>
      <c r="E265" s="7"/>
    </row>
    <row r="266" spans="4:5" x14ac:dyDescent="0.2">
      <c r="D266" s="7"/>
      <c r="E266" s="7"/>
    </row>
    <row r="267" spans="4:5" x14ac:dyDescent="0.2">
      <c r="D267" s="7"/>
      <c r="E267" s="7"/>
    </row>
    <row r="268" spans="4:5" x14ac:dyDescent="0.2">
      <c r="D268" s="7"/>
      <c r="E268" s="7"/>
    </row>
    <row r="269" spans="4:5" x14ac:dyDescent="0.2">
      <c r="D269" s="7"/>
      <c r="E269" s="7"/>
    </row>
    <row r="270" spans="4:5" x14ac:dyDescent="0.2">
      <c r="D270" s="7"/>
      <c r="E270" s="7"/>
    </row>
    <row r="271" spans="4:5" x14ac:dyDescent="0.2">
      <c r="D271" s="7"/>
      <c r="E271" s="7"/>
    </row>
    <row r="272" spans="4:5" x14ac:dyDescent="0.2">
      <c r="D272" s="7"/>
      <c r="E272" s="7"/>
    </row>
    <row r="273" spans="4:5" x14ac:dyDescent="0.2">
      <c r="D273" s="7"/>
      <c r="E273" s="7"/>
    </row>
    <row r="274" spans="4:5" x14ac:dyDescent="0.2">
      <c r="D274" s="7"/>
      <c r="E274" s="7"/>
    </row>
    <row r="275" spans="4:5" x14ac:dyDescent="0.2">
      <c r="D275" s="7"/>
      <c r="E275" s="7"/>
    </row>
    <row r="276" spans="4:5" x14ac:dyDescent="0.2">
      <c r="D276" s="7"/>
      <c r="E276" s="7"/>
    </row>
    <row r="277" spans="4:5" x14ac:dyDescent="0.2">
      <c r="D277" s="7"/>
      <c r="E277" s="7"/>
    </row>
    <row r="278" spans="4:5" x14ac:dyDescent="0.2">
      <c r="D278" s="7"/>
      <c r="E278" s="7"/>
    </row>
    <row r="279" spans="4:5" x14ac:dyDescent="0.2">
      <c r="D279" s="7"/>
      <c r="E279" s="7"/>
    </row>
    <row r="280" spans="4:5" x14ac:dyDescent="0.2">
      <c r="D280" s="7"/>
      <c r="E280" s="7"/>
    </row>
    <row r="281" spans="4:5" x14ac:dyDescent="0.2">
      <c r="D281" s="7"/>
      <c r="E281" s="7"/>
    </row>
    <row r="282" spans="4:5" x14ac:dyDescent="0.2">
      <c r="D282" s="7"/>
      <c r="E282" s="7"/>
    </row>
    <row r="283" spans="4:5" x14ac:dyDescent="0.2">
      <c r="D283" s="7"/>
      <c r="E283" s="7"/>
    </row>
    <row r="284" spans="4:5" x14ac:dyDescent="0.2">
      <c r="D284" s="7"/>
      <c r="E284" s="7"/>
    </row>
    <row r="285" spans="4:5" x14ac:dyDescent="0.2">
      <c r="D285" s="7"/>
      <c r="E285" s="7"/>
    </row>
    <row r="286" spans="4:5" x14ac:dyDescent="0.2">
      <c r="D286" s="7"/>
      <c r="E286" s="7"/>
    </row>
    <row r="287" spans="4:5" x14ac:dyDescent="0.2">
      <c r="D287" s="7"/>
      <c r="E287" s="7"/>
    </row>
    <row r="288" spans="4:5" x14ac:dyDescent="0.2">
      <c r="D288" s="7"/>
      <c r="E288" s="7"/>
    </row>
    <row r="289" spans="4:5" x14ac:dyDescent="0.2">
      <c r="D289" s="7"/>
      <c r="E289" s="7"/>
    </row>
    <row r="290" spans="4:5" x14ac:dyDescent="0.2">
      <c r="D290" s="7"/>
      <c r="E290" s="7"/>
    </row>
    <row r="291" spans="4:5" x14ac:dyDescent="0.2">
      <c r="D291" s="7"/>
      <c r="E291" s="7"/>
    </row>
    <row r="292" spans="4:5" x14ac:dyDescent="0.2">
      <c r="D292" s="7"/>
      <c r="E292" s="7"/>
    </row>
    <row r="293" spans="4:5" x14ac:dyDescent="0.2">
      <c r="D293" s="7"/>
      <c r="E293" s="7"/>
    </row>
    <row r="294" spans="4:5" x14ac:dyDescent="0.2">
      <c r="D294" s="7"/>
      <c r="E294" s="7"/>
    </row>
    <row r="295" spans="4:5" x14ac:dyDescent="0.2">
      <c r="D295" s="7"/>
      <c r="E295" s="7"/>
    </row>
    <row r="296" spans="4:5" x14ac:dyDescent="0.2">
      <c r="D296" s="7"/>
      <c r="E296" s="7"/>
    </row>
    <row r="297" spans="4:5" x14ac:dyDescent="0.2">
      <c r="D297" s="7"/>
      <c r="E297" s="7"/>
    </row>
    <row r="298" spans="4:5" x14ac:dyDescent="0.2">
      <c r="D298" s="7"/>
      <c r="E298" s="7"/>
    </row>
    <row r="299" spans="4:5" x14ac:dyDescent="0.2">
      <c r="D299" s="7"/>
      <c r="E299" s="7"/>
    </row>
    <row r="300" spans="4:5" x14ac:dyDescent="0.2">
      <c r="D300" s="7"/>
      <c r="E300" s="7"/>
    </row>
    <row r="301" spans="4:5" x14ac:dyDescent="0.2">
      <c r="D301" s="7"/>
      <c r="E301" s="7"/>
    </row>
    <row r="302" spans="4:5" x14ac:dyDescent="0.2">
      <c r="D302" s="7"/>
      <c r="E302" s="7"/>
    </row>
    <row r="303" spans="4:5" x14ac:dyDescent="0.2">
      <c r="D303" s="7"/>
      <c r="E303" s="7"/>
    </row>
    <row r="304" spans="4:5" x14ac:dyDescent="0.2">
      <c r="D304" s="7"/>
      <c r="E304" s="7"/>
    </row>
    <row r="305" spans="4:5" x14ac:dyDescent="0.2">
      <c r="D305" s="7"/>
      <c r="E305" s="7"/>
    </row>
    <row r="306" spans="4:5" x14ac:dyDescent="0.2">
      <c r="D306" s="7"/>
      <c r="E306" s="7"/>
    </row>
    <row r="307" spans="4:5" x14ac:dyDescent="0.2">
      <c r="D307" s="7"/>
      <c r="E307" s="7"/>
    </row>
    <row r="308" spans="4:5" x14ac:dyDescent="0.2">
      <c r="D308" s="7"/>
      <c r="E308" s="7"/>
    </row>
    <row r="309" spans="4:5" x14ac:dyDescent="0.2">
      <c r="D309" s="7"/>
      <c r="E309" s="7"/>
    </row>
    <row r="310" spans="4:5" x14ac:dyDescent="0.2">
      <c r="D310" s="7"/>
      <c r="E310" s="7"/>
    </row>
    <row r="311" spans="4:5" x14ac:dyDescent="0.2">
      <c r="D311" s="7"/>
      <c r="E311" s="7"/>
    </row>
    <row r="312" spans="4:5" x14ac:dyDescent="0.2">
      <c r="D312" s="7"/>
      <c r="E312" s="7"/>
    </row>
    <row r="313" spans="4:5" x14ac:dyDescent="0.2">
      <c r="D313" s="7"/>
      <c r="E313" s="7"/>
    </row>
    <row r="314" spans="4:5" x14ac:dyDescent="0.2">
      <c r="D314" s="7"/>
      <c r="E314" s="7"/>
    </row>
    <row r="315" spans="4:5" x14ac:dyDescent="0.2">
      <c r="D315" s="7"/>
      <c r="E315" s="7"/>
    </row>
    <row r="316" spans="4:5" x14ac:dyDescent="0.2">
      <c r="D316" s="7"/>
      <c r="E316" s="7"/>
    </row>
    <row r="317" spans="4:5" x14ac:dyDescent="0.2">
      <c r="D317" s="7"/>
      <c r="E317" s="7"/>
    </row>
    <row r="318" spans="4:5" x14ac:dyDescent="0.2">
      <c r="D318" s="7"/>
      <c r="E318" s="7"/>
    </row>
    <row r="319" spans="4:5" x14ac:dyDescent="0.2">
      <c r="D319" s="7"/>
      <c r="E319" s="7"/>
    </row>
    <row r="320" spans="4:5" x14ac:dyDescent="0.2">
      <c r="D320" s="7"/>
      <c r="E320" s="7"/>
    </row>
    <row r="321" spans="4:5" x14ac:dyDescent="0.2">
      <c r="D321" s="7"/>
      <c r="E321" s="7"/>
    </row>
    <row r="322" spans="4:5" x14ac:dyDescent="0.2">
      <c r="D322" s="7"/>
      <c r="E322" s="7"/>
    </row>
    <row r="323" spans="4:5" x14ac:dyDescent="0.2">
      <c r="D323" s="7"/>
      <c r="E323" s="7"/>
    </row>
    <row r="324" spans="4:5" x14ac:dyDescent="0.2">
      <c r="D324" s="7"/>
      <c r="E324" s="7"/>
    </row>
    <row r="325" spans="4:5" x14ac:dyDescent="0.2">
      <c r="D325" s="7"/>
      <c r="E325" s="7"/>
    </row>
    <row r="326" spans="4:5" x14ac:dyDescent="0.2">
      <c r="D326" s="7"/>
      <c r="E326" s="7"/>
    </row>
    <row r="327" spans="4:5" x14ac:dyDescent="0.2">
      <c r="D327" s="7"/>
      <c r="E327" s="7"/>
    </row>
    <row r="328" spans="4:5" x14ac:dyDescent="0.2">
      <c r="D328" s="7"/>
      <c r="E328" s="7"/>
    </row>
    <row r="329" spans="4:5" x14ac:dyDescent="0.2">
      <c r="D329" s="7"/>
      <c r="E329" s="7"/>
    </row>
    <row r="330" spans="4:5" x14ac:dyDescent="0.2">
      <c r="D330" s="7"/>
      <c r="E330" s="7"/>
    </row>
    <row r="331" spans="4:5" x14ac:dyDescent="0.2">
      <c r="D331" s="7"/>
      <c r="E331" s="7"/>
    </row>
    <row r="332" spans="4:5" x14ac:dyDescent="0.2">
      <c r="D332" s="7"/>
      <c r="E332" s="7"/>
    </row>
    <row r="333" spans="4:5" x14ac:dyDescent="0.2">
      <c r="D333" s="7"/>
      <c r="E333" s="7"/>
    </row>
    <row r="334" spans="4:5" x14ac:dyDescent="0.2">
      <c r="D334" s="7"/>
      <c r="E334" s="7"/>
    </row>
    <row r="335" spans="4:5" x14ac:dyDescent="0.2">
      <c r="D335" s="7"/>
      <c r="E335" s="7"/>
    </row>
    <row r="336" spans="4:5" x14ac:dyDescent="0.2">
      <c r="D336" s="7"/>
      <c r="E336" s="7"/>
    </row>
    <row r="337" spans="4:5" x14ac:dyDescent="0.2">
      <c r="D337" s="7"/>
      <c r="E337" s="7"/>
    </row>
    <row r="338" spans="4:5" x14ac:dyDescent="0.2">
      <c r="D338" s="7"/>
      <c r="E338" s="7"/>
    </row>
    <row r="339" spans="4:5" x14ac:dyDescent="0.2">
      <c r="D339" s="7"/>
      <c r="E339" s="7"/>
    </row>
    <row r="340" spans="4:5" x14ac:dyDescent="0.2">
      <c r="D340" s="7"/>
      <c r="E340" s="7"/>
    </row>
    <row r="341" spans="4:5" x14ac:dyDescent="0.2">
      <c r="D341" s="7"/>
      <c r="E341" s="7"/>
    </row>
    <row r="342" spans="4:5" x14ac:dyDescent="0.2">
      <c r="D342" s="7"/>
      <c r="E342" s="7"/>
    </row>
    <row r="343" spans="4:5" x14ac:dyDescent="0.2">
      <c r="D343" s="7"/>
      <c r="E343" s="7"/>
    </row>
    <row r="344" spans="4:5" x14ac:dyDescent="0.2">
      <c r="D344" s="7"/>
      <c r="E344" s="7"/>
    </row>
    <row r="345" spans="4:5" x14ac:dyDescent="0.2">
      <c r="D345" s="7"/>
      <c r="E345" s="7"/>
    </row>
    <row r="346" spans="4:5" x14ac:dyDescent="0.2">
      <c r="D346" s="7"/>
      <c r="E346" s="7"/>
    </row>
    <row r="347" spans="4:5" x14ac:dyDescent="0.2">
      <c r="D347" s="7"/>
      <c r="E347" s="7"/>
    </row>
    <row r="348" spans="4:5" x14ac:dyDescent="0.2">
      <c r="D348" s="7"/>
      <c r="E348" s="7"/>
    </row>
    <row r="349" spans="4:5" x14ac:dyDescent="0.2">
      <c r="D349" s="7"/>
      <c r="E349" s="7"/>
    </row>
    <row r="350" spans="4:5" x14ac:dyDescent="0.2">
      <c r="D350" s="7"/>
      <c r="E350" s="7"/>
    </row>
    <row r="351" spans="4:5" x14ac:dyDescent="0.2">
      <c r="D351" s="7"/>
      <c r="E351" s="7"/>
    </row>
    <row r="352" spans="4:5" x14ac:dyDescent="0.2">
      <c r="D352" s="7"/>
      <c r="E352" s="7"/>
    </row>
    <row r="353" spans="4:5" x14ac:dyDescent="0.2">
      <c r="D353" s="7"/>
      <c r="E353" s="7"/>
    </row>
    <row r="354" spans="4:5" x14ac:dyDescent="0.2">
      <c r="D354" s="7"/>
      <c r="E354" s="7"/>
    </row>
    <row r="355" spans="4:5" x14ac:dyDescent="0.2">
      <c r="D355" s="7"/>
      <c r="E355" s="7"/>
    </row>
    <row r="356" spans="4:5" x14ac:dyDescent="0.2">
      <c r="D356" s="7"/>
      <c r="E356" s="7"/>
    </row>
    <row r="357" spans="4:5" x14ac:dyDescent="0.2">
      <c r="D357" s="7"/>
      <c r="E357" s="7"/>
    </row>
    <row r="358" spans="4:5" x14ac:dyDescent="0.2">
      <c r="D358" s="7"/>
      <c r="E358" s="7"/>
    </row>
    <row r="359" spans="4:5" x14ac:dyDescent="0.2">
      <c r="D359" s="7"/>
      <c r="E359" s="7"/>
    </row>
    <row r="360" spans="4:5" x14ac:dyDescent="0.2">
      <c r="D360" s="7"/>
      <c r="E360" s="7"/>
    </row>
    <row r="361" spans="4:5" x14ac:dyDescent="0.2">
      <c r="D361" s="7"/>
      <c r="E361" s="7"/>
    </row>
    <row r="362" spans="4:5" x14ac:dyDescent="0.2">
      <c r="D362" s="7"/>
      <c r="E362" s="7"/>
    </row>
    <row r="363" spans="4:5" x14ac:dyDescent="0.2">
      <c r="D363" s="7"/>
      <c r="E363" s="7"/>
    </row>
    <row r="364" spans="4:5" x14ac:dyDescent="0.2">
      <c r="D364" s="7"/>
      <c r="E364" s="7"/>
    </row>
    <row r="365" spans="4:5" x14ac:dyDescent="0.2">
      <c r="D365" s="7"/>
      <c r="E365" s="7"/>
    </row>
    <row r="366" spans="4:5" x14ac:dyDescent="0.2">
      <c r="D366" s="7"/>
      <c r="E366" s="7"/>
    </row>
    <row r="367" spans="4:5" x14ac:dyDescent="0.2">
      <c r="D367" s="7"/>
      <c r="E367" s="7"/>
    </row>
    <row r="368" spans="4:5" x14ac:dyDescent="0.2">
      <c r="D368" s="7"/>
      <c r="E368" s="7"/>
    </row>
    <row r="369" spans="4:5" x14ac:dyDescent="0.2">
      <c r="D369" s="7"/>
      <c r="E369" s="7"/>
    </row>
    <row r="370" spans="4:5" x14ac:dyDescent="0.2">
      <c r="D370" s="7"/>
      <c r="E370" s="7"/>
    </row>
    <row r="371" spans="4:5" x14ac:dyDescent="0.2">
      <c r="D371" s="7"/>
      <c r="E371" s="7"/>
    </row>
    <row r="372" spans="4:5" x14ac:dyDescent="0.2">
      <c r="D372" s="7"/>
      <c r="E372" s="7"/>
    </row>
    <row r="373" spans="4:5" x14ac:dyDescent="0.2">
      <c r="D373" s="7"/>
      <c r="E373" s="7"/>
    </row>
    <row r="374" spans="4:5" x14ac:dyDescent="0.2">
      <c r="D374" s="7"/>
      <c r="E374" s="7"/>
    </row>
    <row r="375" spans="4:5" x14ac:dyDescent="0.2">
      <c r="D375" s="7"/>
      <c r="E375" s="7"/>
    </row>
    <row r="376" spans="4:5" x14ac:dyDescent="0.2">
      <c r="D376" s="7"/>
      <c r="E376" s="7"/>
    </row>
    <row r="377" spans="4:5" x14ac:dyDescent="0.2">
      <c r="D377" s="7"/>
      <c r="E377" s="7"/>
    </row>
    <row r="378" spans="4:5" x14ac:dyDescent="0.2">
      <c r="D378" s="7"/>
      <c r="E378" s="7"/>
    </row>
    <row r="379" spans="4:5" x14ac:dyDescent="0.2">
      <c r="D379" s="7"/>
      <c r="E379" s="7"/>
    </row>
    <row r="380" spans="4:5" x14ac:dyDescent="0.2">
      <c r="D380" s="7"/>
      <c r="E380" s="7"/>
    </row>
    <row r="381" spans="4:5" x14ac:dyDescent="0.2">
      <c r="D381" s="7"/>
      <c r="E381" s="7"/>
    </row>
    <row r="382" spans="4:5" x14ac:dyDescent="0.2">
      <c r="D382" s="7"/>
      <c r="E382" s="7"/>
    </row>
    <row r="383" spans="4:5" x14ac:dyDescent="0.2">
      <c r="D383" s="7"/>
      <c r="E383" s="7"/>
    </row>
    <row r="384" spans="4:5" x14ac:dyDescent="0.2">
      <c r="D384" s="7"/>
      <c r="E384" s="7"/>
    </row>
    <row r="385" spans="4:5" x14ac:dyDescent="0.2">
      <c r="D385" s="7"/>
      <c r="E385" s="7"/>
    </row>
    <row r="386" spans="4:5" x14ac:dyDescent="0.2">
      <c r="D386" s="7"/>
      <c r="E386" s="7"/>
    </row>
    <row r="387" spans="4:5" x14ac:dyDescent="0.2">
      <c r="D387" s="7"/>
      <c r="E387" s="7"/>
    </row>
    <row r="388" spans="4:5" x14ac:dyDescent="0.2">
      <c r="D388" s="7"/>
      <c r="E388" s="7"/>
    </row>
    <row r="389" spans="4:5" x14ac:dyDescent="0.2">
      <c r="D389" s="7"/>
      <c r="E389" s="7"/>
    </row>
    <row r="390" spans="4:5" x14ac:dyDescent="0.2">
      <c r="D390" s="7"/>
      <c r="E390" s="7"/>
    </row>
    <row r="391" spans="4:5" x14ac:dyDescent="0.2">
      <c r="D391" s="7"/>
      <c r="E391" s="7"/>
    </row>
    <row r="392" spans="4:5" x14ac:dyDescent="0.2">
      <c r="D392" s="7"/>
      <c r="E392" s="7"/>
    </row>
    <row r="393" spans="4:5" x14ac:dyDescent="0.2">
      <c r="D393" s="7"/>
      <c r="E393" s="7"/>
    </row>
    <row r="394" spans="4:5" x14ac:dyDescent="0.2">
      <c r="D394" s="7"/>
      <c r="E394" s="7"/>
    </row>
    <row r="395" spans="4:5" x14ac:dyDescent="0.2">
      <c r="D395" s="7"/>
      <c r="E395" s="7"/>
    </row>
    <row r="396" spans="4:5" x14ac:dyDescent="0.2">
      <c r="D396" s="7"/>
      <c r="E396" s="7"/>
    </row>
    <row r="397" spans="4:5" x14ac:dyDescent="0.2">
      <c r="D397" s="7"/>
      <c r="E397" s="7"/>
    </row>
    <row r="398" spans="4:5" x14ac:dyDescent="0.2">
      <c r="D398" s="7"/>
      <c r="E398" s="7"/>
    </row>
    <row r="399" spans="4:5" x14ac:dyDescent="0.2">
      <c r="D399" s="7"/>
      <c r="E399" s="7"/>
    </row>
    <row r="400" spans="4:5" x14ac:dyDescent="0.2">
      <c r="D400" s="7"/>
      <c r="E400" s="7"/>
    </row>
    <row r="401" spans="4:5" x14ac:dyDescent="0.2">
      <c r="D401" s="7"/>
      <c r="E401" s="7"/>
    </row>
    <row r="402" spans="4:5" x14ac:dyDescent="0.2">
      <c r="D402" s="7"/>
      <c r="E402" s="7"/>
    </row>
    <row r="403" spans="4:5" x14ac:dyDescent="0.2">
      <c r="D403" s="7"/>
      <c r="E403" s="7"/>
    </row>
    <row r="404" spans="4:5" x14ac:dyDescent="0.2">
      <c r="D404" s="7"/>
      <c r="E404" s="7"/>
    </row>
    <row r="405" spans="4:5" x14ac:dyDescent="0.2">
      <c r="D405" s="7"/>
      <c r="E405" s="7"/>
    </row>
    <row r="406" spans="4:5" x14ac:dyDescent="0.2">
      <c r="D406" s="7"/>
      <c r="E406" s="7"/>
    </row>
    <row r="407" spans="4:5" x14ac:dyDescent="0.2">
      <c r="D407" s="7"/>
      <c r="E407" s="7"/>
    </row>
    <row r="408" spans="4:5" x14ac:dyDescent="0.2">
      <c r="D408" s="7"/>
      <c r="E408" s="7"/>
    </row>
    <row r="409" spans="4:5" x14ac:dyDescent="0.2">
      <c r="D409" s="7"/>
      <c r="E409" s="7"/>
    </row>
    <row r="410" spans="4:5" x14ac:dyDescent="0.2">
      <c r="D410" s="7"/>
      <c r="E410" s="7"/>
    </row>
    <row r="411" spans="4:5" x14ac:dyDescent="0.2">
      <c r="D411" s="7"/>
      <c r="E411" s="7"/>
    </row>
    <row r="412" spans="4:5" x14ac:dyDescent="0.2">
      <c r="D412" s="7"/>
      <c r="E412" s="7"/>
    </row>
    <row r="413" spans="4:5" x14ac:dyDescent="0.2">
      <c r="D413" s="7"/>
      <c r="E413" s="7"/>
    </row>
    <row r="414" spans="4:5" x14ac:dyDescent="0.2">
      <c r="D414" s="7"/>
      <c r="E414" s="7"/>
    </row>
    <row r="415" spans="4:5" x14ac:dyDescent="0.2">
      <c r="D415" s="7"/>
      <c r="E415" s="7"/>
    </row>
    <row r="416" spans="4:5" x14ac:dyDescent="0.2">
      <c r="D416" s="7"/>
      <c r="E416" s="7"/>
    </row>
    <row r="417" spans="4:5" x14ac:dyDescent="0.2">
      <c r="D417" s="7"/>
      <c r="E417" s="7"/>
    </row>
    <row r="418" spans="4:5" x14ac:dyDescent="0.2">
      <c r="D418" s="7"/>
      <c r="E418" s="7"/>
    </row>
    <row r="419" spans="4:5" x14ac:dyDescent="0.2">
      <c r="D419" s="7"/>
      <c r="E419" s="7"/>
    </row>
    <row r="420" spans="4:5" x14ac:dyDescent="0.2">
      <c r="D420" s="7"/>
      <c r="E420" s="7"/>
    </row>
    <row r="421" spans="4:5" x14ac:dyDescent="0.2">
      <c r="D421" s="7"/>
      <c r="E421" s="7"/>
    </row>
    <row r="422" spans="4:5" x14ac:dyDescent="0.2">
      <c r="D422" s="7"/>
      <c r="E422" s="7"/>
    </row>
    <row r="423" spans="4:5" x14ac:dyDescent="0.2">
      <c r="D423" s="7"/>
      <c r="E423" s="7"/>
    </row>
    <row r="424" spans="4:5" x14ac:dyDescent="0.2">
      <c r="D424" s="7"/>
      <c r="E424" s="7"/>
    </row>
    <row r="425" spans="4:5" x14ac:dyDescent="0.2">
      <c r="D425" s="7"/>
      <c r="E425" s="7"/>
    </row>
    <row r="426" spans="4:5" x14ac:dyDescent="0.2">
      <c r="D426" s="7"/>
      <c r="E426" s="7"/>
    </row>
    <row r="427" spans="4:5" x14ac:dyDescent="0.2">
      <c r="D427" s="7"/>
      <c r="E427" s="7"/>
    </row>
    <row r="428" spans="4:5" x14ac:dyDescent="0.2">
      <c r="D428" s="7"/>
      <c r="E428" s="7"/>
    </row>
    <row r="429" spans="4:5" x14ac:dyDescent="0.2">
      <c r="D429" s="7"/>
      <c r="E429" s="7"/>
    </row>
    <row r="430" spans="4:5" x14ac:dyDescent="0.2">
      <c r="D430" s="7"/>
      <c r="E430" s="7"/>
    </row>
    <row r="431" spans="4:5" x14ac:dyDescent="0.2">
      <c r="D431" s="7"/>
      <c r="E431" s="7"/>
    </row>
    <row r="432" spans="4:5" x14ac:dyDescent="0.2">
      <c r="D432" s="7"/>
      <c r="E432" s="7"/>
    </row>
    <row r="433" spans="4:5" x14ac:dyDescent="0.2">
      <c r="D433" s="7"/>
      <c r="E433" s="7"/>
    </row>
    <row r="434" spans="4:5" x14ac:dyDescent="0.2">
      <c r="D434" s="7"/>
      <c r="E434" s="7"/>
    </row>
    <row r="435" spans="4:5" x14ac:dyDescent="0.2">
      <c r="D435" s="7"/>
      <c r="E435" s="7"/>
    </row>
    <row r="436" spans="4:5" x14ac:dyDescent="0.2">
      <c r="D436" s="7"/>
      <c r="E436" s="7"/>
    </row>
    <row r="437" spans="4:5" x14ac:dyDescent="0.2">
      <c r="D437" s="7"/>
      <c r="E437" s="7"/>
    </row>
    <row r="438" spans="4:5" x14ac:dyDescent="0.2">
      <c r="D438" s="7"/>
      <c r="E438" s="7"/>
    </row>
    <row r="439" spans="4:5" x14ac:dyDescent="0.2">
      <c r="D439" s="7"/>
      <c r="E439" s="7"/>
    </row>
    <row r="440" spans="4:5" x14ac:dyDescent="0.2">
      <c r="D440" s="7"/>
      <c r="E440" s="7"/>
    </row>
    <row r="441" spans="4:5" x14ac:dyDescent="0.2">
      <c r="D441" s="7"/>
      <c r="E441" s="7"/>
    </row>
    <row r="442" spans="4:5" x14ac:dyDescent="0.2">
      <c r="D442" s="7"/>
      <c r="E442" s="7"/>
    </row>
    <row r="443" spans="4:5" x14ac:dyDescent="0.2">
      <c r="D443" s="7"/>
      <c r="E443" s="7"/>
    </row>
    <row r="444" spans="4:5" x14ac:dyDescent="0.2">
      <c r="D444" s="7"/>
      <c r="E444" s="7"/>
    </row>
    <row r="445" spans="4:5" x14ac:dyDescent="0.2">
      <c r="D445" s="7"/>
      <c r="E445" s="7"/>
    </row>
    <row r="446" spans="4:5" x14ac:dyDescent="0.2">
      <c r="D446" s="7"/>
      <c r="E446" s="7"/>
    </row>
    <row r="447" spans="4:5" x14ac:dyDescent="0.2">
      <c r="D447" s="7"/>
      <c r="E447" s="7"/>
    </row>
    <row r="448" spans="4:5" x14ac:dyDescent="0.2">
      <c r="D448" s="7"/>
      <c r="E448" s="7"/>
    </row>
    <row r="449" spans="4:5" x14ac:dyDescent="0.2">
      <c r="D449" s="7"/>
      <c r="E449" s="7"/>
    </row>
    <row r="450" spans="4:5" x14ac:dyDescent="0.2">
      <c r="D450" s="7"/>
      <c r="E450" s="7"/>
    </row>
    <row r="451" spans="4:5" x14ac:dyDescent="0.2">
      <c r="D451" s="7"/>
      <c r="E451" s="7"/>
    </row>
    <row r="452" spans="4:5" x14ac:dyDescent="0.2">
      <c r="D452" s="7"/>
      <c r="E452" s="7"/>
    </row>
    <row r="453" spans="4:5" x14ac:dyDescent="0.2">
      <c r="D453" s="7"/>
      <c r="E453" s="7"/>
    </row>
    <row r="454" spans="4:5" x14ac:dyDescent="0.2">
      <c r="D454" s="7"/>
      <c r="E454" s="7"/>
    </row>
    <row r="455" spans="4:5" x14ac:dyDescent="0.2">
      <c r="D455" s="7"/>
      <c r="E455" s="7"/>
    </row>
    <row r="456" spans="4:5" x14ac:dyDescent="0.2">
      <c r="D456" s="7"/>
      <c r="E456" s="7"/>
    </row>
    <row r="457" spans="4:5" x14ac:dyDescent="0.2">
      <c r="D457" s="7"/>
      <c r="E457" s="7"/>
    </row>
    <row r="458" spans="4:5" x14ac:dyDescent="0.2">
      <c r="D458" s="7"/>
      <c r="E458" s="7"/>
    </row>
    <row r="459" spans="4:5" x14ac:dyDescent="0.2">
      <c r="D459" s="7"/>
      <c r="E459" s="7"/>
    </row>
    <row r="460" spans="4:5" x14ac:dyDescent="0.2">
      <c r="D460" s="7"/>
      <c r="E460" s="7"/>
    </row>
    <row r="461" spans="4:5" x14ac:dyDescent="0.2">
      <c r="D461" s="7"/>
      <c r="E461" s="7"/>
    </row>
    <row r="462" spans="4:5" x14ac:dyDescent="0.2">
      <c r="D462" s="7"/>
      <c r="E462" s="7"/>
    </row>
    <row r="463" spans="4:5" x14ac:dyDescent="0.2">
      <c r="D463" s="7"/>
      <c r="E463" s="7"/>
    </row>
    <row r="464" spans="4:5" x14ac:dyDescent="0.2">
      <c r="D464" s="7"/>
      <c r="E464" s="7"/>
    </row>
    <row r="465" spans="4:5" x14ac:dyDescent="0.2">
      <c r="D465" s="7"/>
      <c r="E465" s="7"/>
    </row>
    <row r="466" spans="4:5" x14ac:dyDescent="0.2">
      <c r="D466" s="7"/>
      <c r="E466" s="7"/>
    </row>
    <row r="467" spans="4:5" x14ac:dyDescent="0.2">
      <c r="D467" s="7"/>
      <c r="E467" s="7"/>
    </row>
    <row r="468" spans="4:5" x14ac:dyDescent="0.2">
      <c r="D468" s="7"/>
      <c r="E468" s="7"/>
    </row>
    <row r="469" spans="4:5" x14ac:dyDescent="0.2">
      <c r="D469" s="7"/>
      <c r="E469" s="7"/>
    </row>
    <row r="470" spans="4:5" x14ac:dyDescent="0.2">
      <c r="D470" s="7"/>
      <c r="E470" s="7"/>
    </row>
    <row r="471" spans="4:5" x14ac:dyDescent="0.2">
      <c r="D471" s="7"/>
      <c r="E471" s="7"/>
    </row>
    <row r="472" spans="4:5" x14ac:dyDescent="0.2">
      <c r="D472" s="7"/>
      <c r="E472" s="7"/>
    </row>
    <row r="473" spans="4:5" x14ac:dyDescent="0.2">
      <c r="D473" s="7"/>
      <c r="E473" s="7"/>
    </row>
    <row r="474" spans="4:5" x14ac:dyDescent="0.2">
      <c r="D474" s="7"/>
      <c r="E474" s="7"/>
    </row>
    <row r="475" spans="4:5" x14ac:dyDescent="0.2">
      <c r="D475" s="7"/>
      <c r="E475" s="7"/>
    </row>
    <row r="476" spans="4:5" x14ac:dyDescent="0.2">
      <c r="D476" s="7"/>
      <c r="E476" s="7"/>
    </row>
    <row r="477" spans="4:5" x14ac:dyDescent="0.2">
      <c r="D477" s="7"/>
      <c r="E477" s="7"/>
    </row>
    <row r="478" spans="4:5" x14ac:dyDescent="0.2">
      <c r="D478" s="7"/>
      <c r="E478" s="7"/>
    </row>
    <row r="479" spans="4:5" x14ac:dyDescent="0.2">
      <c r="D479" s="7"/>
      <c r="E479" s="7"/>
    </row>
    <row r="480" spans="4:5" x14ac:dyDescent="0.2">
      <c r="D480" s="7"/>
      <c r="E480" s="7"/>
    </row>
    <row r="481" spans="4:5" x14ac:dyDescent="0.2">
      <c r="D481" s="7"/>
      <c r="E481" s="7"/>
    </row>
    <row r="482" spans="4:5" x14ac:dyDescent="0.2">
      <c r="D482" s="7"/>
      <c r="E482" s="7"/>
    </row>
    <row r="483" spans="4:5" x14ac:dyDescent="0.2">
      <c r="D483" s="7"/>
      <c r="E483" s="7"/>
    </row>
    <row r="484" spans="4:5" x14ac:dyDescent="0.2">
      <c r="D484" s="7"/>
      <c r="E484" s="7"/>
    </row>
    <row r="485" spans="4:5" x14ac:dyDescent="0.2">
      <c r="D485" s="7"/>
      <c r="E485" s="7"/>
    </row>
    <row r="486" spans="4:5" x14ac:dyDescent="0.2">
      <c r="D486" s="7"/>
      <c r="E486" s="7"/>
    </row>
    <row r="487" spans="4:5" x14ac:dyDescent="0.2">
      <c r="D487" s="7"/>
      <c r="E487" s="7"/>
    </row>
    <row r="488" spans="4:5" x14ac:dyDescent="0.2">
      <c r="D488" s="7"/>
      <c r="E488" s="7"/>
    </row>
    <row r="489" spans="4:5" x14ac:dyDescent="0.2">
      <c r="D489" s="7"/>
      <c r="E489" s="7"/>
    </row>
    <row r="490" spans="4:5" x14ac:dyDescent="0.2">
      <c r="D490" s="7"/>
      <c r="E490" s="7"/>
    </row>
    <row r="491" spans="4:5" x14ac:dyDescent="0.2">
      <c r="D491" s="7"/>
      <c r="E491" s="7"/>
    </row>
    <row r="492" spans="4:5" x14ac:dyDescent="0.2">
      <c r="D492" s="7"/>
      <c r="E492" s="7"/>
    </row>
    <row r="493" spans="4:5" x14ac:dyDescent="0.2">
      <c r="D493" s="7"/>
      <c r="E493" s="7"/>
    </row>
    <row r="494" spans="4:5" x14ac:dyDescent="0.2">
      <c r="D494" s="7"/>
      <c r="E494" s="7"/>
    </row>
    <row r="495" spans="4:5" x14ac:dyDescent="0.2">
      <c r="D495" s="7"/>
      <c r="E495" s="7"/>
    </row>
    <row r="496" spans="4:5" x14ac:dyDescent="0.2">
      <c r="D496" s="7"/>
      <c r="E496" s="7"/>
    </row>
    <row r="497" spans="4:5" x14ac:dyDescent="0.2">
      <c r="D497" s="7"/>
      <c r="E497" s="7"/>
    </row>
    <row r="498" spans="4:5" x14ac:dyDescent="0.2">
      <c r="D498" s="7"/>
      <c r="E498" s="7"/>
    </row>
    <row r="499" spans="4:5" x14ac:dyDescent="0.2">
      <c r="D499" s="7"/>
      <c r="E499" s="7"/>
    </row>
    <row r="500" spans="4:5" x14ac:dyDescent="0.2">
      <c r="D500" s="7"/>
      <c r="E500" s="7"/>
    </row>
    <row r="501" spans="4:5" x14ac:dyDescent="0.2">
      <c r="D501" s="7"/>
      <c r="E501" s="7"/>
    </row>
    <row r="502" spans="4:5" x14ac:dyDescent="0.2">
      <c r="D502" s="7"/>
      <c r="E502" s="7"/>
    </row>
    <row r="503" spans="4:5" x14ac:dyDescent="0.2">
      <c r="D503" s="7"/>
      <c r="E503" s="7"/>
    </row>
    <row r="504" spans="4:5" x14ac:dyDescent="0.2">
      <c r="D504" s="7"/>
      <c r="E504" s="7"/>
    </row>
    <row r="505" spans="4:5" x14ac:dyDescent="0.2">
      <c r="D505" s="7"/>
      <c r="E505" s="7"/>
    </row>
    <row r="506" spans="4:5" x14ac:dyDescent="0.2">
      <c r="D506" s="7"/>
      <c r="E506" s="7"/>
    </row>
    <row r="507" spans="4:5" x14ac:dyDescent="0.2">
      <c r="D507" s="7"/>
      <c r="E507" s="7"/>
    </row>
    <row r="508" spans="4:5" x14ac:dyDescent="0.2">
      <c r="D508" s="7"/>
      <c r="E508" s="7"/>
    </row>
    <row r="509" spans="4:5" x14ac:dyDescent="0.2">
      <c r="D509" s="7"/>
      <c r="E509" s="7"/>
    </row>
    <row r="510" spans="4:5" x14ac:dyDescent="0.2">
      <c r="D510" s="7"/>
      <c r="E510" s="7"/>
    </row>
    <row r="511" spans="4:5" x14ac:dyDescent="0.2">
      <c r="D511" s="7"/>
      <c r="E511" s="7"/>
    </row>
    <row r="512" spans="4:5" x14ac:dyDescent="0.2">
      <c r="D512" s="7"/>
      <c r="E512" s="7"/>
    </row>
    <row r="513" spans="4:5" x14ac:dyDescent="0.2">
      <c r="D513" s="7"/>
      <c r="E513" s="7"/>
    </row>
    <row r="514" spans="4:5" x14ac:dyDescent="0.2">
      <c r="D514" s="7"/>
      <c r="E514" s="7"/>
    </row>
    <row r="515" spans="4:5" x14ac:dyDescent="0.2">
      <c r="D515" s="7"/>
      <c r="E515" s="7"/>
    </row>
    <row r="516" spans="4:5" x14ac:dyDescent="0.2">
      <c r="D516" s="7"/>
      <c r="E516" s="7"/>
    </row>
    <row r="517" spans="4:5" x14ac:dyDescent="0.2">
      <c r="D517" s="7"/>
      <c r="E517" s="7"/>
    </row>
    <row r="518" spans="4:5" x14ac:dyDescent="0.2">
      <c r="D518" s="7"/>
      <c r="E518" s="7"/>
    </row>
    <row r="519" spans="4:5" x14ac:dyDescent="0.2">
      <c r="D519" s="7"/>
      <c r="E519" s="7"/>
    </row>
    <row r="520" spans="4:5" x14ac:dyDescent="0.2">
      <c r="D520" s="7"/>
      <c r="E520" s="7"/>
    </row>
    <row r="521" spans="4:5" x14ac:dyDescent="0.2">
      <c r="D521" s="7"/>
      <c r="E521" s="7"/>
    </row>
    <row r="522" spans="4:5" x14ac:dyDescent="0.2">
      <c r="D522" s="7"/>
      <c r="E522" s="7"/>
    </row>
    <row r="523" spans="4:5" x14ac:dyDescent="0.2">
      <c r="D523" s="7"/>
      <c r="E523" s="7"/>
    </row>
    <row r="524" spans="4:5" x14ac:dyDescent="0.2">
      <c r="D524" s="7"/>
      <c r="E524" s="7"/>
    </row>
    <row r="525" spans="4:5" x14ac:dyDescent="0.2">
      <c r="D525" s="7"/>
      <c r="E525" s="7"/>
    </row>
    <row r="526" spans="4:5" x14ac:dyDescent="0.2">
      <c r="D526" s="7"/>
      <c r="E526" s="7"/>
    </row>
    <row r="527" spans="4:5" x14ac:dyDescent="0.2">
      <c r="D527" s="7"/>
      <c r="E527" s="7"/>
    </row>
    <row r="528" spans="4:5" x14ac:dyDescent="0.2">
      <c r="D528" s="7"/>
      <c r="E528" s="7"/>
    </row>
    <row r="529" spans="4:5" x14ac:dyDescent="0.2">
      <c r="D529" s="7"/>
      <c r="E529" s="7"/>
    </row>
    <row r="530" spans="4:5" x14ac:dyDescent="0.2">
      <c r="D530" s="7"/>
      <c r="E530" s="7"/>
    </row>
    <row r="531" spans="4:5" x14ac:dyDescent="0.2">
      <c r="D531" s="7"/>
      <c r="E531" s="7"/>
    </row>
    <row r="532" spans="4:5" x14ac:dyDescent="0.2">
      <c r="D532" s="7"/>
      <c r="E532" s="7"/>
    </row>
    <row r="533" spans="4:5" x14ac:dyDescent="0.2">
      <c r="D533" s="7"/>
      <c r="E533" s="7"/>
    </row>
    <row r="534" spans="4:5" x14ac:dyDescent="0.2">
      <c r="D534" s="7"/>
      <c r="E534" s="7"/>
    </row>
    <row r="535" spans="4:5" x14ac:dyDescent="0.2">
      <c r="D535" s="7"/>
      <c r="E535" s="7"/>
    </row>
    <row r="536" spans="4:5" x14ac:dyDescent="0.2">
      <c r="D536" s="7"/>
      <c r="E536" s="7"/>
    </row>
    <row r="537" spans="4:5" x14ac:dyDescent="0.2">
      <c r="D537" s="7"/>
      <c r="E537" s="7"/>
    </row>
    <row r="538" spans="4:5" x14ac:dyDescent="0.2">
      <c r="D538" s="7"/>
      <c r="E538" s="7"/>
    </row>
    <row r="539" spans="4:5" x14ac:dyDescent="0.2">
      <c r="D539" s="7"/>
      <c r="E539" s="7"/>
    </row>
    <row r="540" spans="4:5" x14ac:dyDescent="0.2">
      <c r="D540" s="7"/>
      <c r="E540" s="7"/>
    </row>
    <row r="541" spans="4:5" x14ac:dyDescent="0.2">
      <c r="D541" s="7"/>
      <c r="E541" s="7"/>
    </row>
    <row r="542" spans="4:5" x14ac:dyDescent="0.2">
      <c r="D542" s="7"/>
      <c r="E542" s="7"/>
    </row>
    <row r="543" spans="4:5" x14ac:dyDescent="0.2">
      <c r="D543" s="7"/>
      <c r="E543" s="7"/>
    </row>
    <row r="544" spans="4:5" x14ac:dyDescent="0.2">
      <c r="D544" s="7"/>
      <c r="E544" s="7"/>
    </row>
    <row r="545" spans="4:5" x14ac:dyDescent="0.2">
      <c r="D545" s="7"/>
      <c r="E545" s="7"/>
    </row>
    <row r="546" spans="4:5" x14ac:dyDescent="0.2">
      <c r="D546" s="7"/>
      <c r="E546" s="7"/>
    </row>
    <row r="547" spans="4:5" x14ac:dyDescent="0.2">
      <c r="D547" s="7"/>
      <c r="E547" s="7"/>
    </row>
    <row r="548" spans="4:5" x14ac:dyDescent="0.2">
      <c r="D548" s="7"/>
      <c r="E548" s="7"/>
    </row>
    <row r="549" spans="4:5" x14ac:dyDescent="0.2">
      <c r="D549" s="7"/>
      <c r="E549" s="7"/>
    </row>
    <row r="550" spans="4:5" x14ac:dyDescent="0.2">
      <c r="D550" s="7"/>
      <c r="E550" s="7"/>
    </row>
    <row r="551" spans="4:5" x14ac:dyDescent="0.2">
      <c r="D551" s="7"/>
      <c r="E551" s="7"/>
    </row>
    <row r="552" spans="4:5" x14ac:dyDescent="0.2">
      <c r="D552" s="7"/>
      <c r="E552" s="7"/>
    </row>
    <row r="553" spans="4:5" x14ac:dyDescent="0.2">
      <c r="D553" s="7"/>
      <c r="E553" s="7"/>
    </row>
    <row r="554" spans="4:5" x14ac:dyDescent="0.2">
      <c r="D554" s="7"/>
      <c r="E554" s="7"/>
    </row>
    <row r="555" spans="4:5" x14ac:dyDescent="0.2">
      <c r="D555" s="7"/>
      <c r="E555" s="7"/>
    </row>
    <row r="556" spans="4:5" x14ac:dyDescent="0.2">
      <c r="D556" s="7"/>
      <c r="E556" s="7"/>
    </row>
    <row r="557" spans="4:5" x14ac:dyDescent="0.2">
      <c r="D557" s="7"/>
      <c r="E557" s="7"/>
    </row>
    <row r="558" spans="4:5" x14ac:dyDescent="0.2">
      <c r="D558" s="7"/>
      <c r="E558" s="7"/>
    </row>
    <row r="559" spans="4:5" x14ac:dyDescent="0.2">
      <c r="D559" s="7"/>
      <c r="E559" s="7"/>
    </row>
    <row r="560" spans="4:5" x14ac:dyDescent="0.2">
      <c r="D560" s="7"/>
      <c r="E560" s="7"/>
    </row>
    <row r="561" spans="4:5" x14ac:dyDescent="0.2">
      <c r="D561" s="7"/>
      <c r="E561" s="7"/>
    </row>
    <row r="562" spans="4:5" x14ac:dyDescent="0.2">
      <c r="D562" s="7"/>
      <c r="E562" s="7"/>
    </row>
    <row r="563" spans="4:5" x14ac:dyDescent="0.2">
      <c r="D563" s="7"/>
      <c r="E563" s="7"/>
    </row>
    <row r="564" spans="4:5" x14ac:dyDescent="0.2">
      <c r="D564" s="7"/>
      <c r="E564" s="7"/>
    </row>
    <row r="565" spans="4:5" x14ac:dyDescent="0.2">
      <c r="D565" s="7"/>
      <c r="E565" s="7"/>
    </row>
    <row r="566" spans="4:5" x14ac:dyDescent="0.2">
      <c r="D566" s="7"/>
      <c r="E566" s="7"/>
    </row>
    <row r="567" spans="4:5" x14ac:dyDescent="0.2">
      <c r="D567" s="7"/>
      <c r="E567" s="7"/>
    </row>
    <row r="568" spans="4:5" x14ac:dyDescent="0.2">
      <c r="D568" s="7"/>
      <c r="E568" s="7"/>
    </row>
    <row r="569" spans="4:5" x14ac:dyDescent="0.2">
      <c r="D569" s="7"/>
      <c r="E569" s="7"/>
    </row>
    <row r="570" spans="4:5" x14ac:dyDescent="0.2">
      <c r="D570" s="7"/>
      <c r="E570" s="7"/>
    </row>
    <row r="571" spans="4:5" x14ac:dyDescent="0.2">
      <c r="D571" s="7"/>
      <c r="E571" s="7"/>
    </row>
    <row r="572" spans="4:5" x14ac:dyDescent="0.2">
      <c r="D572" s="7"/>
      <c r="E572" s="7"/>
    </row>
    <row r="573" spans="4:5" x14ac:dyDescent="0.2">
      <c r="D573" s="7"/>
      <c r="E573" s="7"/>
    </row>
    <row r="574" spans="4:5" x14ac:dyDescent="0.2">
      <c r="D574" s="7"/>
      <c r="E574" s="7"/>
    </row>
    <row r="575" spans="4:5" x14ac:dyDescent="0.2">
      <c r="D575" s="7"/>
      <c r="E575" s="7"/>
    </row>
    <row r="576" spans="4:5" x14ac:dyDescent="0.2">
      <c r="D576" s="7"/>
      <c r="E576" s="7"/>
    </row>
    <row r="577" spans="4:5" x14ac:dyDescent="0.2">
      <c r="D577" s="7"/>
      <c r="E577" s="7"/>
    </row>
    <row r="578" spans="4:5" x14ac:dyDescent="0.2">
      <c r="D578" s="7"/>
      <c r="E578" s="7"/>
    </row>
    <row r="579" spans="4:5" x14ac:dyDescent="0.2">
      <c r="D579" s="7"/>
      <c r="E579" s="7"/>
    </row>
    <row r="580" spans="4:5" x14ac:dyDescent="0.2">
      <c r="D580" s="7"/>
      <c r="E580" s="7"/>
    </row>
    <row r="581" spans="4:5" x14ac:dyDescent="0.2">
      <c r="D581" s="7"/>
      <c r="E581" s="7"/>
    </row>
    <row r="582" spans="4:5" x14ac:dyDescent="0.2">
      <c r="D582" s="7"/>
      <c r="E582" s="7"/>
    </row>
    <row r="583" spans="4:5" x14ac:dyDescent="0.2">
      <c r="D583" s="7"/>
      <c r="E583" s="7"/>
    </row>
    <row r="584" spans="4:5" x14ac:dyDescent="0.2">
      <c r="D584" s="7"/>
      <c r="E584" s="7"/>
    </row>
    <row r="585" spans="4:5" x14ac:dyDescent="0.2">
      <c r="D585" s="7"/>
      <c r="E585" s="7"/>
    </row>
    <row r="586" spans="4:5" x14ac:dyDescent="0.2">
      <c r="D586" s="7"/>
      <c r="E586" s="7"/>
    </row>
    <row r="587" spans="4:5" x14ac:dyDescent="0.2">
      <c r="D587" s="7"/>
      <c r="E587" s="7"/>
    </row>
    <row r="588" spans="4:5" x14ac:dyDescent="0.2">
      <c r="D588" s="7"/>
      <c r="E588" s="7"/>
    </row>
    <row r="589" spans="4:5" x14ac:dyDescent="0.2">
      <c r="D589" s="7"/>
      <c r="E589" s="7"/>
    </row>
    <row r="590" spans="4:5" x14ac:dyDescent="0.2">
      <c r="D590" s="7"/>
      <c r="E590" s="7"/>
    </row>
    <row r="591" spans="4:5" x14ac:dyDescent="0.2">
      <c r="D591" s="7"/>
      <c r="E591" s="7"/>
    </row>
    <row r="592" spans="4:5" x14ac:dyDescent="0.2">
      <c r="D592" s="7"/>
      <c r="E592" s="7"/>
    </row>
    <row r="593" spans="4:5" x14ac:dyDescent="0.2">
      <c r="D593" s="7"/>
      <c r="E593" s="7"/>
    </row>
    <row r="594" spans="4:5" x14ac:dyDescent="0.2">
      <c r="D594" s="7"/>
      <c r="E594" s="7"/>
    </row>
    <row r="595" spans="4:5" x14ac:dyDescent="0.2">
      <c r="D595" s="7"/>
      <c r="E595" s="7"/>
    </row>
    <row r="596" spans="4:5" x14ac:dyDescent="0.2">
      <c r="D596" s="7"/>
      <c r="E596" s="7"/>
    </row>
    <row r="597" spans="4:5" x14ac:dyDescent="0.2">
      <c r="D597" s="7"/>
      <c r="E597" s="7"/>
    </row>
    <row r="598" spans="4:5" x14ac:dyDescent="0.2">
      <c r="D598" s="7"/>
      <c r="E598" s="7"/>
    </row>
    <row r="599" spans="4:5" x14ac:dyDescent="0.2">
      <c r="D599" s="7"/>
      <c r="E599" s="7"/>
    </row>
    <row r="600" spans="4:5" x14ac:dyDescent="0.2">
      <c r="D600" s="7"/>
      <c r="E600" s="7"/>
    </row>
    <row r="601" spans="4:5" x14ac:dyDescent="0.2">
      <c r="D601" s="7"/>
      <c r="E601" s="7"/>
    </row>
    <row r="602" spans="4:5" x14ac:dyDescent="0.2">
      <c r="D602" s="7"/>
      <c r="E602" s="7"/>
    </row>
    <row r="603" spans="4:5" x14ac:dyDescent="0.2">
      <c r="D603" s="7"/>
      <c r="E603" s="7"/>
    </row>
    <row r="604" spans="4:5" x14ac:dyDescent="0.2">
      <c r="D604" s="7"/>
      <c r="E604" s="7"/>
    </row>
    <row r="605" spans="4:5" x14ac:dyDescent="0.2">
      <c r="D605" s="7"/>
      <c r="E605" s="7"/>
    </row>
    <row r="606" spans="4:5" x14ac:dyDescent="0.2">
      <c r="D606" s="7"/>
      <c r="E606" s="7"/>
    </row>
    <row r="607" spans="4:5" x14ac:dyDescent="0.2">
      <c r="D607" s="7"/>
      <c r="E607" s="7"/>
    </row>
    <row r="608" spans="4:5" x14ac:dyDescent="0.2">
      <c r="D608" s="7"/>
      <c r="E608" s="7"/>
    </row>
    <row r="609" spans="4:5" x14ac:dyDescent="0.2">
      <c r="D609" s="7"/>
      <c r="E609" s="7"/>
    </row>
    <row r="610" spans="4:5" x14ac:dyDescent="0.2">
      <c r="D610" s="7"/>
      <c r="E610" s="7"/>
    </row>
    <row r="611" spans="4:5" x14ac:dyDescent="0.2">
      <c r="D611" s="7"/>
      <c r="E611" s="7"/>
    </row>
    <row r="612" spans="4:5" x14ac:dyDescent="0.2">
      <c r="D612" s="7"/>
      <c r="E612" s="7"/>
    </row>
    <row r="613" spans="4:5" x14ac:dyDescent="0.2">
      <c r="D613" s="7"/>
      <c r="E613" s="7"/>
    </row>
    <row r="614" spans="4:5" x14ac:dyDescent="0.2">
      <c r="D614" s="7"/>
      <c r="E614" s="7"/>
    </row>
    <row r="615" spans="4:5" x14ac:dyDescent="0.2">
      <c r="D615" s="7"/>
      <c r="E615" s="7"/>
    </row>
    <row r="616" spans="4:5" x14ac:dyDescent="0.2">
      <c r="D616" s="7"/>
      <c r="E616" s="7"/>
    </row>
    <row r="617" spans="4:5" x14ac:dyDescent="0.2">
      <c r="D617" s="7"/>
      <c r="E617" s="7"/>
    </row>
    <row r="618" spans="4:5" x14ac:dyDescent="0.2">
      <c r="D618" s="7"/>
      <c r="E618" s="7"/>
    </row>
    <row r="619" spans="4:5" x14ac:dyDescent="0.2">
      <c r="D619" s="7"/>
      <c r="E619" s="7"/>
    </row>
    <row r="620" spans="4:5" x14ac:dyDescent="0.2">
      <c r="D620" s="7"/>
      <c r="E620" s="7"/>
    </row>
    <row r="621" spans="4:5" x14ac:dyDescent="0.2">
      <c r="D621" s="7"/>
      <c r="E621" s="7"/>
    </row>
    <row r="622" spans="4:5" x14ac:dyDescent="0.2">
      <c r="D622" s="7"/>
      <c r="E622" s="7"/>
    </row>
    <row r="623" spans="4:5" x14ac:dyDescent="0.2">
      <c r="D623" s="7"/>
      <c r="E623" s="7"/>
    </row>
    <row r="624" spans="4:5" x14ac:dyDescent="0.2">
      <c r="D624" s="7"/>
      <c r="E624" s="7"/>
    </row>
    <row r="625" spans="4:5" x14ac:dyDescent="0.2">
      <c r="D625" s="7"/>
      <c r="E625" s="7"/>
    </row>
    <row r="626" spans="4:5" x14ac:dyDescent="0.2">
      <c r="D626" s="7"/>
      <c r="E626" s="7"/>
    </row>
    <row r="627" spans="4:5" x14ac:dyDescent="0.2">
      <c r="D627" s="7"/>
      <c r="E627" s="7"/>
    </row>
    <row r="628" spans="4:5" x14ac:dyDescent="0.2">
      <c r="D628" s="7"/>
      <c r="E628" s="7"/>
    </row>
    <row r="629" spans="4:5" x14ac:dyDescent="0.2">
      <c r="D629" s="7"/>
      <c r="E629" s="7"/>
    </row>
    <row r="630" spans="4:5" x14ac:dyDescent="0.2">
      <c r="D630" s="7"/>
      <c r="E630" s="7"/>
    </row>
    <row r="631" spans="4:5" x14ac:dyDescent="0.2">
      <c r="D631" s="7"/>
      <c r="E631" s="7"/>
    </row>
    <row r="632" spans="4:5" x14ac:dyDescent="0.2">
      <c r="D632" s="7"/>
      <c r="E632" s="7"/>
    </row>
    <row r="633" spans="4:5" x14ac:dyDescent="0.2">
      <c r="D633" s="7"/>
      <c r="E633" s="7"/>
    </row>
    <row r="634" spans="4:5" x14ac:dyDescent="0.2">
      <c r="D634" s="7"/>
      <c r="E634" s="7"/>
    </row>
    <row r="635" spans="4:5" x14ac:dyDescent="0.2">
      <c r="D635" s="7"/>
      <c r="E635" s="7"/>
    </row>
    <row r="636" spans="4:5" x14ac:dyDescent="0.2">
      <c r="D636" s="7"/>
      <c r="E636" s="7"/>
    </row>
    <row r="637" spans="4:5" x14ac:dyDescent="0.2">
      <c r="D637" s="7"/>
      <c r="E637" s="7"/>
    </row>
    <row r="638" spans="4:5" x14ac:dyDescent="0.2">
      <c r="D638" s="7"/>
      <c r="E638" s="7"/>
    </row>
    <row r="639" spans="4:5" x14ac:dyDescent="0.2">
      <c r="D639" s="7"/>
      <c r="E639" s="7"/>
    </row>
    <row r="640" spans="4:5" x14ac:dyDescent="0.2">
      <c r="D640" s="7"/>
      <c r="E640" s="7"/>
    </row>
    <row r="641" spans="4:5" x14ac:dyDescent="0.2">
      <c r="D641" s="7"/>
      <c r="E641" s="7"/>
    </row>
    <row r="642" spans="4:5" x14ac:dyDescent="0.2">
      <c r="D642" s="7"/>
      <c r="E642" s="7"/>
    </row>
    <row r="643" spans="4:5" x14ac:dyDescent="0.2">
      <c r="D643" s="7"/>
      <c r="E643" s="7"/>
    </row>
    <row r="644" spans="4:5" x14ac:dyDescent="0.2">
      <c r="D644" s="7"/>
      <c r="E644" s="7"/>
    </row>
    <row r="645" spans="4:5" x14ac:dyDescent="0.2">
      <c r="D645" s="7"/>
      <c r="E645" s="7"/>
    </row>
    <row r="646" spans="4:5" x14ac:dyDescent="0.2">
      <c r="D646" s="7"/>
      <c r="E646" s="7"/>
    </row>
    <row r="647" spans="4:5" x14ac:dyDescent="0.2">
      <c r="D647" s="7"/>
      <c r="E647" s="7"/>
    </row>
    <row r="648" spans="4:5" x14ac:dyDescent="0.2">
      <c r="D648" s="7"/>
      <c r="E648" s="7"/>
    </row>
    <row r="649" spans="4:5" x14ac:dyDescent="0.2">
      <c r="D649" s="7"/>
      <c r="E649" s="7"/>
    </row>
    <row r="650" spans="4:5" x14ac:dyDescent="0.2">
      <c r="D650" s="7"/>
      <c r="E650" s="7"/>
    </row>
    <row r="651" spans="4:5" x14ac:dyDescent="0.2">
      <c r="D651" s="7"/>
      <c r="E651" s="7"/>
    </row>
    <row r="652" spans="4:5" x14ac:dyDescent="0.2">
      <c r="D652" s="7"/>
      <c r="E652" s="7"/>
    </row>
    <row r="653" spans="4:5" x14ac:dyDescent="0.2">
      <c r="D653" s="7"/>
      <c r="E653" s="7"/>
    </row>
    <row r="654" spans="4:5" x14ac:dyDescent="0.2">
      <c r="D654" s="7"/>
      <c r="E654" s="7"/>
    </row>
    <row r="655" spans="4:5" x14ac:dyDescent="0.2">
      <c r="D655" s="7"/>
      <c r="E655" s="7"/>
    </row>
    <row r="656" spans="4:5" x14ac:dyDescent="0.2">
      <c r="D656" s="7"/>
      <c r="E656" s="7"/>
    </row>
    <row r="657" spans="4:5" x14ac:dyDescent="0.2">
      <c r="D657" s="7"/>
      <c r="E657" s="7"/>
    </row>
    <row r="658" spans="4:5" x14ac:dyDescent="0.2">
      <c r="D658" s="7"/>
      <c r="E658" s="7"/>
    </row>
    <row r="659" spans="4:5" x14ac:dyDescent="0.2">
      <c r="D659" s="7"/>
      <c r="E659" s="7"/>
    </row>
    <row r="660" spans="4:5" x14ac:dyDescent="0.2">
      <c r="D660" s="7"/>
      <c r="E660" s="7"/>
    </row>
    <row r="661" spans="4:5" x14ac:dyDescent="0.2">
      <c r="D661" s="7"/>
      <c r="E661" s="7"/>
    </row>
    <row r="662" spans="4:5" x14ac:dyDescent="0.2">
      <c r="D662" s="7"/>
      <c r="E662" s="7"/>
    </row>
    <row r="663" spans="4:5" x14ac:dyDescent="0.2">
      <c r="D663" s="7"/>
      <c r="E663" s="7"/>
    </row>
    <row r="664" spans="4:5" x14ac:dyDescent="0.2">
      <c r="D664" s="7"/>
      <c r="E664" s="7"/>
    </row>
    <row r="665" spans="4:5" x14ac:dyDescent="0.2">
      <c r="D665" s="7"/>
      <c r="E665" s="7"/>
    </row>
    <row r="666" spans="4:5" x14ac:dyDescent="0.2">
      <c r="D666" s="7"/>
      <c r="E666" s="7"/>
    </row>
    <row r="667" spans="4:5" x14ac:dyDescent="0.2">
      <c r="D667" s="7"/>
      <c r="E667" s="7"/>
    </row>
    <row r="668" spans="4:5" x14ac:dyDescent="0.2">
      <c r="D668" s="7"/>
      <c r="E668" s="7"/>
    </row>
    <row r="669" spans="4:5" x14ac:dyDescent="0.2">
      <c r="D669" s="7"/>
      <c r="E669" s="7"/>
    </row>
    <row r="670" spans="4:5" x14ac:dyDescent="0.2">
      <c r="D670" s="7"/>
      <c r="E670" s="7"/>
    </row>
    <row r="671" spans="4:5" x14ac:dyDescent="0.2">
      <c r="D671" s="7"/>
      <c r="E671" s="7"/>
    </row>
    <row r="672" spans="4:5" x14ac:dyDescent="0.2">
      <c r="D672" s="7"/>
      <c r="E672" s="7"/>
    </row>
    <row r="673" spans="4:5" x14ac:dyDescent="0.2">
      <c r="D673" s="7"/>
      <c r="E673" s="7"/>
    </row>
    <row r="674" spans="4:5" x14ac:dyDescent="0.2">
      <c r="D674" s="7"/>
      <c r="E674" s="7"/>
    </row>
    <row r="675" spans="4:5" x14ac:dyDescent="0.2">
      <c r="D675" s="7"/>
      <c r="E675" s="7"/>
    </row>
    <row r="676" spans="4:5" x14ac:dyDescent="0.2">
      <c r="D676" s="7"/>
      <c r="E676" s="7"/>
    </row>
    <row r="677" spans="4:5" x14ac:dyDescent="0.2">
      <c r="D677" s="7"/>
      <c r="E677" s="7"/>
    </row>
    <row r="678" spans="4:5" x14ac:dyDescent="0.2">
      <c r="D678" s="7"/>
      <c r="E678" s="7"/>
    </row>
    <row r="679" spans="4:5" x14ac:dyDescent="0.2">
      <c r="D679" s="7"/>
      <c r="E679" s="7"/>
    </row>
    <row r="680" spans="4:5" x14ac:dyDescent="0.2">
      <c r="D680" s="7"/>
      <c r="E680" s="7"/>
    </row>
    <row r="681" spans="4:5" x14ac:dyDescent="0.2">
      <c r="D681" s="7"/>
      <c r="E681" s="7"/>
    </row>
    <row r="682" spans="4:5" x14ac:dyDescent="0.2">
      <c r="D682" s="7"/>
      <c r="E682" s="7"/>
    </row>
    <row r="683" spans="4:5" x14ac:dyDescent="0.2">
      <c r="D683" s="7"/>
      <c r="E683" s="7"/>
    </row>
    <row r="684" spans="4:5" x14ac:dyDescent="0.2">
      <c r="D684" s="7"/>
      <c r="E684" s="7"/>
    </row>
    <row r="685" spans="4:5" x14ac:dyDescent="0.2">
      <c r="D685" s="7"/>
      <c r="E685" s="7"/>
    </row>
    <row r="686" spans="4:5" x14ac:dyDescent="0.2">
      <c r="D686" s="7"/>
      <c r="E686" s="7"/>
    </row>
    <row r="687" spans="4:5" x14ac:dyDescent="0.2">
      <c r="D687" s="7"/>
      <c r="E687" s="7"/>
    </row>
    <row r="688" spans="4:5" x14ac:dyDescent="0.2">
      <c r="D688" s="7"/>
      <c r="E688" s="7"/>
    </row>
    <row r="689" spans="4:5" x14ac:dyDescent="0.2">
      <c r="D689" s="7"/>
      <c r="E689" s="7"/>
    </row>
    <row r="690" spans="4:5" x14ac:dyDescent="0.2">
      <c r="D690" s="7"/>
      <c r="E690" s="7"/>
    </row>
    <row r="691" spans="4:5" x14ac:dyDescent="0.2">
      <c r="D691" s="7"/>
      <c r="E691" s="7"/>
    </row>
    <row r="692" spans="4:5" x14ac:dyDescent="0.2">
      <c r="D692" s="7"/>
      <c r="E692" s="7"/>
    </row>
    <row r="693" spans="4:5" x14ac:dyDescent="0.2">
      <c r="D693" s="7"/>
      <c r="E693" s="7"/>
    </row>
    <row r="694" spans="4:5" x14ac:dyDescent="0.2">
      <c r="D694" s="7"/>
      <c r="E694" s="7"/>
    </row>
    <row r="695" spans="4:5" x14ac:dyDescent="0.2">
      <c r="D695" s="7"/>
      <c r="E695" s="7"/>
    </row>
    <row r="696" spans="4:5" x14ac:dyDescent="0.2">
      <c r="D696" s="7"/>
      <c r="E696" s="7"/>
    </row>
    <row r="697" spans="4:5" x14ac:dyDescent="0.2">
      <c r="D697" s="7"/>
      <c r="E697" s="7"/>
    </row>
    <row r="698" spans="4:5" x14ac:dyDescent="0.2">
      <c r="D698" s="7"/>
      <c r="E698" s="7"/>
    </row>
    <row r="699" spans="4:5" x14ac:dyDescent="0.2">
      <c r="D699" s="7"/>
      <c r="E699" s="7"/>
    </row>
    <row r="700" spans="4:5" x14ac:dyDescent="0.2">
      <c r="D700" s="7"/>
      <c r="E700" s="7"/>
    </row>
    <row r="701" spans="4:5" x14ac:dyDescent="0.2">
      <c r="D701" s="7"/>
      <c r="E701" s="7"/>
    </row>
    <row r="702" spans="4:5" x14ac:dyDescent="0.2">
      <c r="D702" s="7"/>
      <c r="E702" s="7"/>
    </row>
    <row r="703" spans="4:5" x14ac:dyDescent="0.2">
      <c r="D703" s="7"/>
      <c r="E703" s="7"/>
    </row>
    <row r="704" spans="4:5" x14ac:dyDescent="0.2">
      <c r="D704" s="7"/>
      <c r="E704" s="7"/>
    </row>
    <row r="705" spans="4:5" x14ac:dyDescent="0.2">
      <c r="D705" s="7"/>
      <c r="E705" s="7"/>
    </row>
    <row r="706" spans="4:5" x14ac:dyDescent="0.2">
      <c r="D706" s="7"/>
      <c r="E706" s="7"/>
    </row>
    <row r="707" spans="4:5" x14ac:dyDescent="0.2">
      <c r="D707" s="7"/>
      <c r="E707" s="7"/>
    </row>
    <row r="708" spans="4:5" x14ac:dyDescent="0.2">
      <c r="D708" s="7"/>
      <c r="E708" s="7"/>
    </row>
    <row r="709" spans="4:5" x14ac:dyDescent="0.2">
      <c r="D709" s="7"/>
      <c r="E709" s="7"/>
    </row>
    <row r="710" spans="4:5" x14ac:dyDescent="0.2">
      <c r="D710" s="7"/>
      <c r="E710" s="7"/>
    </row>
    <row r="711" spans="4:5" x14ac:dyDescent="0.2">
      <c r="D711" s="7"/>
      <c r="E711" s="7"/>
    </row>
    <row r="712" spans="4:5" x14ac:dyDescent="0.2">
      <c r="D712" s="7"/>
      <c r="E712" s="7"/>
    </row>
    <row r="713" spans="4:5" x14ac:dyDescent="0.2">
      <c r="D713" s="7"/>
      <c r="E713" s="7"/>
    </row>
    <row r="714" spans="4:5" x14ac:dyDescent="0.2">
      <c r="D714" s="7"/>
      <c r="E714" s="7"/>
    </row>
    <row r="715" spans="4:5" x14ac:dyDescent="0.2">
      <c r="D715" s="7"/>
      <c r="E715" s="7"/>
    </row>
    <row r="716" spans="4:5" x14ac:dyDescent="0.2">
      <c r="D716" s="7"/>
      <c r="E716" s="7"/>
    </row>
    <row r="717" spans="4:5" x14ac:dyDescent="0.2">
      <c r="D717" s="7"/>
      <c r="E717" s="7"/>
    </row>
    <row r="718" spans="4:5" x14ac:dyDescent="0.2">
      <c r="D718" s="7"/>
      <c r="E718" s="7"/>
    </row>
    <row r="719" spans="4:5" x14ac:dyDescent="0.2">
      <c r="D719" s="7"/>
      <c r="E719" s="7"/>
    </row>
    <row r="720" spans="4:5" x14ac:dyDescent="0.2">
      <c r="D720" s="7"/>
      <c r="E720" s="7"/>
    </row>
    <row r="721" spans="4:5" x14ac:dyDescent="0.2">
      <c r="D721" s="7"/>
      <c r="E721" s="7"/>
    </row>
    <row r="722" spans="4:5" x14ac:dyDescent="0.2">
      <c r="D722" s="7"/>
      <c r="E722" s="7"/>
    </row>
    <row r="723" spans="4:5" x14ac:dyDescent="0.2">
      <c r="D723" s="7"/>
      <c r="E723" s="7"/>
    </row>
    <row r="724" spans="4:5" x14ac:dyDescent="0.2">
      <c r="D724" s="7"/>
      <c r="E724" s="7"/>
    </row>
    <row r="725" spans="4:5" x14ac:dyDescent="0.2">
      <c r="D725" s="7"/>
      <c r="E725" s="7"/>
    </row>
    <row r="726" spans="4:5" x14ac:dyDescent="0.2">
      <c r="D726" s="7"/>
      <c r="E726" s="7"/>
    </row>
    <row r="727" spans="4:5" x14ac:dyDescent="0.2">
      <c r="D727" s="7"/>
      <c r="E727" s="7"/>
    </row>
    <row r="728" spans="4:5" x14ac:dyDescent="0.2">
      <c r="D728" s="7"/>
      <c r="E728" s="7"/>
    </row>
    <row r="729" spans="4:5" x14ac:dyDescent="0.2">
      <c r="D729" s="7"/>
      <c r="E729" s="7"/>
    </row>
    <row r="730" spans="4:5" x14ac:dyDescent="0.2">
      <c r="D730" s="7"/>
      <c r="E730" s="7"/>
    </row>
    <row r="731" spans="4:5" x14ac:dyDescent="0.2">
      <c r="D731" s="7"/>
      <c r="E731" s="7"/>
    </row>
    <row r="732" spans="4:5" x14ac:dyDescent="0.2">
      <c r="D732" s="7"/>
      <c r="E732" s="7"/>
    </row>
    <row r="733" spans="4:5" x14ac:dyDescent="0.2">
      <c r="D733" s="7"/>
      <c r="E733" s="7"/>
    </row>
    <row r="734" spans="4:5" x14ac:dyDescent="0.2">
      <c r="D734" s="7"/>
      <c r="E734" s="7"/>
    </row>
    <row r="735" spans="4:5" x14ac:dyDescent="0.2">
      <c r="D735" s="7"/>
      <c r="E735" s="7"/>
    </row>
    <row r="736" spans="4:5" x14ac:dyDescent="0.2">
      <c r="D736" s="7"/>
      <c r="E736" s="7"/>
    </row>
    <row r="737" spans="4:5" x14ac:dyDescent="0.2">
      <c r="D737" s="7"/>
      <c r="E737" s="7"/>
    </row>
    <row r="738" spans="4:5" x14ac:dyDescent="0.2">
      <c r="D738" s="7"/>
      <c r="E738" s="7"/>
    </row>
    <row r="739" spans="4:5" x14ac:dyDescent="0.2">
      <c r="D739" s="7"/>
      <c r="E739" s="7"/>
    </row>
    <row r="740" spans="4:5" x14ac:dyDescent="0.2">
      <c r="D740" s="7"/>
      <c r="E740" s="7"/>
    </row>
    <row r="741" spans="4:5" x14ac:dyDescent="0.2">
      <c r="D741" s="7"/>
      <c r="E741" s="7"/>
    </row>
    <row r="742" spans="4:5" x14ac:dyDescent="0.2">
      <c r="D742" s="7"/>
      <c r="E742" s="7"/>
    </row>
    <row r="743" spans="4:5" x14ac:dyDescent="0.2">
      <c r="D743" s="7"/>
      <c r="E743" s="7"/>
    </row>
    <row r="744" spans="4:5" x14ac:dyDescent="0.2">
      <c r="D744" s="7"/>
      <c r="E744" s="7"/>
    </row>
    <row r="745" spans="4:5" x14ac:dyDescent="0.2">
      <c r="D745" s="7"/>
      <c r="E745" s="7"/>
    </row>
    <row r="746" spans="4:5" x14ac:dyDescent="0.2">
      <c r="D746" s="7"/>
      <c r="E746" s="7"/>
    </row>
    <row r="747" spans="4:5" x14ac:dyDescent="0.2">
      <c r="D747" s="7"/>
      <c r="E747" s="7"/>
    </row>
    <row r="748" spans="4:5" x14ac:dyDescent="0.2">
      <c r="D748" s="7"/>
      <c r="E748" s="7"/>
    </row>
    <row r="749" spans="4:5" x14ac:dyDescent="0.2">
      <c r="D749" s="7"/>
      <c r="E749" s="7"/>
    </row>
    <row r="750" spans="4:5" x14ac:dyDescent="0.2">
      <c r="D750" s="7"/>
      <c r="E750" s="7"/>
    </row>
    <row r="751" spans="4:5" x14ac:dyDescent="0.2">
      <c r="D751" s="7"/>
      <c r="E751" s="7"/>
    </row>
    <row r="752" spans="4:5" x14ac:dyDescent="0.2">
      <c r="D752" s="7"/>
      <c r="E752" s="7"/>
    </row>
    <row r="753" spans="4:5" x14ac:dyDescent="0.2">
      <c r="D753" s="7"/>
      <c r="E753" s="7"/>
    </row>
    <row r="754" spans="4:5" x14ac:dyDescent="0.2">
      <c r="D754" s="7"/>
      <c r="E754" s="7"/>
    </row>
    <row r="755" spans="4:5" x14ac:dyDescent="0.2">
      <c r="D755" s="7"/>
      <c r="E755" s="7"/>
    </row>
    <row r="756" spans="4:5" x14ac:dyDescent="0.2">
      <c r="D756" s="7"/>
      <c r="E756" s="7"/>
    </row>
    <row r="757" spans="4:5" x14ac:dyDescent="0.2">
      <c r="D757" s="7"/>
      <c r="E757" s="7"/>
    </row>
    <row r="758" spans="4:5" x14ac:dyDescent="0.2">
      <c r="D758" s="7"/>
      <c r="E758" s="7"/>
    </row>
    <row r="759" spans="4:5" x14ac:dyDescent="0.2">
      <c r="D759" s="7"/>
      <c r="E759" s="7"/>
    </row>
    <row r="760" spans="4:5" x14ac:dyDescent="0.2">
      <c r="D760" s="7"/>
      <c r="E760" s="7"/>
    </row>
    <row r="761" spans="4:5" x14ac:dyDescent="0.2">
      <c r="D761" s="7"/>
      <c r="E761" s="7"/>
    </row>
    <row r="762" spans="4:5" x14ac:dyDescent="0.2">
      <c r="D762" s="7"/>
      <c r="E762" s="7"/>
    </row>
    <row r="763" spans="4:5" x14ac:dyDescent="0.2">
      <c r="D763" s="7"/>
      <c r="E763" s="7"/>
    </row>
    <row r="764" spans="4:5" x14ac:dyDescent="0.2">
      <c r="D764" s="7"/>
      <c r="E764" s="7"/>
    </row>
    <row r="765" spans="4:5" x14ac:dyDescent="0.2">
      <c r="D765" s="7"/>
      <c r="E765" s="7"/>
    </row>
    <row r="766" spans="4:5" x14ac:dyDescent="0.2">
      <c r="D766" s="7"/>
      <c r="E766" s="7"/>
    </row>
    <row r="767" spans="4:5" x14ac:dyDescent="0.2">
      <c r="D767" s="7"/>
      <c r="E767" s="7"/>
    </row>
    <row r="768" spans="4:5" x14ac:dyDescent="0.2">
      <c r="D768" s="7"/>
      <c r="E768" s="7"/>
    </row>
    <row r="769" spans="4:5" x14ac:dyDescent="0.2">
      <c r="D769" s="7"/>
      <c r="E769" s="7"/>
    </row>
    <row r="770" spans="4:5" x14ac:dyDescent="0.2">
      <c r="D770" s="7"/>
      <c r="E770" s="7"/>
    </row>
    <row r="771" spans="4:5" x14ac:dyDescent="0.2">
      <c r="D771" s="7"/>
      <c r="E771" s="7"/>
    </row>
    <row r="772" spans="4:5" x14ac:dyDescent="0.2">
      <c r="D772" s="7"/>
      <c r="E772" s="7"/>
    </row>
    <row r="773" spans="4:5" x14ac:dyDescent="0.2">
      <c r="D773" s="7"/>
      <c r="E773" s="7"/>
    </row>
    <row r="774" spans="4:5" x14ac:dyDescent="0.2">
      <c r="D774" s="7"/>
      <c r="E774" s="7"/>
    </row>
    <row r="775" spans="4:5" x14ac:dyDescent="0.2">
      <c r="D775" s="7"/>
      <c r="E775" s="7"/>
    </row>
    <row r="776" spans="4:5" x14ac:dyDescent="0.2">
      <c r="D776" s="7"/>
      <c r="E776" s="7"/>
    </row>
    <row r="777" spans="4:5" x14ac:dyDescent="0.2">
      <c r="D777" s="7"/>
      <c r="E777" s="7"/>
    </row>
    <row r="778" spans="4:5" x14ac:dyDescent="0.2">
      <c r="D778" s="7"/>
      <c r="E778" s="7"/>
    </row>
    <row r="779" spans="4:5" x14ac:dyDescent="0.2">
      <c r="D779" s="7"/>
      <c r="E779" s="7"/>
    </row>
    <row r="780" spans="4:5" x14ac:dyDescent="0.2">
      <c r="D780" s="7"/>
      <c r="E780" s="7"/>
    </row>
    <row r="781" spans="4:5" x14ac:dyDescent="0.2">
      <c r="D781" s="7"/>
      <c r="E781" s="7"/>
    </row>
    <row r="782" spans="4:5" x14ac:dyDescent="0.2">
      <c r="D782" s="7"/>
      <c r="E782" s="7"/>
    </row>
    <row r="783" spans="4:5" x14ac:dyDescent="0.2">
      <c r="D783" s="7"/>
      <c r="E783" s="7"/>
    </row>
    <row r="784" spans="4:5" x14ac:dyDescent="0.2">
      <c r="D784" s="7"/>
      <c r="E784" s="7"/>
    </row>
    <row r="785" spans="4:5" x14ac:dyDescent="0.2">
      <c r="D785" s="7"/>
      <c r="E785" s="7"/>
    </row>
    <row r="786" spans="4:5" x14ac:dyDescent="0.2">
      <c r="D786" s="7"/>
      <c r="E786" s="7"/>
    </row>
    <row r="787" spans="4:5" x14ac:dyDescent="0.2">
      <c r="D787" s="7"/>
      <c r="E787" s="7"/>
    </row>
    <row r="788" spans="4:5" x14ac:dyDescent="0.2">
      <c r="D788" s="7"/>
      <c r="E788" s="7"/>
    </row>
    <row r="789" spans="4:5" x14ac:dyDescent="0.2">
      <c r="D789" s="7"/>
      <c r="E789" s="7"/>
    </row>
    <row r="790" spans="4:5" x14ac:dyDescent="0.2">
      <c r="D790" s="7"/>
      <c r="E790" s="7"/>
    </row>
    <row r="791" spans="4:5" x14ac:dyDescent="0.2">
      <c r="D791" s="7"/>
      <c r="E791" s="7"/>
    </row>
    <row r="792" spans="4:5" x14ac:dyDescent="0.2">
      <c r="D792" s="7"/>
      <c r="E792" s="7"/>
    </row>
    <row r="793" spans="4:5" x14ac:dyDescent="0.2">
      <c r="D793" s="7"/>
      <c r="E793" s="7"/>
    </row>
    <row r="794" spans="4:5" x14ac:dyDescent="0.2">
      <c r="D794" s="7"/>
      <c r="E794" s="7"/>
    </row>
    <row r="795" spans="4:5" x14ac:dyDescent="0.2">
      <c r="D795" s="7"/>
      <c r="E795" s="7"/>
    </row>
    <row r="796" spans="4:5" x14ac:dyDescent="0.2">
      <c r="D796" s="7"/>
      <c r="E796" s="7"/>
    </row>
    <row r="797" spans="4:5" x14ac:dyDescent="0.2">
      <c r="D797" s="7"/>
      <c r="E797" s="7"/>
    </row>
    <row r="798" spans="4:5" x14ac:dyDescent="0.2">
      <c r="D798" s="7"/>
      <c r="E798" s="7"/>
    </row>
    <row r="799" spans="4:5" x14ac:dyDescent="0.2">
      <c r="D799" s="7"/>
      <c r="E799" s="7"/>
    </row>
    <row r="800" spans="4:5" x14ac:dyDescent="0.2">
      <c r="D800" s="7"/>
      <c r="E800" s="7"/>
    </row>
    <row r="801" spans="4:5" x14ac:dyDescent="0.2">
      <c r="D801" s="7"/>
      <c r="E801" s="7"/>
    </row>
    <row r="802" spans="4:5" x14ac:dyDescent="0.2">
      <c r="D802" s="7"/>
      <c r="E802" s="7"/>
    </row>
    <row r="803" spans="4:5" x14ac:dyDescent="0.2">
      <c r="D803" s="7"/>
      <c r="E803" s="7"/>
    </row>
    <row r="804" spans="4:5" x14ac:dyDescent="0.2">
      <c r="D804" s="7"/>
      <c r="E804" s="7"/>
    </row>
    <row r="805" spans="4:5" x14ac:dyDescent="0.2">
      <c r="D805" s="7"/>
      <c r="E805" s="7"/>
    </row>
    <row r="806" spans="4:5" x14ac:dyDescent="0.2">
      <c r="D806" s="7"/>
      <c r="E806" s="7"/>
    </row>
    <row r="807" spans="4:5" x14ac:dyDescent="0.2">
      <c r="D807" s="7"/>
      <c r="E807" s="7"/>
    </row>
    <row r="808" spans="4:5" x14ac:dyDescent="0.2">
      <c r="D808" s="7"/>
      <c r="E808" s="7"/>
    </row>
    <row r="809" spans="4:5" x14ac:dyDescent="0.2">
      <c r="D809" s="7"/>
      <c r="E809" s="7"/>
    </row>
    <row r="810" spans="4:5" x14ac:dyDescent="0.2">
      <c r="D810" s="7"/>
      <c r="E810" s="7"/>
    </row>
    <row r="811" spans="4:5" x14ac:dyDescent="0.2">
      <c r="D811" s="7"/>
      <c r="E811" s="7"/>
    </row>
    <row r="812" spans="4:5" x14ac:dyDescent="0.2">
      <c r="D812" s="7"/>
      <c r="E812" s="7"/>
    </row>
    <row r="813" spans="4:5" x14ac:dyDescent="0.2">
      <c r="D813" s="7"/>
      <c r="E813" s="7"/>
    </row>
    <row r="814" spans="4:5" x14ac:dyDescent="0.2">
      <c r="D814" s="7"/>
      <c r="E814" s="7"/>
    </row>
    <row r="815" spans="4:5" x14ac:dyDescent="0.2">
      <c r="D815" s="7"/>
      <c r="E815" s="7"/>
    </row>
    <row r="816" spans="4:5" x14ac:dyDescent="0.2">
      <c r="D816" s="7"/>
      <c r="E816" s="7"/>
    </row>
    <row r="817" spans="4:5" x14ac:dyDescent="0.2">
      <c r="D817" s="7"/>
      <c r="E817" s="7"/>
    </row>
    <row r="818" spans="4:5" x14ac:dyDescent="0.2">
      <c r="D818" s="7"/>
      <c r="E818" s="7"/>
    </row>
    <row r="819" spans="4:5" x14ac:dyDescent="0.2">
      <c r="D819" s="7"/>
      <c r="E819" s="7"/>
    </row>
    <row r="820" spans="4:5" x14ac:dyDescent="0.2">
      <c r="D820" s="7"/>
      <c r="E820" s="7"/>
    </row>
    <row r="821" spans="4:5" x14ac:dyDescent="0.2">
      <c r="D821" s="7"/>
      <c r="E821" s="7"/>
    </row>
    <row r="822" spans="4:5" x14ac:dyDescent="0.2">
      <c r="D822" s="7"/>
      <c r="E822" s="7"/>
    </row>
    <row r="823" spans="4:5" x14ac:dyDescent="0.2">
      <c r="D823" s="7"/>
      <c r="E823" s="7"/>
    </row>
    <row r="824" spans="4:5" x14ac:dyDescent="0.2">
      <c r="D824" s="7"/>
      <c r="E824" s="7"/>
    </row>
    <row r="825" spans="4:5" x14ac:dyDescent="0.2">
      <c r="D825" s="7"/>
      <c r="E825" s="7"/>
    </row>
    <row r="826" spans="4:5" x14ac:dyDescent="0.2">
      <c r="D826" s="7"/>
      <c r="E826" s="7"/>
    </row>
    <row r="827" spans="4:5" x14ac:dyDescent="0.2">
      <c r="D827" s="7"/>
      <c r="E827" s="7"/>
    </row>
    <row r="828" spans="4:5" x14ac:dyDescent="0.2">
      <c r="D828" s="7"/>
      <c r="E828" s="7"/>
    </row>
    <row r="829" spans="4:5" x14ac:dyDescent="0.2">
      <c r="D829" s="7"/>
      <c r="E829" s="7"/>
    </row>
    <row r="830" spans="4:5" x14ac:dyDescent="0.2">
      <c r="D830" s="7"/>
      <c r="E830" s="7"/>
    </row>
    <row r="831" spans="4:5" x14ac:dyDescent="0.2">
      <c r="D831" s="7"/>
      <c r="E831" s="7"/>
    </row>
    <row r="832" spans="4:5" x14ac:dyDescent="0.2">
      <c r="D832" s="7"/>
      <c r="E832" s="7"/>
    </row>
    <row r="833" spans="4:5" x14ac:dyDescent="0.2">
      <c r="D833" s="7"/>
      <c r="E833" s="7"/>
    </row>
    <row r="834" spans="4:5" x14ac:dyDescent="0.2">
      <c r="D834" s="7"/>
      <c r="E834" s="7"/>
    </row>
    <row r="835" spans="4:5" x14ac:dyDescent="0.2">
      <c r="D835" s="7"/>
      <c r="E835" s="7"/>
    </row>
    <row r="836" spans="4:5" x14ac:dyDescent="0.2">
      <c r="D836" s="7"/>
      <c r="E836" s="7"/>
    </row>
    <row r="837" spans="4:5" x14ac:dyDescent="0.2">
      <c r="D837" s="7"/>
      <c r="E837" s="7"/>
    </row>
    <row r="838" spans="4:5" x14ac:dyDescent="0.2">
      <c r="D838" s="7"/>
      <c r="E838" s="7"/>
    </row>
    <row r="839" spans="4:5" x14ac:dyDescent="0.2">
      <c r="D839" s="7"/>
      <c r="E839" s="7"/>
    </row>
    <row r="840" spans="4:5" x14ac:dyDescent="0.2">
      <c r="D840" s="7"/>
      <c r="E840" s="7"/>
    </row>
    <row r="841" spans="4:5" x14ac:dyDescent="0.2">
      <c r="D841" s="7"/>
      <c r="E841" s="7"/>
    </row>
    <row r="842" spans="4:5" x14ac:dyDescent="0.2">
      <c r="D842" s="7"/>
      <c r="E842" s="7"/>
    </row>
    <row r="843" spans="4:5" x14ac:dyDescent="0.2">
      <c r="D843" s="7"/>
      <c r="E843" s="7"/>
    </row>
    <row r="844" spans="4:5" x14ac:dyDescent="0.2">
      <c r="D844" s="7"/>
      <c r="E844" s="7"/>
    </row>
    <row r="845" spans="4:5" x14ac:dyDescent="0.2">
      <c r="D845" s="7"/>
      <c r="E845" s="7"/>
    </row>
    <row r="846" spans="4:5" x14ac:dyDescent="0.2">
      <c r="D846" s="7"/>
      <c r="E846" s="7"/>
    </row>
    <row r="847" spans="4:5" x14ac:dyDescent="0.2">
      <c r="D847" s="7"/>
      <c r="E847" s="7"/>
    </row>
    <row r="848" spans="4:5" x14ac:dyDescent="0.2">
      <c r="D848" s="7"/>
      <c r="E848" s="7"/>
    </row>
    <row r="849" spans="4:5" x14ac:dyDescent="0.2">
      <c r="D849" s="7"/>
      <c r="E849" s="7"/>
    </row>
    <row r="850" spans="4:5" x14ac:dyDescent="0.2">
      <c r="D850" s="7"/>
      <c r="E850" s="7"/>
    </row>
    <row r="851" spans="4:5" x14ac:dyDescent="0.2">
      <c r="D851" s="7"/>
      <c r="E851" s="7"/>
    </row>
    <row r="852" spans="4:5" x14ac:dyDescent="0.2">
      <c r="D852" s="7"/>
      <c r="E852" s="7"/>
    </row>
    <row r="853" spans="4:5" x14ac:dyDescent="0.2">
      <c r="D853" s="7"/>
      <c r="E853" s="7"/>
    </row>
    <row r="854" spans="4:5" x14ac:dyDescent="0.2">
      <c r="D854" s="7"/>
      <c r="E854" s="7"/>
    </row>
    <row r="855" spans="4:5" x14ac:dyDescent="0.2">
      <c r="D855" s="7"/>
      <c r="E855" s="7"/>
    </row>
    <row r="856" spans="4:5" x14ac:dyDescent="0.2">
      <c r="D856" s="7"/>
      <c r="E856" s="7"/>
    </row>
    <row r="857" spans="4:5" x14ac:dyDescent="0.2">
      <c r="D857" s="7"/>
      <c r="E857" s="7"/>
    </row>
    <row r="858" spans="4:5" x14ac:dyDescent="0.2">
      <c r="D858" s="7"/>
      <c r="E858" s="7"/>
    </row>
    <row r="859" spans="4:5" x14ac:dyDescent="0.2">
      <c r="D859" s="7"/>
      <c r="E859" s="7"/>
    </row>
    <row r="860" spans="4:5" x14ac:dyDescent="0.2">
      <c r="D860" s="7"/>
      <c r="E860" s="7"/>
    </row>
    <row r="861" spans="4:5" x14ac:dyDescent="0.2">
      <c r="D861" s="7"/>
      <c r="E861" s="7"/>
    </row>
    <row r="862" spans="4:5" x14ac:dyDescent="0.2">
      <c r="D862" s="7"/>
      <c r="E862" s="7"/>
    </row>
    <row r="863" spans="4:5" x14ac:dyDescent="0.2">
      <c r="D863" s="7"/>
      <c r="E863" s="7"/>
    </row>
    <row r="864" spans="4:5" x14ac:dyDescent="0.2">
      <c r="D864" s="7"/>
      <c r="E864" s="7"/>
    </row>
    <row r="865" spans="4:5" x14ac:dyDescent="0.2">
      <c r="D865" s="7"/>
      <c r="E865" s="7"/>
    </row>
    <row r="866" spans="4:5" x14ac:dyDescent="0.2">
      <c r="D866" s="7"/>
      <c r="E866" s="7"/>
    </row>
    <row r="867" spans="4:5" x14ac:dyDescent="0.2">
      <c r="D867" s="7"/>
      <c r="E867" s="7"/>
    </row>
    <row r="868" spans="4:5" x14ac:dyDescent="0.2">
      <c r="D868" s="7"/>
      <c r="E868" s="7"/>
    </row>
    <row r="869" spans="4:5" x14ac:dyDescent="0.2">
      <c r="D869" s="7"/>
      <c r="E869" s="7"/>
    </row>
    <row r="870" spans="4:5" x14ac:dyDescent="0.2">
      <c r="D870" s="7"/>
      <c r="E870" s="7"/>
    </row>
    <row r="871" spans="4:5" x14ac:dyDescent="0.2">
      <c r="D871" s="7"/>
      <c r="E871" s="7"/>
    </row>
    <row r="872" spans="4:5" x14ac:dyDescent="0.2">
      <c r="D872" s="7"/>
      <c r="E872" s="7"/>
    </row>
    <row r="873" spans="4:5" x14ac:dyDescent="0.2">
      <c r="D873" s="7"/>
      <c r="E873" s="7"/>
    </row>
    <row r="874" spans="4:5" x14ac:dyDescent="0.2">
      <c r="D874" s="7"/>
      <c r="E874" s="7"/>
    </row>
    <row r="875" spans="4:5" x14ac:dyDescent="0.2">
      <c r="D875" s="7"/>
      <c r="E875" s="7"/>
    </row>
    <row r="876" spans="4:5" x14ac:dyDescent="0.2">
      <c r="D876" s="7"/>
      <c r="E876" s="7"/>
    </row>
    <row r="877" spans="4:5" x14ac:dyDescent="0.2">
      <c r="D877" s="7"/>
      <c r="E877" s="7"/>
    </row>
    <row r="878" spans="4:5" x14ac:dyDescent="0.2">
      <c r="D878" s="7"/>
      <c r="E878" s="7"/>
    </row>
    <row r="879" spans="4:5" x14ac:dyDescent="0.2">
      <c r="D879" s="7"/>
      <c r="E879" s="7"/>
    </row>
    <row r="880" spans="4:5" x14ac:dyDescent="0.2">
      <c r="D880" s="7"/>
      <c r="E880" s="7"/>
    </row>
    <row r="881" spans="4:5" x14ac:dyDescent="0.2">
      <c r="D881" s="7"/>
      <c r="E881" s="7"/>
    </row>
    <row r="882" spans="4:5" x14ac:dyDescent="0.2">
      <c r="D882" s="7"/>
      <c r="E882" s="7"/>
    </row>
    <row r="883" spans="4:5" x14ac:dyDescent="0.2">
      <c r="D883" s="7"/>
      <c r="E883" s="7"/>
    </row>
    <row r="884" spans="4:5" x14ac:dyDescent="0.2">
      <c r="D884" s="7"/>
      <c r="E884" s="7"/>
    </row>
    <row r="885" spans="4:5" x14ac:dyDescent="0.2">
      <c r="D885" s="7"/>
      <c r="E885" s="7"/>
    </row>
    <row r="886" spans="4:5" x14ac:dyDescent="0.2">
      <c r="D886" s="7"/>
      <c r="E886" s="7"/>
    </row>
    <row r="887" spans="4:5" x14ac:dyDescent="0.2">
      <c r="D887" s="7"/>
      <c r="E887" s="7"/>
    </row>
    <row r="888" spans="4:5" x14ac:dyDescent="0.2">
      <c r="D888" s="7"/>
      <c r="E888" s="7"/>
    </row>
    <row r="889" spans="4:5" x14ac:dyDescent="0.2">
      <c r="D889" s="7"/>
      <c r="E889" s="7"/>
    </row>
    <row r="890" spans="4:5" x14ac:dyDescent="0.2">
      <c r="D890" s="7"/>
      <c r="E890" s="7"/>
    </row>
    <row r="891" spans="4:5" x14ac:dyDescent="0.2">
      <c r="D891" s="7"/>
      <c r="E891" s="7"/>
    </row>
    <row r="892" spans="4:5" x14ac:dyDescent="0.2">
      <c r="D892" s="7"/>
      <c r="E892" s="7"/>
    </row>
    <row r="893" spans="4:5" x14ac:dyDescent="0.2">
      <c r="D893" s="7"/>
      <c r="E893" s="7"/>
    </row>
    <row r="894" spans="4:5" x14ac:dyDescent="0.2">
      <c r="D894" s="7"/>
      <c r="E894" s="7"/>
    </row>
    <row r="895" spans="4:5" x14ac:dyDescent="0.2">
      <c r="D895" s="7"/>
      <c r="E895" s="7"/>
    </row>
    <row r="896" spans="4:5" x14ac:dyDescent="0.2">
      <c r="D896" s="7"/>
      <c r="E896" s="7"/>
    </row>
    <row r="897" spans="4:5" x14ac:dyDescent="0.2">
      <c r="D897" s="7"/>
      <c r="E897" s="7"/>
    </row>
    <row r="898" spans="4:5" x14ac:dyDescent="0.2">
      <c r="D898" s="7"/>
      <c r="E898" s="7"/>
    </row>
    <row r="899" spans="4:5" x14ac:dyDescent="0.2">
      <c r="D899" s="7"/>
      <c r="E899" s="7"/>
    </row>
    <row r="900" spans="4:5" x14ac:dyDescent="0.2">
      <c r="D900" s="7"/>
      <c r="E900" s="7"/>
    </row>
    <row r="901" spans="4:5" x14ac:dyDescent="0.2">
      <c r="D901" s="7"/>
      <c r="E901" s="7"/>
    </row>
    <row r="902" spans="4:5" x14ac:dyDescent="0.2">
      <c r="D902" s="7"/>
      <c r="E902" s="7"/>
    </row>
    <row r="903" spans="4:5" x14ac:dyDescent="0.2">
      <c r="D903" s="7"/>
      <c r="E903" s="7"/>
    </row>
    <row r="904" spans="4:5" x14ac:dyDescent="0.2">
      <c r="D904" s="7"/>
      <c r="E904" s="7"/>
    </row>
    <row r="905" spans="4:5" x14ac:dyDescent="0.2">
      <c r="D905" s="7"/>
      <c r="E905" s="7"/>
    </row>
    <row r="906" spans="4:5" x14ac:dyDescent="0.2">
      <c r="D906" s="7"/>
      <c r="E906" s="7"/>
    </row>
    <row r="907" spans="4:5" x14ac:dyDescent="0.2">
      <c r="D907" s="7"/>
      <c r="E907" s="7"/>
    </row>
    <row r="908" spans="4:5" x14ac:dyDescent="0.2">
      <c r="D908" s="7"/>
      <c r="E908" s="7"/>
    </row>
    <row r="909" spans="4:5" x14ac:dyDescent="0.2">
      <c r="D909" s="7"/>
      <c r="E909" s="7"/>
    </row>
    <row r="910" spans="4:5" x14ac:dyDescent="0.2">
      <c r="D910" s="7"/>
      <c r="E910" s="7"/>
    </row>
    <row r="911" spans="4:5" x14ac:dyDescent="0.2">
      <c r="D911" s="7"/>
      <c r="E911" s="7"/>
    </row>
    <row r="912" spans="4:5" x14ac:dyDescent="0.2">
      <c r="D912" s="7"/>
      <c r="E912" s="7"/>
    </row>
    <row r="913" spans="4:5" x14ac:dyDescent="0.2">
      <c r="D913" s="7"/>
      <c r="E913" s="7"/>
    </row>
    <row r="914" spans="4:5" x14ac:dyDescent="0.2">
      <c r="D914" s="7"/>
      <c r="E914" s="7"/>
    </row>
    <row r="915" spans="4:5" x14ac:dyDescent="0.2">
      <c r="D915" s="7"/>
      <c r="E915" s="7"/>
    </row>
    <row r="916" spans="4:5" x14ac:dyDescent="0.2">
      <c r="D916" s="7"/>
      <c r="E916" s="7"/>
    </row>
    <row r="917" spans="4:5" x14ac:dyDescent="0.2">
      <c r="D917" s="7"/>
      <c r="E917" s="7"/>
    </row>
    <row r="918" spans="4:5" x14ac:dyDescent="0.2">
      <c r="D918" s="7"/>
      <c r="E918" s="7"/>
    </row>
    <row r="919" spans="4:5" x14ac:dyDescent="0.2">
      <c r="D919" s="7"/>
      <c r="E919" s="7"/>
    </row>
    <row r="920" spans="4:5" x14ac:dyDescent="0.2">
      <c r="D920" s="7"/>
      <c r="E920" s="7"/>
    </row>
    <row r="921" spans="4:5" x14ac:dyDescent="0.2">
      <c r="D921" s="7"/>
      <c r="E921" s="7"/>
    </row>
    <row r="922" spans="4:5" x14ac:dyDescent="0.2">
      <c r="D922" s="7"/>
      <c r="E922" s="7"/>
    </row>
    <row r="923" spans="4:5" x14ac:dyDescent="0.2">
      <c r="D923" s="7"/>
      <c r="E923" s="7"/>
    </row>
    <row r="924" spans="4:5" x14ac:dyDescent="0.2">
      <c r="D924" s="7"/>
      <c r="E924" s="7"/>
    </row>
    <row r="925" spans="4:5" x14ac:dyDescent="0.2">
      <c r="D925" s="7"/>
      <c r="E925" s="7"/>
    </row>
    <row r="926" spans="4:5" x14ac:dyDescent="0.2">
      <c r="D926" s="7"/>
      <c r="E926" s="7"/>
    </row>
    <row r="927" spans="4:5" x14ac:dyDescent="0.2">
      <c r="D927" s="7"/>
      <c r="E927" s="7"/>
    </row>
    <row r="928" spans="4:5" x14ac:dyDescent="0.2">
      <c r="D928" s="7"/>
      <c r="E928" s="7"/>
    </row>
    <row r="929" spans="4:5" x14ac:dyDescent="0.2">
      <c r="D929" s="7"/>
      <c r="E929" s="7"/>
    </row>
    <row r="930" spans="4:5" x14ac:dyDescent="0.2">
      <c r="D930" s="7"/>
      <c r="E930" s="7"/>
    </row>
    <row r="931" spans="4:5" x14ac:dyDescent="0.2">
      <c r="D931" s="7"/>
      <c r="E931" s="7"/>
    </row>
    <row r="932" spans="4:5" x14ac:dyDescent="0.2">
      <c r="D932" s="7"/>
      <c r="E932" s="7"/>
    </row>
    <row r="933" spans="4:5" x14ac:dyDescent="0.2">
      <c r="D933" s="7"/>
      <c r="E933" s="7"/>
    </row>
    <row r="934" spans="4:5" x14ac:dyDescent="0.2">
      <c r="D934" s="7"/>
      <c r="E934" s="7"/>
    </row>
    <row r="935" spans="4:5" x14ac:dyDescent="0.2">
      <c r="D935" s="7"/>
      <c r="E935" s="7"/>
    </row>
    <row r="936" spans="4:5" x14ac:dyDescent="0.2">
      <c r="D936" s="7"/>
      <c r="E936" s="7"/>
    </row>
    <row r="937" spans="4:5" x14ac:dyDescent="0.2">
      <c r="D937" s="7"/>
      <c r="E937" s="7"/>
    </row>
    <row r="938" spans="4:5" x14ac:dyDescent="0.2">
      <c r="D938" s="7"/>
      <c r="E938" s="7"/>
    </row>
    <row r="939" spans="4:5" x14ac:dyDescent="0.2">
      <c r="D939" s="7"/>
      <c r="E939" s="7"/>
    </row>
    <row r="940" spans="4:5" x14ac:dyDescent="0.2">
      <c r="D940" s="7"/>
      <c r="E940" s="7"/>
    </row>
    <row r="941" spans="4:5" x14ac:dyDescent="0.2">
      <c r="D941" s="7"/>
      <c r="E941" s="7"/>
    </row>
    <row r="942" spans="4:5" x14ac:dyDescent="0.2">
      <c r="D942" s="7"/>
      <c r="E942" s="7"/>
    </row>
    <row r="943" spans="4:5" x14ac:dyDescent="0.2">
      <c r="D943" s="7"/>
      <c r="E943" s="7"/>
    </row>
    <row r="944" spans="4:5" x14ac:dyDescent="0.2">
      <c r="D944" s="7"/>
      <c r="E944" s="7"/>
    </row>
    <row r="945" spans="4:5" x14ac:dyDescent="0.2">
      <c r="D945" s="7"/>
      <c r="E945" s="7"/>
    </row>
    <row r="946" spans="4:5" x14ac:dyDescent="0.2">
      <c r="D946" s="7"/>
      <c r="E946" s="7"/>
    </row>
    <row r="947" spans="4:5" x14ac:dyDescent="0.2">
      <c r="D947" s="7"/>
      <c r="E947" s="7"/>
    </row>
    <row r="948" spans="4:5" x14ac:dyDescent="0.2">
      <c r="D948" s="7"/>
      <c r="E948" s="7"/>
    </row>
    <row r="949" spans="4:5" x14ac:dyDescent="0.2">
      <c r="D949" s="7"/>
      <c r="E949" s="7"/>
    </row>
    <row r="950" spans="4:5" x14ac:dyDescent="0.2">
      <c r="D950" s="7"/>
      <c r="E950" s="7"/>
    </row>
    <row r="951" spans="4:5" x14ac:dyDescent="0.2">
      <c r="D951" s="7"/>
      <c r="E951" s="7"/>
    </row>
    <row r="952" spans="4:5" x14ac:dyDescent="0.2">
      <c r="D952" s="7"/>
      <c r="E952" s="7"/>
    </row>
    <row r="953" spans="4:5" x14ac:dyDescent="0.2">
      <c r="D953" s="7"/>
      <c r="E953" s="7"/>
    </row>
    <row r="954" spans="4:5" x14ac:dyDescent="0.2">
      <c r="D954" s="7"/>
      <c r="E954" s="7"/>
    </row>
    <row r="955" spans="4:5" x14ac:dyDescent="0.2">
      <c r="D955" s="7"/>
      <c r="E955" s="7"/>
    </row>
    <row r="956" spans="4:5" x14ac:dyDescent="0.2">
      <c r="D956" s="7"/>
      <c r="E956" s="7"/>
    </row>
    <row r="957" spans="4:5" x14ac:dyDescent="0.2">
      <c r="D957" s="7"/>
      <c r="E957" s="7"/>
    </row>
    <row r="958" spans="4:5" x14ac:dyDescent="0.2">
      <c r="D958" s="7"/>
      <c r="E958" s="7"/>
    </row>
    <row r="959" spans="4:5" x14ac:dyDescent="0.2">
      <c r="D959" s="7"/>
      <c r="E959" s="7"/>
    </row>
    <row r="960" spans="4:5" x14ac:dyDescent="0.2">
      <c r="D960" s="7"/>
      <c r="E960" s="7"/>
    </row>
    <row r="961" spans="4:5" x14ac:dyDescent="0.2">
      <c r="D961" s="7"/>
      <c r="E961" s="7"/>
    </row>
    <row r="962" spans="4:5" x14ac:dyDescent="0.2">
      <c r="D962" s="7"/>
      <c r="E962" s="7"/>
    </row>
    <row r="963" spans="4:5" x14ac:dyDescent="0.2">
      <c r="D963" s="7"/>
      <c r="E963" s="7"/>
    </row>
    <row r="964" spans="4:5" x14ac:dyDescent="0.2">
      <c r="D964" s="7"/>
      <c r="E964" s="7"/>
    </row>
    <row r="965" spans="4:5" x14ac:dyDescent="0.2">
      <c r="D965" s="7"/>
      <c r="E965" s="7"/>
    </row>
    <row r="966" spans="4:5" x14ac:dyDescent="0.2">
      <c r="D966" s="7"/>
      <c r="E966" s="7"/>
    </row>
    <row r="967" spans="4:5" x14ac:dyDescent="0.2">
      <c r="D967" s="7"/>
      <c r="E967" s="7"/>
    </row>
    <row r="968" spans="4:5" x14ac:dyDescent="0.2">
      <c r="D968" s="7"/>
      <c r="E968" s="7"/>
    </row>
    <row r="969" spans="4:5" x14ac:dyDescent="0.2">
      <c r="D969" s="7"/>
      <c r="E969" s="7"/>
    </row>
    <row r="970" spans="4:5" x14ac:dyDescent="0.2">
      <c r="D970" s="7"/>
      <c r="E970" s="7"/>
    </row>
    <row r="971" spans="4:5" x14ac:dyDescent="0.2">
      <c r="D971" s="7"/>
      <c r="E971" s="7"/>
    </row>
    <row r="972" spans="4:5" x14ac:dyDescent="0.2">
      <c r="D972" s="7"/>
      <c r="E972" s="7"/>
    </row>
    <row r="973" spans="4:5" x14ac:dyDescent="0.2">
      <c r="D973" s="7"/>
      <c r="E973" s="7"/>
    </row>
    <row r="974" spans="4:5" x14ac:dyDescent="0.2">
      <c r="D974" s="7"/>
      <c r="E974" s="7"/>
    </row>
    <row r="975" spans="4:5" x14ac:dyDescent="0.2">
      <c r="D975" s="7"/>
      <c r="E975" s="7"/>
    </row>
    <row r="976" spans="4:5" x14ac:dyDescent="0.2">
      <c r="D976" s="7"/>
      <c r="E976" s="7"/>
    </row>
    <row r="977" spans="4:5" x14ac:dyDescent="0.2">
      <c r="D977" s="7"/>
      <c r="E977" s="7"/>
    </row>
    <row r="978" spans="4:5" x14ac:dyDescent="0.2">
      <c r="D978" s="7"/>
      <c r="E978" s="7"/>
    </row>
    <row r="979" spans="4:5" x14ac:dyDescent="0.2">
      <c r="D979" s="7"/>
      <c r="E979" s="7"/>
    </row>
    <row r="980" spans="4:5" x14ac:dyDescent="0.2">
      <c r="D980" s="7"/>
      <c r="E980" s="7"/>
    </row>
    <row r="981" spans="4:5" x14ac:dyDescent="0.2">
      <c r="D981" s="7"/>
      <c r="E981" s="7"/>
    </row>
    <row r="982" spans="4:5" x14ac:dyDescent="0.2">
      <c r="D982" s="7"/>
      <c r="E982" s="7"/>
    </row>
    <row r="983" spans="4:5" x14ac:dyDescent="0.2">
      <c r="D983" s="7"/>
      <c r="E983" s="7"/>
    </row>
    <row r="984" spans="4:5" x14ac:dyDescent="0.2">
      <c r="D984" s="7"/>
      <c r="E984" s="7"/>
    </row>
    <row r="985" spans="4:5" x14ac:dyDescent="0.2">
      <c r="D985" s="7"/>
      <c r="E985" s="7"/>
    </row>
    <row r="986" spans="4:5" x14ac:dyDescent="0.2">
      <c r="D986" s="7"/>
      <c r="E986" s="7"/>
    </row>
    <row r="987" spans="4:5" x14ac:dyDescent="0.2">
      <c r="D987" s="7"/>
      <c r="E987" s="7"/>
    </row>
    <row r="988" spans="4:5" x14ac:dyDescent="0.2">
      <c r="D988" s="7"/>
      <c r="E988" s="7"/>
    </row>
    <row r="989" spans="4:5" x14ac:dyDescent="0.2">
      <c r="D989" s="7"/>
      <c r="E989" s="7"/>
    </row>
    <row r="990" spans="4:5" x14ac:dyDescent="0.2">
      <c r="D990" s="7"/>
      <c r="E990" s="7"/>
    </row>
    <row r="991" spans="4:5" x14ac:dyDescent="0.2">
      <c r="D991" s="7"/>
      <c r="E991" s="7"/>
    </row>
    <row r="992" spans="4:5" x14ac:dyDescent="0.2">
      <c r="D992" s="7"/>
      <c r="E992" s="7"/>
    </row>
    <row r="993" spans="4:5" x14ac:dyDescent="0.2">
      <c r="D993" s="7"/>
      <c r="E993" s="7"/>
    </row>
    <row r="994" spans="4:5" x14ac:dyDescent="0.2">
      <c r="D994" s="7"/>
      <c r="E994" s="7"/>
    </row>
    <row r="995" spans="4:5" x14ac:dyDescent="0.2">
      <c r="D995" s="7"/>
      <c r="E995" s="7"/>
    </row>
    <row r="996" spans="4:5" x14ac:dyDescent="0.2">
      <c r="D996" s="7"/>
      <c r="E996" s="7"/>
    </row>
    <row r="997" spans="4:5" x14ac:dyDescent="0.2">
      <c r="D997" s="7"/>
      <c r="E997" s="7"/>
    </row>
    <row r="998" spans="4:5" x14ac:dyDescent="0.2">
      <c r="D998" s="7"/>
      <c r="E998" s="7"/>
    </row>
    <row r="999" spans="4:5" x14ac:dyDescent="0.2">
      <c r="D999" s="7"/>
      <c r="E999" s="7"/>
    </row>
    <row r="1000" spans="4:5" x14ac:dyDescent="0.2">
      <c r="D1000" s="7"/>
      <c r="E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2"/>
  <sheetViews>
    <sheetView workbookViewId="0">
      <selection sqref="A1:XFD1048576"/>
    </sheetView>
  </sheetViews>
  <sheetFormatPr defaultColWidth="12.5703125" defaultRowHeight="15.75" customHeight="1" x14ac:dyDescent="0.2"/>
  <cols>
    <col min="1" max="1" width="8.5703125" bestFit="1" customWidth="1"/>
    <col min="2" max="2" width="9.5703125" bestFit="1" customWidth="1"/>
    <col min="3" max="3" width="10.28515625" bestFit="1" customWidth="1"/>
  </cols>
  <sheetData>
    <row r="1" spans="1:3" x14ac:dyDescent="0.2">
      <c r="A1" s="2" t="s">
        <v>235</v>
      </c>
      <c r="B1" s="2" t="s">
        <v>236</v>
      </c>
      <c r="C1" s="2" t="s">
        <v>237</v>
      </c>
    </row>
    <row r="2" spans="1:3" x14ac:dyDescent="0.2">
      <c r="A2" s="2" t="s">
        <v>40</v>
      </c>
      <c r="B2" s="2">
        <v>0.55000000000000004</v>
      </c>
      <c r="C2" s="2">
        <v>1</v>
      </c>
    </row>
    <row r="3" spans="1:3" x14ac:dyDescent="0.2">
      <c r="A3" s="2" t="s">
        <v>35</v>
      </c>
      <c r="B3" s="2">
        <v>0.7</v>
      </c>
      <c r="C3" s="2">
        <v>1</v>
      </c>
    </row>
    <row r="4" spans="1:3" x14ac:dyDescent="0.2">
      <c r="A4" s="2" t="s">
        <v>39</v>
      </c>
      <c r="B4" s="2">
        <v>1</v>
      </c>
      <c r="C4" s="2">
        <v>1</v>
      </c>
    </row>
    <row r="5" spans="1:3" x14ac:dyDescent="0.2">
      <c r="A5" s="2" t="s">
        <v>52</v>
      </c>
      <c r="B5" s="2">
        <v>1.27</v>
      </c>
      <c r="C5" s="2">
        <v>1</v>
      </c>
    </row>
    <row r="6" spans="1:3" x14ac:dyDescent="0.2">
      <c r="A6" s="2" t="s">
        <v>42</v>
      </c>
      <c r="B6" s="2">
        <v>1.65</v>
      </c>
      <c r="C6" s="2">
        <v>1</v>
      </c>
    </row>
    <row r="7" spans="1:3" x14ac:dyDescent="0.2">
      <c r="A7" s="2" t="s">
        <v>46</v>
      </c>
      <c r="B7" s="2">
        <v>0.04</v>
      </c>
      <c r="C7" s="2">
        <v>0</v>
      </c>
    </row>
    <row r="8" spans="1:3" x14ac:dyDescent="0.2">
      <c r="A8" s="2" t="s">
        <v>38</v>
      </c>
      <c r="B8" s="2">
        <v>0.05</v>
      </c>
      <c r="C8" s="2">
        <v>0</v>
      </c>
    </row>
    <row r="9" spans="1:3" x14ac:dyDescent="0.2">
      <c r="A9" s="2" t="s">
        <v>41</v>
      </c>
      <c r="B9" s="2">
        <v>0</v>
      </c>
      <c r="C9" s="2">
        <v>0</v>
      </c>
    </row>
    <row r="10" spans="1:3" x14ac:dyDescent="0.2">
      <c r="A10" s="2" t="s">
        <v>238</v>
      </c>
      <c r="B10" s="2">
        <v>-0.7</v>
      </c>
      <c r="C10" s="2">
        <v>0</v>
      </c>
    </row>
    <row r="11" spans="1:3" x14ac:dyDescent="0.2">
      <c r="A11" s="2" t="s">
        <v>239</v>
      </c>
      <c r="B11" s="2">
        <v>0.15</v>
      </c>
    </row>
    <row r="12" spans="1:3" x14ac:dyDescent="0.2">
      <c r="A12" s="2" t="s">
        <v>240</v>
      </c>
      <c r="B12" s="2">
        <v>-0.38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0"/>
  <sheetViews>
    <sheetView workbookViewId="0"/>
  </sheetViews>
  <sheetFormatPr defaultColWidth="12.5703125" defaultRowHeight="15.75" customHeight="1" x14ac:dyDescent="0.2"/>
  <cols>
    <col min="1" max="1" width="14.140625" bestFit="1" customWidth="1"/>
    <col min="3" max="3" width="14.5703125" bestFit="1" customWidth="1"/>
    <col min="4" max="4" width="5.42578125" bestFit="1" customWidth="1"/>
    <col min="5" max="5" width="14.42578125" bestFit="1" customWidth="1"/>
    <col min="6" max="6" width="9" bestFit="1" customWidth="1"/>
  </cols>
  <sheetData>
    <row r="1" spans="1:6" x14ac:dyDescent="0.2">
      <c r="A1" s="2" t="s">
        <v>241</v>
      </c>
      <c r="C1" s="2" t="s">
        <v>242</v>
      </c>
      <c r="D1" s="2" t="s">
        <v>227</v>
      </c>
      <c r="E1" s="2" t="s">
        <v>243</v>
      </c>
    </row>
    <row r="2" spans="1:6" x14ac:dyDescent="0.2">
      <c r="A2" s="2" t="s">
        <v>73</v>
      </c>
      <c r="C2" s="2" t="s">
        <v>73</v>
      </c>
      <c r="D2" s="5">
        <f>VLOOKUP(C2,Batters!B:L,11,FALSE)</f>
        <v>11.255550000000001</v>
      </c>
      <c r="E2" s="2" t="s">
        <v>81</v>
      </c>
      <c r="F2" s="2">
        <v>1.6</v>
      </c>
    </row>
    <row r="3" spans="1:6" x14ac:dyDescent="0.2">
      <c r="A3" s="2" t="s">
        <v>81</v>
      </c>
      <c r="C3" s="2" t="s">
        <v>74</v>
      </c>
      <c r="D3" s="5">
        <f>VLOOKUP(C3,Batters!B:L,11,FALSE)</f>
        <v>5.5349999999999984</v>
      </c>
      <c r="E3" s="2" t="s">
        <v>43</v>
      </c>
      <c r="F3" s="5">
        <f>VLOOKUP(E3,Batters!B:L,11,FALSE)</f>
        <v>6.9075000000000024</v>
      </c>
    </row>
    <row r="4" spans="1:6" x14ac:dyDescent="0.2">
      <c r="A4" s="2" t="s">
        <v>43</v>
      </c>
      <c r="C4" s="2" t="s">
        <v>32</v>
      </c>
      <c r="D4" s="5">
        <f>VLOOKUP(C4,Batters!B:L,11,FALSE)</f>
        <v>2.7333359999999969</v>
      </c>
      <c r="E4" s="2" t="s">
        <v>70</v>
      </c>
      <c r="F4" s="5">
        <f>VLOOKUP(E4,Batters!B:L,11,FALSE)</f>
        <v>4.8343500000000006</v>
      </c>
    </row>
    <row r="5" spans="1:6" x14ac:dyDescent="0.2">
      <c r="A5" s="2" t="s">
        <v>74</v>
      </c>
      <c r="C5" s="2" t="s">
        <v>64</v>
      </c>
      <c r="D5" s="5">
        <f>VLOOKUP(C5,Batters!B:L,11,FALSE)</f>
        <v>1.6745999999999981</v>
      </c>
      <c r="E5" s="2" t="s">
        <v>55</v>
      </c>
      <c r="F5" s="5">
        <f>VLOOKUP(E5,Batters!B:L,11,FALSE)</f>
        <v>2.9099999999999993</v>
      </c>
    </row>
    <row r="6" spans="1:6" x14ac:dyDescent="0.2">
      <c r="A6" s="1" t="s">
        <v>70</v>
      </c>
      <c r="C6" s="2" t="s">
        <v>84</v>
      </c>
      <c r="D6" s="5">
        <f>VLOOKUP(C6,Batters!B:L,11,FALSE)</f>
        <v>1.1986559999999997</v>
      </c>
      <c r="E6" s="2" t="s">
        <v>57</v>
      </c>
      <c r="F6" s="5">
        <f>VLOOKUP(E6,Batters!B:L,11,FALSE)</f>
        <v>1.9349999999999992</v>
      </c>
    </row>
    <row r="7" spans="1:6" x14ac:dyDescent="0.2">
      <c r="A7" s="1" t="s">
        <v>32</v>
      </c>
      <c r="C7" s="2" t="s">
        <v>47</v>
      </c>
      <c r="D7" s="5">
        <f>VLOOKUP(C7,Batters!B:L,11,FALSE)</f>
        <v>1.2150000000000007</v>
      </c>
      <c r="E7" s="2" t="s">
        <v>76</v>
      </c>
      <c r="F7" s="5">
        <f>VLOOKUP(E7,Batters!B:L,11,FALSE)</f>
        <v>0.8435999999999978</v>
      </c>
    </row>
    <row r="8" spans="1:6" x14ac:dyDescent="0.2">
      <c r="A8" s="1" t="s">
        <v>55</v>
      </c>
      <c r="C8" s="2" t="s">
        <v>86</v>
      </c>
      <c r="D8" s="5">
        <f>VLOOKUP(C8,Batters!B:L,11,FALSE)</f>
        <v>-0.44726399999999839</v>
      </c>
      <c r="E8" s="2" t="s">
        <v>68</v>
      </c>
      <c r="F8" s="5">
        <f>VLOOKUP(E8,Batters!B:L,11,FALSE)</f>
        <v>0.76860000000000073</v>
      </c>
    </row>
    <row r="9" spans="1:6" x14ac:dyDescent="0.2">
      <c r="A9" s="1" t="s">
        <v>64</v>
      </c>
      <c r="C9" s="2" t="s">
        <v>50</v>
      </c>
      <c r="D9" s="5">
        <f>VLOOKUP(C9,Batters!B:L,11,FALSE)</f>
        <v>-1.1949000000000027</v>
      </c>
      <c r="E9" s="2" t="s">
        <v>59</v>
      </c>
      <c r="F9" s="5">
        <f>VLOOKUP(E9,Batters!B:L,11,FALSE)</f>
        <v>-0.26399999999999862</v>
      </c>
    </row>
    <row r="10" spans="1:6" x14ac:dyDescent="0.2">
      <c r="A10" s="1" t="s">
        <v>57</v>
      </c>
      <c r="C10" s="2" t="s">
        <v>53</v>
      </c>
      <c r="D10" s="5">
        <f>VLOOKUP(C10,Batters!B:L,11,FALSE)</f>
        <v>-2.9855999999999994</v>
      </c>
      <c r="E10" s="2" t="s">
        <v>62</v>
      </c>
      <c r="F10" s="5">
        <f>VLOOKUP(E10,Batters!B:L,11,FALSE)</f>
        <v>-1.7969999999999997</v>
      </c>
    </row>
    <row r="11" spans="1:6" x14ac:dyDescent="0.2">
      <c r="A11" s="1" t="s">
        <v>84</v>
      </c>
      <c r="C11" s="2" t="s">
        <v>78</v>
      </c>
      <c r="D11" s="2">
        <v>-3.3</v>
      </c>
      <c r="E11" s="2" t="s">
        <v>66</v>
      </c>
      <c r="F11" s="5">
        <f>VLOOKUP(E11,Batters!B:L,11,FALSE)</f>
        <v>-2.1719999999999997</v>
      </c>
    </row>
    <row r="12" spans="1:6" x14ac:dyDescent="0.2">
      <c r="A12" s="1" t="s">
        <v>76</v>
      </c>
      <c r="D12" s="5">
        <f>SUM(D2:D11)</f>
        <v>15.684377999999995</v>
      </c>
      <c r="F12" s="2">
        <f>SUM(F2:F11)</f>
        <v>15.566049999999997</v>
      </c>
    </row>
    <row r="13" spans="1:6" x14ac:dyDescent="0.2">
      <c r="A13" s="1" t="s">
        <v>47</v>
      </c>
    </row>
    <row r="14" spans="1:6" x14ac:dyDescent="0.2">
      <c r="A14" s="1" t="s">
        <v>68</v>
      </c>
    </row>
    <row r="15" spans="1:6" x14ac:dyDescent="0.2">
      <c r="A15" s="1" t="s">
        <v>86</v>
      </c>
    </row>
    <row r="16" spans="1:6" x14ac:dyDescent="0.2">
      <c r="A16" s="1" t="s">
        <v>59</v>
      </c>
    </row>
    <row r="17" spans="1:1" x14ac:dyDescent="0.2">
      <c r="A17" s="1" t="s">
        <v>50</v>
      </c>
    </row>
    <row r="18" spans="1:1" x14ac:dyDescent="0.2">
      <c r="A18" s="1" t="s">
        <v>62</v>
      </c>
    </row>
    <row r="19" spans="1:1" x14ac:dyDescent="0.2">
      <c r="A19" s="1" t="s">
        <v>66</v>
      </c>
    </row>
    <row r="20" spans="1:1" x14ac:dyDescent="0.2">
      <c r="A20" s="1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4696-1F95-4CDF-8054-03EC37BF0948}">
  <dimension ref="A1:C1248"/>
  <sheetViews>
    <sheetView topLeftCell="A8" workbookViewId="0">
      <selection activeCell="A16" sqref="A16"/>
    </sheetView>
  </sheetViews>
  <sheetFormatPr defaultRowHeight="12.75" x14ac:dyDescent="0.2"/>
  <cols>
    <col min="1" max="1" width="19.85546875" bestFit="1" customWidth="1"/>
  </cols>
  <sheetData>
    <row r="1" spans="1:3" x14ac:dyDescent="0.2">
      <c r="A1" t="s">
        <v>251</v>
      </c>
      <c r="B1" t="s">
        <v>2</v>
      </c>
      <c r="C1" t="s">
        <v>252</v>
      </c>
    </row>
    <row r="2" spans="1:3" x14ac:dyDescent="0.2">
      <c r="A2" t="s">
        <v>253</v>
      </c>
      <c r="B2" t="s">
        <v>254</v>
      </c>
      <c r="C2">
        <v>10.27698341262457</v>
      </c>
    </row>
    <row r="3" spans="1:3" x14ac:dyDescent="0.2">
      <c r="A3" t="s">
        <v>147</v>
      </c>
      <c r="B3" t="s">
        <v>255</v>
      </c>
      <c r="C3">
        <v>5.6086687191960696</v>
      </c>
    </row>
    <row r="4" spans="1:3" x14ac:dyDescent="0.2">
      <c r="A4" t="s">
        <v>171</v>
      </c>
      <c r="B4" t="s">
        <v>256</v>
      </c>
      <c r="C4">
        <v>5.3344467317909867</v>
      </c>
    </row>
    <row r="5" spans="1:3" x14ac:dyDescent="0.2">
      <c r="A5" t="s">
        <v>145</v>
      </c>
      <c r="B5" t="s">
        <v>257</v>
      </c>
      <c r="C5">
        <v>5.2922127463901294</v>
      </c>
    </row>
    <row r="6" spans="1:3" x14ac:dyDescent="0.2">
      <c r="A6" t="s">
        <v>258</v>
      </c>
      <c r="B6" t="s">
        <v>255</v>
      </c>
      <c r="C6">
        <v>5.5177883959708049</v>
      </c>
    </row>
    <row r="7" spans="1:3" x14ac:dyDescent="0.2">
      <c r="A7" t="s">
        <v>184</v>
      </c>
      <c r="B7" t="s">
        <v>259</v>
      </c>
      <c r="C7">
        <v>4.6909454931380363</v>
      </c>
    </row>
    <row r="8" spans="1:3" x14ac:dyDescent="0.2">
      <c r="A8" t="s">
        <v>73</v>
      </c>
      <c r="B8" t="s">
        <v>260</v>
      </c>
      <c r="C8">
        <v>4.4340550166854316</v>
      </c>
    </row>
    <row r="9" spans="1:3" x14ac:dyDescent="0.2">
      <c r="A9" s="12" t="s">
        <v>195</v>
      </c>
      <c r="B9" t="s">
        <v>261</v>
      </c>
      <c r="C9">
        <v>4.5192246933842464</v>
      </c>
    </row>
    <row r="10" spans="1:3" x14ac:dyDescent="0.2">
      <c r="A10" t="s">
        <v>262</v>
      </c>
      <c r="B10" t="s">
        <v>255</v>
      </c>
      <c r="C10">
        <v>4.9888063298903473</v>
      </c>
    </row>
    <row r="11" spans="1:3" x14ac:dyDescent="0.2">
      <c r="A11" t="s">
        <v>263</v>
      </c>
      <c r="B11" t="s">
        <v>264</v>
      </c>
      <c r="C11">
        <v>4.4710128432738863</v>
      </c>
    </row>
    <row r="12" spans="1:3" x14ac:dyDescent="0.2">
      <c r="A12" t="s">
        <v>99</v>
      </c>
      <c r="B12" t="s">
        <v>265</v>
      </c>
      <c r="C12">
        <v>4.1458352508367593</v>
      </c>
    </row>
    <row r="13" spans="1:3" x14ac:dyDescent="0.2">
      <c r="A13" t="s">
        <v>266</v>
      </c>
      <c r="B13" t="s">
        <v>267</v>
      </c>
      <c r="C13">
        <v>4.5291364817677184</v>
      </c>
    </row>
    <row r="14" spans="1:3" x14ac:dyDescent="0.2">
      <c r="A14" t="s">
        <v>223</v>
      </c>
      <c r="B14" t="s">
        <v>268</v>
      </c>
      <c r="C14">
        <v>3.6356782442353044</v>
      </c>
    </row>
    <row r="15" spans="1:3" x14ac:dyDescent="0.2">
      <c r="A15" s="12" t="s">
        <v>114</v>
      </c>
      <c r="B15" t="s">
        <v>269</v>
      </c>
      <c r="C15">
        <v>3.354918424831288</v>
      </c>
    </row>
    <row r="16" spans="1:3" x14ac:dyDescent="0.2">
      <c r="A16" t="s">
        <v>100</v>
      </c>
      <c r="B16" t="s">
        <v>270</v>
      </c>
      <c r="C16">
        <v>3.3455084068885883</v>
      </c>
    </row>
    <row r="17" spans="1:3" x14ac:dyDescent="0.2">
      <c r="A17" t="s">
        <v>271</v>
      </c>
      <c r="B17" t="s">
        <v>272</v>
      </c>
      <c r="C17">
        <v>3.2248570229571265</v>
      </c>
    </row>
    <row r="18" spans="1:3" x14ac:dyDescent="0.2">
      <c r="A18" t="s">
        <v>273</v>
      </c>
      <c r="B18" t="s">
        <v>272</v>
      </c>
      <c r="C18">
        <v>3.202830171948956</v>
      </c>
    </row>
    <row r="19" spans="1:3" x14ac:dyDescent="0.2">
      <c r="A19" t="s">
        <v>141</v>
      </c>
      <c r="B19" t="s">
        <v>270</v>
      </c>
      <c r="C19">
        <v>3.2259911221539106</v>
      </c>
    </row>
    <row r="20" spans="1:3" x14ac:dyDescent="0.2">
      <c r="A20" t="s">
        <v>274</v>
      </c>
      <c r="B20" t="s">
        <v>275</v>
      </c>
      <c r="C20">
        <v>2.9359238139998953</v>
      </c>
    </row>
    <row r="21" spans="1:3" x14ac:dyDescent="0.2">
      <c r="A21" s="12" t="s">
        <v>135</v>
      </c>
      <c r="B21" t="s">
        <v>276</v>
      </c>
      <c r="C21">
        <v>2.6694795261944728</v>
      </c>
    </row>
    <row r="22" spans="1:3" x14ac:dyDescent="0.2">
      <c r="A22" t="s">
        <v>277</v>
      </c>
      <c r="B22" t="s">
        <v>278</v>
      </c>
      <c r="C22">
        <v>3.476858932524669</v>
      </c>
    </row>
    <row r="23" spans="1:3" x14ac:dyDescent="0.2">
      <c r="A23" t="s">
        <v>279</v>
      </c>
      <c r="B23" t="s">
        <v>275</v>
      </c>
      <c r="C23">
        <v>2.741897725227747</v>
      </c>
    </row>
    <row r="24" spans="1:3" x14ac:dyDescent="0.2">
      <c r="A24" t="s">
        <v>87</v>
      </c>
      <c r="B24" t="s">
        <v>272</v>
      </c>
      <c r="C24">
        <v>2.7867017210495675</v>
      </c>
    </row>
    <row r="25" spans="1:3" x14ac:dyDescent="0.2">
      <c r="A25" t="s">
        <v>43</v>
      </c>
      <c r="B25" t="s">
        <v>254</v>
      </c>
      <c r="C25">
        <v>4.403727327705238</v>
      </c>
    </row>
    <row r="26" spans="1:3" x14ac:dyDescent="0.2">
      <c r="A26" t="s">
        <v>182</v>
      </c>
      <c r="B26" t="s">
        <v>259</v>
      </c>
      <c r="C26">
        <v>2.7833427602627863</v>
      </c>
    </row>
    <row r="27" spans="1:3" x14ac:dyDescent="0.2">
      <c r="A27" t="s">
        <v>280</v>
      </c>
      <c r="B27" t="s">
        <v>281</v>
      </c>
      <c r="C27">
        <v>2.9710776286117579</v>
      </c>
    </row>
    <row r="28" spans="1:3" x14ac:dyDescent="0.2">
      <c r="A28" t="s">
        <v>282</v>
      </c>
      <c r="B28" t="s">
        <v>283</v>
      </c>
      <c r="C28">
        <v>3.1743607819938315</v>
      </c>
    </row>
    <row r="29" spans="1:3" x14ac:dyDescent="0.2">
      <c r="A29" t="s">
        <v>157</v>
      </c>
      <c r="B29" t="s">
        <v>270</v>
      </c>
      <c r="C29">
        <v>2.3629495035120001</v>
      </c>
    </row>
    <row r="30" spans="1:3" x14ac:dyDescent="0.2">
      <c r="A30" t="s">
        <v>284</v>
      </c>
      <c r="B30" t="s">
        <v>283</v>
      </c>
      <c r="C30">
        <v>2.4109377445980091</v>
      </c>
    </row>
    <row r="31" spans="1:3" x14ac:dyDescent="0.2">
      <c r="A31" t="s">
        <v>70</v>
      </c>
      <c r="B31" t="s">
        <v>285</v>
      </c>
      <c r="C31">
        <v>2.3441572757467375</v>
      </c>
    </row>
    <row r="32" spans="1:3" x14ac:dyDescent="0.2">
      <c r="A32" t="s">
        <v>286</v>
      </c>
      <c r="B32" t="s">
        <v>281</v>
      </c>
      <c r="C32">
        <v>2.596743009404558</v>
      </c>
    </row>
    <row r="33" spans="1:3" x14ac:dyDescent="0.2">
      <c r="A33" t="s">
        <v>190</v>
      </c>
      <c r="B33" t="s">
        <v>264</v>
      </c>
      <c r="C33">
        <v>2.0515873051614042</v>
      </c>
    </row>
    <row r="34" spans="1:3" x14ac:dyDescent="0.2">
      <c r="A34" t="s">
        <v>89</v>
      </c>
      <c r="B34" t="s">
        <v>287</v>
      </c>
      <c r="C34">
        <v>2.1309556629119912</v>
      </c>
    </row>
    <row r="35" spans="1:3" x14ac:dyDescent="0.2">
      <c r="A35" t="s">
        <v>115</v>
      </c>
      <c r="B35" t="s">
        <v>288</v>
      </c>
      <c r="C35">
        <v>2.0332273568533168</v>
      </c>
    </row>
    <row r="36" spans="1:3" x14ac:dyDescent="0.2">
      <c r="A36" s="1" t="s">
        <v>189</v>
      </c>
      <c r="B36" t="s">
        <v>289</v>
      </c>
      <c r="C36">
        <v>2.2200027145010592</v>
      </c>
    </row>
    <row r="37" spans="1:3" x14ac:dyDescent="0.2">
      <c r="A37" t="s">
        <v>162</v>
      </c>
      <c r="B37" t="s">
        <v>269</v>
      </c>
      <c r="C37">
        <v>4.3445588578167529</v>
      </c>
    </row>
    <row r="38" spans="1:3" x14ac:dyDescent="0.2">
      <c r="A38" t="s">
        <v>290</v>
      </c>
      <c r="B38" t="s">
        <v>275</v>
      </c>
      <c r="C38">
        <v>2.8400579817236506</v>
      </c>
    </row>
    <row r="39" spans="1:3" x14ac:dyDescent="0.2">
      <c r="A39" t="s">
        <v>291</v>
      </c>
      <c r="B39" t="s">
        <v>268</v>
      </c>
      <c r="C39">
        <v>2.109042408713858</v>
      </c>
    </row>
    <row r="40" spans="1:3" x14ac:dyDescent="0.2">
      <c r="A40" t="s">
        <v>161</v>
      </c>
      <c r="B40" t="s">
        <v>278</v>
      </c>
      <c r="C40">
        <v>2.2943369617685945</v>
      </c>
    </row>
    <row r="41" spans="1:3" x14ac:dyDescent="0.2">
      <c r="A41" t="s">
        <v>292</v>
      </c>
      <c r="B41" t="s">
        <v>285</v>
      </c>
      <c r="C41">
        <v>2.1465942114881487</v>
      </c>
    </row>
    <row r="42" spans="1:3" x14ac:dyDescent="0.2">
      <c r="A42" t="s">
        <v>293</v>
      </c>
      <c r="B42" t="s">
        <v>283</v>
      </c>
      <c r="C42">
        <v>4.1418281852224244</v>
      </c>
    </row>
    <row r="43" spans="1:3" x14ac:dyDescent="0.2">
      <c r="A43" t="s">
        <v>128</v>
      </c>
      <c r="B43" t="s">
        <v>260</v>
      </c>
      <c r="C43">
        <v>1.8187365254518322</v>
      </c>
    </row>
    <row r="44" spans="1:3" x14ac:dyDescent="0.2">
      <c r="A44" t="s">
        <v>294</v>
      </c>
      <c r="B44" t="s">
        <v>275</v>
      </c>
      <c r="C44">
        <v>1.9133605327426517</v>
      </c>
    </row>
    <row r="45" spans="1:3" x14ac:dyDescent="0.2">
      <c r="A45" t="s">
        <v>57</v>
      </c>
      <c r="B45" t="s">
        <v>287</v>
      </c>
      <c r="C45">
        <v>1.7130537855935946</v>
      </c>
    </row>
    <row r="46" spans="1:3" x14ac:dyDescent="0.2">
      <c r="A46" t="s">
        <v>196</v>
      </c>
      <c r="B46" t="s">
        <v>295</v>
      </c>
      <c r="C46">
        <v>1.6954065074788338</v>
      </c>
    </row>
    <row r="47" spans="1:3" x14ac:dyDescent="0.2">
      <c r="A47" t="s">
        <v>139</v>
      </c>
      <c r="B47" t="s">
        <v>296</v>
      </c>
      <c r="C47">
        <v>1.6908837727390778</v>
      </c>
    </row>
    <row r="48" spans="1:3" x14ac:dyDescent="0.2">
      <c r="A48" t="s">
        <v>138</v>
      </c>
      <c r="B48" t="s">
        <v>264</v>
      </c>
      <c r="C48">
        <v>1.7553173039031347</v>
      </c>
    </row>
    <row r="49" spans="1:3" x14ac:dyDescent="0.2">
      <c r="A49" t="s">
        <v>124</v>
      </c>
      <c r="B49" t="s">
        <v>272</v>
      </c>
      <c r="C49">
        <v>1.4702746609849682</v>
      </c>
    </row>
    <row r="50" spans="1:3" x14ac:dyDescent="0.2">
      <c r="A50" t="s">
        <v>297</v>
      </c>
      <c r="B50" t="s">
        <v>267</v>
      </c>
      <c r="C50">
        <v>2.1338840558009688</v>
      </c>
    </row>
    <row r="51" spans="1:3" x14ac:dyDescent="0.2">
      <c r="A51" t="s">
        <v>178</v>
      </c>
      <c r="B51" t="s">
        <v>281</v>
      </c>
      <c r="C51">
        <v>1.6232924837255696</v>
      </c>
    </row>
    <row r="52" spans="1:3" x14ac:dyDescent="0.2">
      <c r="A52" t="s">
        <v>64</v>
      </c>
      <c r="B52" t="s">
        <v>287</v>
      </c>
      <c r="C52">
        <v>1.3546934643249142</v>
      </c>
    </row>
    <row r="53" spans="1:3" x14ac:dyDescent="0.2">
      <c r="A53" t="s">
        <v>208</v>
      </c>
      <c r="B53" t="s">
        <v>298</v>
      </c>
      <c r="C53">
        <v>1.5348778259889757</v>
      </c>
    </row>
    <row r="54" spans="1:3" x14ac:dyDescent="0.2">
      <c r="A54" t="s">
        <v>127</v>
      </c>
      <c r="B54" t="s">
        <v>256</v>
      </c>
      <c r="C54">
        <v>1.6544475503212672</v>
      </c>
    </row>
    <row r="55" spans="1:3" x14ac:dyDescent="0.2">
      <c r="A55" t="s">
        <v>221</v>
      </c>
      <c r="B55" t="s">
        <v>285</v>
      </c>
      <c r="C55">
        <v>1.4416673644441744</v>
      </c>
    </row>
    <row r="56" spans="1:3" x14ac:dyDescent="0.2">
      <c r="A56" t="s">
        <v>220</v>
      </c>
      <c r="B56" t="s">
        <v>272</v>
      </c>
      <c r="C56">
        <v>1.7892156640395356</v>
      </c>
    </row>
    <row r="57" spans="1:3" x14ac:dyDescent="0.2">
      <c r="A57" t="s">
        <v>299</v>
      </c>
      <c r="B57" t="s">
        <v>264</v>
      </c>
      <c r="C57">
        <v>2.3331513663429613</v>
      </c>
    </row>
    <row r="58" spans="1:3" x14ac:dyDescent="0.2">
      <c r="A58" t="s">
        <v>300</v>
      </c>
      <c r="B58" t="s">
        <v>301</v>
      </c>
      <c r="C58">
        <v>1.4817142323490713</v>
      </c>
    </row>
    <row r="59" spans="1:3" x14ac:dyDescent="0.2">
      <c r="A59" t="s">
        <v>175</v>
      </c>
      <c r="B59" t="s">
        <v>254</v>
      </c>
      <c r="C59">
        <v>1.7519607515569593</v>
      </c>
    </row>
    <row r="60" spans="1:3" x14ac:dyDescent="0.2">
      <c r="A60" t="s">
        <v>302</v>
      </c>
      <c r="B60" t="s">
        <v>301</v>
      </c>
      <c r="C60">
        <v>1.9831318905800721</v>
      </c>
    </row>
    <row r="61" spans="1:3" x14ac:dyDescent="0.2">
      <c r="A61" t="s">
        <v>303</v>
      </c>
      <c r="B61" t="s">
        <v>270</v>
      </c>
      <c r="C61">
        <v>1.7327849906089698</v>
      </c>
    </row>
    <row r="62" spans="1:3" x14ac:dyDescent="0.2">
      <c r="A62" t="s">
        <v>304</v>
      </c>
      <c r="B62" t="s">
        <v>270</v>
      </c>
      <c r="C62">
        <v>1.4778003971912614</v>
      </c>
    </row>
    <row r="63" spans="1:3" x14ac:dyDescent="0.2">
      <c r="A63" t="s">
        <v>305</v>
      </c>
      <c r="B63" t="s">
        <v>267</v>
      </c>
      <c r="C63">
        <v>1.3630216378670836</v>
      </c>
    </row>
    <row r="64" spans="1:3" x14ac:dyDescent="0.2">
      <c r="A64" t="s">
        <v>306</v>
      </c>
      <c r="B64" t="s">
        <v>270</v>
      </c>
      <c r="C64">
        <v>1.5358789847227245</v>
      </c>
    </row>
    <row r="65" spans="1:3" x14ac:dyDescent="0.2">
      <c r="A65" t="s">
        <v>307</v>
      </c>
      <c r="B65" t="s">
        <v>265</v>
      </c>
      <c r="C65">
        <v>1.4268583518145217</v>
      </c>
    </row>
    <row r="66" spans="1:3" x14ac:dyDescent="0.2">
      <c r="A66" t="s">
        <v>107</v>
      </c>
      <c r="B66" t="s">
        <v>289</v>
      </c>
      <c r="C66">
        <v>1.1835710530971555</v>
      </c>
    </row>
    <row r="67" spans="1:3" x14ac:dyDescent="0.2">
      <c r="A67" t="s">
        <v>203</v>
      </c>
      <c r="B67" t="s">
        <v>283</v>
      </c>
      <c r="C67">
        <v>1.3499085063485412</v>
      </c>
    </row>
    <row r="68" spans="1:3" x14ac:dyDescent="0.2">
      <c r="A68" t="s">
        <v>202</v>
      </c>
      <c r="B68" t="s">
        <v>260</v>
      </c>
      <c r="C68">
        <v>1.412010991676683</v>
      </c>
    </row>
    <row r="69" spans="1:3" x14ac:dyDescent="0.2">
      <c r="A69" t="s">
        <v>308</v>
      </c>
      <c r="B69" t="s">
        <v>309</v>
      </c>
      <c r="C69">
        <v>1.4403237410313647</v>
      </c>
    </row>
    <row r="70" spans="1:3" x14ac:dyDescent="0.2">
      <c r="A70" t="s">
        <v>310</v>
      </c>
      <c r="B70" t="s">
        <v>259</v>
      </c>
      <c r="C70">
        <v>1.0768399858034732</v>
      </c>
    </row>
    <row r="71" spans="1:3" x14ac:dyDescent="0.2">
      <c r="A71" t="s">
        <v>207</v>
      </c>
      <c r="B71" t="s">
        <v>257</v>
      </c>
      <c r="C71">
        <v>1.3668328262680425</v>
      </c>
    </row>
    <row r="72" spans="1:3" x14ac:dyDescent="0.2">
      <c r="A72" t="s">
        <v>311</v>
      </c>
      <c r="B72" t="s">
        <v>281</v>
      </c>
      <c r="C72">
        <v>1.0855683446010491</v>
      </c>
    </row>
    <row r="73" spans="1:3" x14ac:dyDescent="0.2">
      <c r="A73" t="s">
        <v>312</v>
      </c>
      <c r="B73" t="s">
        <v>257</v>
      </c>
      <c r="C73">
        <v>1.6799378766757742</v>
      </c>
    </row>
    <row r="74" spans="1:3" x14ac:dyDescent="0.2">
      <c r="A74" t="s">
        <v>313</v>
      </c>
      <c r="B74" t="s">
        <v>265</v>
      </c>
      <c r="C74">
        <v>2.9714239103765205</v>
      </c>
    </row>
    <row r="75" spans="1:3" x14ac:dyDescent="0.2">
      <c r="A75" t="s">
        <v>314</v>
      </c>
      <c r="B75" t="s">
        <v>289</v>
      </c>
      <c r="C75">
        <v>1.461682143307846</v>
      </c>
    </row>
    <row r="76" spans="1:3" x14ac:dyDescent="0.2">
      <c r="A76" t="s">
        <v>205</v>
      </c>
      <c r="B76" t="s">
        <v>301</v>
      </c>
      <c r="C76">
        <v>1.0609321940315015</v>
      </c>
    </row>
    <row r="77" spans="1:3" x14ac:dyDescent="0.2">
      <c r="A77" t="s">
        <v>315</v>
      </c>
      <c r="B77" t="s">
        <v>276</v>
      </c>
      <c r="C77">
        <v>1.3284595931565344</v>
      </c>
    </row>
    <row r="78" spans="1:3" x14ac:dyDescent="0.2">
      <c r="A78" t="s">
        <v>217</v>
      </c>
      <c r="B78" t="s">
        <v>278</v>
      </c>
      <c r="C78">
        <v>1.2108738547273028</v>
      </c>
    </row>
    <row r="79" spans="1:3" x14ac:dyDescent="0.2">
      <c r="A79" t="s">
        <v>316</v>
      </c>
      <c r="B79" t="s">
        <v>257</v>
      </c>
      <c r="C79">
        <v>2.4056616411688929</v>
      </c>
    </row>
    <row r="80" spans="1:3" x14ac:dyDescent="0.2">
      <c r="A80" t="s">
        <v>317</v>
      </c>
      <c r="B80" t="s">
        <v>295</v>
      </c>
      <c r="C80">
        <v>0.99271445738812492</v>
      </c>
    </row>
    <row r="81" spans="1:3" x14ac:dyDescent="0.2">
      <c r="A81" t="s">
        <v>318</v>
      </c>
      <c r="B81" t="s">
        <v>289</v>
      </c>
      <c r="C81">
        <v>0.92726096030081917</v>
      </c>
    </row>
    <row r="82" spans="1:3" x14ac:dyDescent="0.2">
      <c r="A82" t="s">
        <v>319</v>
      </c>
      <c r="B82" t="s">
        <v>261</v>
      </c>
      <c r="C82">
        <v>1.9697193424107609</v>
      </c>
    </row>
    <row r="83" spans="1:3" x14ac:dyDescent="0.2">
      <c r="A83" t="s">
        <v>320</v>
      </c>
      <c r="B83" t="s">
        <v>321</v>
      </c>
      <c r="C83">
        <v>1.1335689641031885</v>
      </c>
    </row>
    <row r="84" spans="1:3" x14ac:dyDescent="0.2">
      <c r="A84" t="s">
        <v>322</v>
      </c>
      <c r="B84" t="s">
        <v>278</v>
      </c>
      <c r="C84">
        <v>1.3149764496380207</v>
      </c>
    </row>
    <row r="85" spans="1:3" x14ac:dyDescent="0.2">
      <c r="A85" t="s">
        <v>149</v>
      </c>
      <c r="B85" t="s">
        <v>261</v>
      </c>
      <c r="C85">
        <v>0.90904208208186887</v>
      </c>
    </row>
    <row r="86" spans="1:3" x14ac:dyDescent="0.2">
      <c r="A86" t="s">
        <v>323</v>
      </c>
      <c r="B86" t="s">
        <v>261</v>
      </c>
      <c r="C86">
        <v>2.5488194729634452</v>
      </c>
    </row>
    <row r="87" spans="1:3" x14ac:dyDescent="0.2">
      <c r="A87" s="12" t="s">
        <v>47</v>
      </c>
      <c r="B87" t="s">
        <v>269</v>
      </c>
      <c r="C87">
        <v>1.435146532121603</v>
      </c>
    </row>
    <row r="88" spans="1:3" x14ac:dyDescent="0.2">
      <c r="A88" t="s">
        <v>324</v>
      </c>
      <c r="B88" t="s">
        <v>265</v>
      </c>
      <c r="C88">
        <v>3.3431914935181322</v>
      </c>
    </row>
    <row r="89" spans="1:3" x14ac:dyDescent="0.2">
      <c r="A89" t="s">
        <v>325</v>
      </c>
      <c r="B89" t="s">
        <v>298</v>
      </c>
      <c r="C89">
        <v>1.3597301898254985</v>
      </c>
    </row>
    <row r="90" spans="1:3" x14ac:dyDescent="0.2">
      <c r="A90" t="s">
        <v>201</v>
      </c>
      <c r="B90" t="s">
        <v>275</v>
      </c>
      <c r="C90">
        <v>1.0365728513806007</v>
      </c>
    </row>
    <row r="91" spans="1:3" x14ac:dyDescent="0.2">
      <c r="A91" t="s">
        <v>326</v>
      </c>
      <c r="B91" t="s">
        <v>309</v>
      </c>
      <c r="C91">
        <v>0.96133312464799126</v>
      </c>
    </row>
    <row r="92" spans="1:3" x14ac:dyDescent="0.2">
      <c r="A92" t="s">
        <v>327</v>
      </c>
      <c r="B92" t="s">
        <v>328</v>
      </c>
      <c r="C92">
        <v>1.2471035447800842</v>
      </c>
    </row>
    <row r="93" spans="1:3" x14ac:dyDescent="0.2">
      <c r="A93" t="s">
        <v>329</v>
      </c>
      <c r="B93" t="s">
        <v>321</v>
      </c>
      <c r="C93">
        <v>1.9383641036926833</v>
      </c>
    </row>
    <row r="94" spans="1:3" x14ac:dyDescent="0.2">
      <c r="A94" t="s">
        <v>330</v>
      </c>
      <c r="B94" t="s">
        <v>265</v>
      </c>
      <c r="C94">
        <v>0.85810674428214817</v>
      </c>
    </row>
    <row r="95" spans="1:3" x14ac:dyDescent="0.2">
      <c r="A95" t="s">
        <v>331</v>
      </c>
      <c r="B95" t="s">
        <v>254</v>
      </c>
      <c r="C95">
        <v>1.6489034552121316</v>
      </c>
    </row>
    <row r="96" spans="1:3" x14ac:dyDescent="0.2">
      <c r="A96" t="s">
        <v>332</v>
      </c>
      <c r="B96" t="s">
        <v>265</v>
      </c>
      <c r="C96">
        <v>1.5723666466884016</v>
      </c>
    </row>
    <row r="97" spans="1:3" x14ac:dyDescent="0.2">
      <c r="A97" t="s">
        <v>333</v>
      </c>
      <c r="B97" t="s">
        <v>285</v>
      </c>
      <c r="C97">
        <v>3.0602824763573957</v>
      </c>
    </row>
    <row r="98" spans="1:3" x14ac:dyDescent="0.2">
      <c r="A98" t="s">
        <v>334</v>
      </c>
      <c r="B98" t="s">
        <v>261</v>
      </c>
      <c r="C98">
        <v>0.85318913235244009</v>
      </c>
    </row>
    <row r="99" spans="1:3" x14ac:dyDescent="0.2">
      <c r="A99" t="s">
        <v>335</v>
      </c>
      <c r="B99" t="s">
        <v>267</v>
      </c>
      <c r="C99">
        <v>0.85556555675301826</v>
      </c>
    </row>
    <row r="100" spans="1:3" x14ac:dyDescent="0.2">
      <c r="A100" t="s">
        <v>336</v>
      </c>
      <c r="B100" t="s">
        <v>260</v>
      </c>
      <c r="C100">
        <v>1.5580817399915117</v>
      </c>
    </row>
    <row r="101" spans="1:3" x14ac:dyDescent="0.2">
      <c r="A101" t="s">
        <v>337</v>
      </c>
      <c r="B101" t="s">
        <v>275</v>
      </c>
      <c r="C101">
        <v>1.0987686977649347</v>
      </c>
    </row>
    <row r="102" spans="1:3" x14ac:dyDescent="0.2">
      <c r="A102" t="s">
        <v>338</v>
      </c>
      <c r="B102" t="s">
        <v>260</v>
      </c>
      <c r="C102">
        <v>0.65684396323695005</v>
      </c>
    </row>
    <row r="103" spans="1:3" x14ac:dyDescent="0.2">
      <c r="A103" t="s">
        <v>339</v>
      </c>
      <c r="B103" t="s">
        <v>269</v>
      </c>
      <c r="C103">
        <v>0.62251403730074106</v>
      </c>
    </row>
    <row r="104" spans="1:3" x14ac:dyDescent="0.2">
      <c r="A104" t="s">
        <v>340</v>
      </c>
      <c r="B104" t="s">
        <v>269</v>
      </c>
      <c r="C104">
        <v>1.2041132823984966</v>
      </c>
    </row>
    <row r="105" spans="1:3" x14ac:dyDescent="0.2">
      <c r="A105" t="s">
        <v>341</v>
      </c>
      <c r="B105" t="s">
        <v>257</v>
      </c>
      <c r="C105">
        <v>0.63579165188693643</v>
      </c>
    </row>
    <row r="106" spans="1:3" x14ac:dyDescent="0.2">
      <c r="A106" t="s">
        <v>342</v>
      </c>
      <c r="B106" t="s">
        <v>281</v>
      </c>
      <c r="C106">
        <v>0.62575226461384514</v>
      </c>
    </row>
    <row r="107" spans="1:3" x14ac:dyDescent="0.2">
      <c r="A107" t="s">
        <v>343</v>
      </c>
      <c r="B107" t="s">
        <v>321</v>
      </c>
      <c r="C107">
        <v>0.84984454575151758</v>
      </c>
    </row>
    <row r="108" spans="1:3" x14ac:dyDescent="0.2">
      <c r="A108" t="s">
        <v>344</v>
      </c>
      <c r="B108" t="s">
        <v>268</v>
      </c>
      <c r="C108">
        <v>1.0652713168233974</v>
      </c>
    </row>
    <row r="109" spans="1:3" x14ac:dyDescent="0.2">
      <c r="A109" t="s">
        <v>74</v>
      </c>
      <c r="B109" t="s">
        <v>268</v>
      </c>
      <c r="C109">
        <v>1.1050718284178569</v>
      </c>
    </row>
    <row r="110" spans="1:3" x14ac:dyDescent="0.2">
      <c r="A110" t="s">
        <v>345</v>
      </c>
      <c r="B110" t="s">
        <v>276</v>
      </c>
      <c r="C110">
        <v>0.54457766318670475</v>
      </c>
    </row>
    <row r="111" spans="1:3" x14ac:dyDescent="0.2">
      <c r="A111" t="s">
        <v>144</v>
      </c>
      <c r="B111" t="s">
        <v>285</v>
      </c>
      <c r="C111">
        <v>0.70415616594129127</v>
      </c>
    </row>
    <row r="112" spans="1:3" x14ac:dyDescent="0.2">
      <c r="A112" t="s">
        <v>181</v>
      </c>
      <c r="B112" t="s">
        <v>301</v>
      </c>
      <c r="C112">
        <v>0.53893122637750224</v>
      </c>
    </row>
    <row r="113" spans="1:3" x14ac:dyDescent="0.2">
      <c r="A113" t="s">
        <v>346</v>
      </c>
      <c r="B113" t="s">
        <v>267</v>
      </c>
      <c r="C113">
        <v>0.54866174089967468</v>
      </c>
    </row>
    <row r="114" spans="1:3" x14ac:dyDescent="0.2">
      <c r="A114" t="s">
        <v>194</v>
      </c>
      <c r="B114" t="s">
        <v>298</v>
      </c>
      <c r="C114">
        <v>3.0415430376470551</v>
      </c>
    </row>
    <row r="115" spans="1:3" x14ac:dyDescent="0.2">
      <c r="A115" t="s">
        <v>347</v>
      </c>
      <c r="B115" t="s">
        <v>269</v>
      </c>
      <c r="C115">
        <v>1.1884686279730514</v>
      </c>
    </row>
    <row r="116" spans="1:3" x14ac:dyDescent="0.2">
      <c r="A116" t="s">
        <v>129</v>
      </c>
      <c r="B116" t="s">
        <v>296</v>
      </c>
      <c r="C116">
        <v>0.84039777615039546</v>
      </c>
    </row>
    <row r="117" spans="1:3" x14ac:dyDescent="0.2">
      <c r="A117" t="s">
        <v>186</v>
      </c>
      <c r="B117" t="s">
        <v>257</v>
      </c>
      <c r="C117">
        <v>0.56058394445441051</v>
      </c>
    </row>
    <row r="118" spans="1:3" x14ac:dyDescent="0.2">
      <c r="A118" t="s">
        <v>155</v>
      </c>
      <c r="B118" t="s">
        <v>259</v>
      </c>
      <c r="C118">
        <v>0.59407351641024686</v>
      </c>
    </row>
    <row r="119" spans="1:3" x14ac:dyDescent="0.2">
      <c r="A119" t="s">
        <v>348</v>
      </c>
      <c r="B119" t="s">
        <v>270</v>
      </c>
      <c r="C119">
        <v>2.1198830288949164</v>
      </c>
    </row>
    <row r="120" spans="1:3" x14ac:dyDescent="0.2">
      <c r="A120" t="s">
        <v>349</v>
      </c>
      <c r="B120" t="s">
        <v>264</v>
      </c>
      <c r="C120">
        <v>0.66155605207707457</v>
      </c>
    </row>
    <row r="121" spans="1:3" x14ac:dyDescent="0.2">
      <c r="A121" t="s">
        <v>350</v>
      </c>
      <c r="B121" t="s">
        <v>351</v>
      </c>
      <c r="C121">
        <v>0.75817518139733098</v>
      </c>
    </row>
    <row r="122" spans="1:3" x14ac:dyDescent="0.2">
      <c r="A122" t="s">
        <v>206</v>
      </c>
      <c r="B122" t="s">
        <v>259</v>
      </c>
      <c r="C122">
        <v>0.62530812950211678</v>
      </c>
    </row>
    <row r="123" spans="1:3" x14ac:dyDescent="0.2">
      <c r="A123" t="s">
        <v>152</v>
      </c>
      <c r="B123" t="s">
        <v>298</v>
      </c>
      <c r="C123">
        <v>1.0590210230119386</v>
      </c>
    </row>
    <row r="124" spans="1:3" x14ac:dyDescent="0.2">
      <c r="A124" t="s">
        <v>352</v>
      </c>
      <c r="B124" t="s">
        <v>257</v>
      </c>
      <c r="C124">
        <v>1.228298440620438</v>
      </c>
    </row>
    <row r="125" spans="1:3" x14ac:dyDescent="0.2">
      <c r="A125" t="s">
        <v>353</v>
      </c>
      <c r="B125" t="s">
        <v>255</v>
      </c>
      <c r="C125">
        <v>0.67287747712713508</v>
      </c>
    </row>
    <row r="126" spans="1:3" x14ac:dyDescent="0.2">
      <c r="A126" t="s">
        <v>354</v>
      </c>
      <c r="B126" t="s">
        <v>267</v>
      </c>
      <c r="C126">
        <v>0.49274415551702028</v>
      </c>
    </row>
    <row r="127" spans="1:3" x14ac:dyDescent="0.2">
      <c r="A127" t="s">
        <v>109</v>
      </c>
      <c r="B127" t="s">
        <v>295</v>
      </c>
      <c r="C127">
        <v>0.58902764506974203</v>
      </c>
    </row>
    <row r="128" spans="1:3" x14ac:dyDescent="0.2">
      <c r="A128" t="s">
        <v>355</v>
      </c>
      <c r="B128" t="s">
        <v>255</v>
      </c>
      <c r="C128">
        <v>1.1447193341718132</v>
      </c>
    </row>
    <row r="129" spans="1:3" x14ac:dyDescent="0.2">
      <c r="A129" t="s">
        <v>97</v>
      </c>
      <c r="B129" t="s">
        <v>256</v>
      </c>
      <c r="C129">
        <v>0.70541319024107163</v>
      </c>
    </row>
    <row r="130" spans="1:3" x14ac:dyDescent="0.2">
      <c r="A130" t="s">
        <v>122</v>
      </c>
      <c r="B130" t="s">
        <v>257</v>
      </c>
      <c r="C130">
        <v>0.5945813783448719</v>
      </c>
    </row>
    <row r="131" spans="1:3" x14ac:dyDescent="0.2">
      <c r="A131" t="s">
        <v>356</v>
      </c>
      <c r="B131" t="s">
        <v>272</v>
      </c>
      <c r="C131">
        <v>0.4658011552537899</v>
      </c>
    </row>
    <row r="132" spans="1:3" x14ac:dyDescent="0.2">
      <c r="A132" t="s">
        <v>357</v>
      </c>
      <c r="B132" t="s">
        <v>264</v>
      </c>
      <c r="C132">
        <v>0.90448407672473896</v>
      </c>
    </row>
    <row r="133" spans="1:3" x14ac:dyDescent="0.2">
      <c r="A133" t="s">
        <v>110</v>
      </c>
      <c r="B133" t="s">
        <v>298</v>
      </c>
      <c r="C133">
        <v>0.6142988265130378</v>
      </c>
    </row>
    <row r="134" spans="1:3" x14ac:dyDescent="0.2">
      <c r="A134" t="s">
        <v>121</v>
      </c>
      <c r="B134" t="s">
        <v>289</v>
      </c>
      <c r="C134">
        <v>0.45523355390177878</v>
      </c>
    </row>
    <row r="135" spans="1:3" x14ac:dyDescent="0.2">
      <c r="A135" t="s">
        <v>76</v>
      </c>
      <c r="B135" t="s">
        <v>267</v>
      </c>
      <c r="C135">
        <v>0.55377274864460635</v>
      </c>
    </row>
    <row r="136" spans="1:3" x14ac:dyDescent="0.2">
      <c r="A136" t="s">
        <v>191</v>
      </c>
      <c r="B136" t="s">
        <v>298</v>
      </c>
      <c r="C136">
        <v>0.52066023831009911</v>
      </c>
    </row>
    <row r="137" spans="1:3" x14ac:dyDescent="0.2">
      <c r="A137" t="s">
        <v>88</v>
      </c>
      <c r="B137" t="s">
        <v>267</v>
      </c>
      <c r="C137">
        <v>0.44559094258019188</v>
      </c>
    </row>
    <row r="138" spans="1:3" x14ac:dyDescent="0.2">
      <c r="A138" t="s">
        <v>358</v>
      </c>
      <c r="B138" t="s">
        <v>278</v>
      </c>
      <c r="C138">
        <v>0.56115728200031334</v>
      </c>
    </row>
    <row r="139" spans="1:3" x14ac:dyDescent="0.2">
      <c r="A139" t="s">
        <v>359</v>
      </c>
      <c r="B139" t="s">
        <v>278</v>
      </c>
      <c r="C139">
        <v>0.60582296775749345</v>
      </c>
    </row>
    <row r="140" spans="1:3" x14ac:dyDescent="0.2">
      <c r="A140" t="s">
        <v>360</v>
      </c>
      <c r="B140" t="s">
        <v>276</v>
      </c>
      <c r="C140">
        <v>4.1955612491594909</v>
      </c>
    </row>
    <row r="141" spans="1:3" x14ac:dyDescent="0.2">
      <c r="A141" t="s">
        <v>361</v>
      </c>
      <c r="B141" t="s">
        <v>278</v>
      </c>
      <c r="C141">
        <v>1.4608726978542161</v>
      </c>
    </row>
    <row r="142" spans="1:3" x14ac:dyDescent="0.2">
      <c r="A142" t="s">
        <v>224</v>
      </c>
      <c r="B142" t="s">
        <v>283</v>
      </c>
      <c r="C142">
        <v>1.1781941739684973</v>
      </c>
    </row>
    <row r="143" spans="1:3" x14ac:dyDescent="0.2">
      <c r="A143" t="s">
        <v>362</v>
      </c>
      <c r="B143" t="s">
        <v>298</v>
      </c>
      <c r="C143">
        <v>3.5034150113989084</v>
      </c>
    </row>
    <row r="144" spans="1:3" x14ac:dyDescent="0.2">
      <c r="A144" t="s">
        <v>363</v>
      </c>
      <c r="B144" t="s">
        <v>268</v>
      </c>
      <c r="C144">
        <v>0.42052938327105599</v>
      </c>
    </row>
    <row r="145" spans="1:3" x14ac:dyDescent="0.2">
      <c r="A145" t="s">
        <v>364</v>
      </c>
      <c r="B145" t="s">
        <v>256</v>
      </c>
      <c r="C145">
        <v>1.0930287595308448</v>
      </c>
    </row>
    <row r="146" spans="1:3" x14ac:dyDescent="0.2">
      <c r="A146" t="s">
        <v>365</v>
      </c>
      <c r="B146" t="s">
        <v>288</v>
      </c>
      <c r="C146">
        <v>0.49729308078063855</v>
      </c>
    </row>
    <row r="147" spans="1:3" x14ac:dyDescent="0.2">
      <c r="A147" t="s">
        <v>93</v>
      </c>
      <c r="B147" t="s">
        <v>283</v>
      </c>
      <c r="C147">
        <v>0.41622736332084309</v>
      </c>
    </row>
    <row r="148" spans="1:3" x14ac:dyDescent="0.2">
      <c r="A148" t="s">
        <v>366</v>
      </c>
      <c r="B148" t="s">
        <v>257</v>
      </c>
      <c r="C148">
        <v>0.62508822685871646</v>
      </c>
    </row>
    <row r="149" spans="1:3" x14ac:dyDescent="0.2">
      <c r="A149" t="s">
        <v>367</v>
      </c>
      <c r="B149" t="s">
        <v>328</v>
      </c>
      <c r="C149">
        <v>2.1461900231873883</v>
      </c>
    </row>
    <row r="150" spans="1:3" x14ac:dyDescent="0.2">
      <c r="A150" t="s">
        <v>368</v>
      </c>
      <c r="B150" t="s">
        <v>255</v>
      </c>
      <c r="C150">
        <v>0.36292597834734458</v>
      </c>
    </row>
    <row r="151" spans="1:3" x14ac:dyDescent="0.2">
      <c r="A151" t="s">
        <v>369</v>
      </c>
      <c r="B151" t="s">
        <v>254</v>
      </c>
      <c r="C151">
        <v>0.39066266804539851</v>
      </c>
    </row>
    <row r="152" spans="1:3" x14ac:dyDescent="0.2">
      <c r="A152" t="s">
        <v>370</v>
      </c>
      <c r="B152" t="s">
        <v>278</v>
      </c>
      <c r="C152">
        <v>0.47192910737891391</v>
      </c>
    </row>
    <row r="153" spans="1:3" x14ac:dyDescent="0.2">
      <c r="A153" t="s">
        <v>371</v>
      </c>
      <c r="B153" t="s">
        <v>276</v>
      </c>
      <c r="C153">
        <v>1.1491224212430751</v>
      </c>
    </row>
    <row r="154" spans="1:3" x14ac:dyDescent="0.2">
      <c r="A154" t="s">
        <v>372</v>
      </c>
      <c r="B154" t="s">
        <v>295</v>
      </c>
      <c r="C154">
        <v>1.0539087326222496</v>
      </c>
    </row>
    <row r="155" spans="1:3" x14ac:dyDescent="0.2">
      <c r="A155" t="s">
        <v>373</v>
      </c>
      <c r="B155" t="s">
        <v>270</v>
      </c>
      <c r="C155">
        <v>1.0653102825508944</v>
      </c>
    </row>
    <row r="156" spans="1:3" x14ac:dyDescent="0.2">
      <c r="A156" t="s">
        <v>374</v>
      </c>
      <c r="B156" t="s">
        <v>257</v>
      </c>
      <c r="C156">
        <v>0.54168666353012196</v>
      </c>
    </row>
    <row r="157" spans="1:3" x14ac:dyDescent="0.2">
      <c r="A157" t="s">
        <v>375</v>
      </c>
      <c r="B157" t="s">
        <v>287</v>
      </c>
      <c r="C157">
        <v>0.740055434509716</v>
      </c>
    </row>
    <row r="158" spans="1:3" x14ac:dyDescent="0.2">
      <c r="A158" t="s">
        <v>376</v>
      </c>
      <c r="B158" t="s">
        <v>267</v>
      </c>
      <c r="C158">
        <v>7.852928868713505</v>
      </c>
    </row>
    <row r="159" spans="1:3" x14ac:dyDescent="0.2">
      <c r="A159" t="s">
        <v>377</v>
      </c>
      <c r="B159" t="s">
        <v>288</v>
      </c>
      <c r="C159">
        <v>0.42049719533303376</v>
      </c>
    </row>
    <row r="160" spans="1:3" x14ac:dyDescent="0.2">
      <c r="A160" t="s">
        <v>378</v>
      </c>
      <c r="B160" t="s">
        <v>261</v>
      </c>
      <c r="C160">
        <v>1.3829031650692076</v>
      </c>
    </row>
    <row r="161" spans="1:3" x14ac:dyDescent="0.2">
      <c r="A161" t="s">
        <v>32</v>
      </c>
      <c r="B161" t="s">
        <v>265</v>
      </c>
      <c r="C161">
        <v>0.32211575304027851</v>
      </c>
    </row>
    <row r="162" spans="1:3" x14ac:dyDescent="0.2">
      <c r="A162" t="s">
        <v>379</v>
      </c>
      <c r="B162" t="s">
        <v>264</v>
      </c>
      <c r="C162">
        <v>0.4519536672237921</v>
      </c>
    </row>
    <row r="163" spans="1:3" x14ac:dyDescent="0.2">
      <c r="A163" t="s">
        <v>380</v>
      </c>
      <c r="B163" t="s">
        <v>296</v>
      </c>
      <c r="C163">
        <v>0.39923069194928285</v>
      </c>
    </row>
    <row r="164" spans="1:3" x14ac:dyDescent="0.2">
      <c r="A164" t="s">
        <v>381</v>
      </c>
      <c r="B164" t="s">
        <v>285</v>
      </c>
      <c r="C164">
        <v>0.39136944161624576</v>
      </c>
    </row>
    <row r="165" spans="1:3" x14ac:dyDescent="0.2">
      <c r="A165" t="s">
        <v>164</v>
      </c>
      <c r="B165" t="s">
        <v>328</v>
      </c>
      <c r="C165">
        <v>0.25665278495531024</v>
      </c>
    </row>
    <row r="166" spans="1:3" x14ac:dyDescent="0.2">
      <c r="A166" t="s">
        <v>382</v>
      </c>
      <c r="B166" t="s">
        <v>298</v>
      </c>
      <c r="C166">
        <v>0.4004055214801131</v>
      </c>
    </row>
    <row r="167" spans="1:3" x14ac:dyDescent="0.2">
      <c r="A167" t="s">
        <v>383</v>
      </c>
      <c r="B167" t="s">
        <v>296</v>
      </c>
      <c r="C167">
        <v>0.83464785137714181</v>
      </c>
    </row>
    <row r="168" spans="1:3" x14ac:dyDescent="0.2">
      <c r="A168" t="s">
        <v>167</v>
      </c>
      <c r="B168" t="s">
        <v>287</v>
      </c>
      <c r="C168">
        <v>0.22499849239652356</v>
      </c>
    </row>
    <row r="169" spans="1:3" x14ac:dyDescent="0.2">
      <c r="A169" t="s">
        <v>384</v>
      </c>
      <c r="B169" t="s">
        <v>321</v>
      </c>
      <c r="C169">
        <v>0.48221431778231205</v>
      </c>
    </row>
    <row r="170" spans="1:3" x14ac:dyDescent="0.2">
      <c r="A170" t="s">
        <v>385</v>
      </c>
      <c r="B170" t="s">
        <v>254</v>
      </c>
      <c r="C170">
        <v>11.4634961310016</v>
      </c>
    </row>
    <row r="171" spans="1:3" x14ac:dyDescent="0.2">
      <c r="A171" t="s">
        <v>142</v>
      </c>
      <c r="B171" t="s">
        <v>295</v>
      </c>
      <c r="C171">
        <v>0.24081830109857943</v>
      </c>
    </row>
    <row r="172" spans="1:3" x14ac:dyDescent="0.2">
      <c r="A172" t="s">
        <v>386</v>
      </c>
      <c r="B172" t="s">
        <v>260</v>
      </c>
      <c r="C172">
        <v>2.190988912575079</v>
      </c>
    </row>
    <row r="173" spans="1:3" x14ac:dyDescent="0.2">
      <c r="A173" t="s">
        <v>387</v>
      </c>
      <c r="B173" t="s">
        <v>269</v>
      </c>
      <c r="C173">
        <v>0.35357603956216177</v>
      </c>
    </row>
    <row r="174" spans="1:3" x14ac:dyDescent="0.2">
      <c r="A174" t="s">
        <v>388</v>
      </c>
      <c r="B174" t="s">
        <v>351</v>
      </c>
      <c r="C174">
        <v>1.847583680865061</v>
      </c>
    </row>
    <row r="175" spans="1:3" x14ac:dyDescent="0.2">
      <c r="A175" t="s">
        <v>389</v>
      </c>
      <c r="B175" t="s">
        <v>256</v>
      </c>
      <c r="C175">
        <v>3.5510370699329816</v>
      </c>
    </row>
    <row r="176" spans="1:3" x14ac:dyDescent="0.2">
      <c r="A176" t="s">
        <v>146</v>
      </c>
      <c r="B176" t="s">
        <v>285</v>
      </c>
      <c r="C176">
        <v>0.23155276968364269</v>
      </c>
    </row>
    <row r="177" spans="1:3" x14ac:dyDescent="0.2">
      <c r="A177" t="s">
        <v>390</v>
      </c>
      <c r="B177" t="s">
        <v>295</v>
      </c>
      <c r="C177">
        <v>1.9188898175557769</v>
      </c>
    </row>
    <row r="178" spans="1:3" x14ac:dyDescent="0.2">
      <c r="A178" t="s">
        <v>391</v>
      </c>
      <c r="B178" t="s">
        <v>254</v>
      </c>
      <c r="C178">
        <v>28.516081852914002</v>
      </c>
    </row>
    <row r="179" spans="1:3" x14ac:dyDescent="0.2">
      <c r="A179" t="s">
        <v>392</v>
      </c>
      <c r="B179" t="s">
        <v>260</v>
      </c>
      <c r="C179">
        <v>0.71837356893311544</v>
      </c>
    </row>
    <row r="180" spans="1:3" x14ac:dyDescent="0.2">
      <c r="A180" t="s">
        <v>173</v>
      </c>
      <c r="B180" t="s">
        <v>256</v>
      </c>
      <c r="C180">
        <v>0.17266021906703982</v>
      </c>
    </row>
    <row r="181" spans="1:3" x14ac:dyDescent="0.2">
      <c r="A181" t="s">
        <v>214</v>
      </c>
      <c r="B181" t="s">
        <v>265</v>
      </c>
      <c r="C181">
        <v>0.20802429295203265</v>
      </c>
    </row>
    <row r="182" spans="1:3" x14ac:dyDescent="0.2">
      <c r="A182" t="s">
        <v>393</v>
      </c>
      <c r="B182" t="s">
        <v>289</v>
      </c>
      <c r="C182">
        <v>0.34891606311314383</v>
      </c>
    </row>
    <row r="183" spans="1:3" x14ac:dyDescent="0.2">
      <c r="A183" t="s">
        <v>394</v>
      </c>
      <c r="B183" t="s">
        <v>321</v>
      </c>
      <c r="C183">
        <v>0.50198572053760582</v>
      </c>
    </row>
    <row r="184" spans="1:3" x14ac:dyDescent="0.2">
      <c r="A184" t="s">
        <v>395</v>
      </c>
      <c r="B184" t="s">
        <v>283</v>
      </c>
      <c r="C184">
        <v>0.75360610792120597</v>
      </c>
    </row>
    <row r="185" spans="1:3" x14ac:dyDescent="0.2">
      <c r="A185" t="s">
        <v>396</v>
      </c>
      <c r="B185" t="s">
        <v>296</v>
      </c>
      <c r="C185">
        <v>2.1175275931245712</v>
      </c>
    </row>
    <row r="186" spans="1:3" x14ac:dyDescent="0.2">
      <c r="A186" t="s">
        <v>170</v>
      </c>
      <c r="B186" t="s">
        <v>289</v>
      </c>
      <c r="C186">
        <v>0.22819322287589458</v>
      </c>
    </row>
    <row r="187" spans="1:3" x14ac:dyDescent="0.2">
      <c r="A187" t="s">
        <v>397</v>
      </c>
      <c r="B187" t="s">
        <v>309</v>
      </c>
      <c r="C187">
        <v>0.15625050598423557</v>
      </c>
    </row>
    <row r="188" spans="1:3" x14ac:dyDescent="0.2">
      <c r="A188" t="s">
        <v>398</v>
      </c>
      <c r="B188" t="s">
        <v>298</v>
      </c>
      <c r="C188">
        <v>1.7434845643773251</v>
      </c>
    </row>
    <row r="189" spans="1:3" x14ac:dyDescent="0.2">
      <c r="A189" t="s">
        <v>399</v>
      </c>
      <c r="B189" t="s">
        <v>285</v>
      </c>
      <c r="C189">
        <v>0.11967150230400522</v>
      </c>
    </row>
    <row r="190" spans="1:3" x14ac:dyDescent="0.2">
      <c r="A190" t="s">
        <v>400</v>
      </c>
      <c r="B190" t="s">
        <v>287</v>
      </c>
      <c r="C190">
        <v>0.1398011373492197</v>
      </c>
    </row>
    <row r="191" spans="1:3" x14ac:dyDescent="0.2">
      <c r="A191" t="s">
        <v>401</v>
      </c>
      <c r="B191" t="s">
        <v>321</v>
      </c>
      <c r="C191">
        <v>0.463325989281069</v>
      </c>
    </row>
    <row r="192" spans="1:3" x14ac:dyDescent="0.2">
      <c r="A192" t="s">
        <v>402</v>
      </c>
      <c r="B192" t="s">
        <v>270</v>
      </c>
      <c r="C192">
        <v>7.3104900407996176</v>
      </c>
    </row>
    <row r="193" spans="1:3" x14ac:dyDescent="0.2">
      <c r="A193" t="s">
        <v>403</v>
      </c>
      <c r="B193" t="s">
        <v>298</v>
      </c>
      <c r="C193">
        <v>1.1280051831363223</v>
      </c>
    </row>
    <row r="194" spans="1:3" x14ac:dyDescent="0.2">
      <c r="A194" t="s">
        <v>183</v>
      </c>
      <c r="B194" t="s">
        <v>264</v>
      </c>
      <c r="C194">
        <v>0.10906437685626542</v>
      </c>
    </row>
    <row r="195" spans="1:3" x14ac:dyDescent="0.2">
      <c r="A195" t="s">
        <v>404</v>
      </c>
      <c r="B195" t="s">
        <v>259</v>
      </c>
      <c r="C195">
        <v>1.6851228321636</v>
      </c>
    </row>
    <row r="196" spans="1:3" x14ac:dyDescent="0.2">
      <c r="A196" t="s">
        <v>405</v>
      </c>
      <c r="B196" t="s">
        <v>328</v>
      </c>
      <c r="C196">
        <v>5.856326415040451</v>
      </c>
    </row>
    <row r="197" spans="1:3" x14ac:dyDescent="0.2">
      <c r="A197" t="s">
        <v>406</v>
      </c>
      <c r="B197" t="s">
        <v>309</v>
      </c>
      <c r="C197">
        <v>0.84462397324741534</v>
      </c>
    </row>
    <row r="198" spans="1:3" x14ac:dyDescent="0.2">
      <c r="A198" t="s">
        <v>407</v>
      </c>
      <c r="B198" t="s">
        <v>268</v>
      </c>
      <c r="C198">
        <v>0.98928747718985466</v>
      </c>
    </row>
    <row r="199" spans="1:3" x14ac:dyDescent="0.2">
      <c r="A199" t="s">
        <v>169</v>
      </c>
      <c r="B199" t="s">
        <v>265</v>
      </c>
      <c r="C199">
        <v>0.13066913540012082</v>
      </c>
    </row>
    <row r="200" spans="1:3" x14ac:dyDescent="0.2">
      <c r="A200" t="s">
        <v>408</v>
      </c>
      <c r="B200" t="s">
        <v>264</v>
      </c>
      <c r="C200">
        <v>0.92737812026534761</v>
      </c>
    </row>
    <row r="201" spans="1:3" x14ac:dyDescent="0.2">
      <c r="A201" t="s">
        <v>409</v>
      </c>
      <c r="B201" t="s">
        <v>321</v>
      </c>
      <c r="C201">
        <v>1.1135225876350632</v>
      </c>
    </row>
    <row r="202" spans="1:3" x14ac:dyDescent="0.2">
      <c r="A202" t="s">
        <v>410</v>
      </c>
      <c r="B202" t="s">
        <v>295</v>
      </c>
      <c r="C202">
        <v>2.4297462095180125</v>
      </c>
    </row>
    <row r="203" spans="1:3" x14ac:dyDescent="0.2">
      <c r="A203" t="s">
        <v>411</v>
      </c>
      <c r="B203" t="s">
        <v>296</v>
      </c>
      <c r="C203">
        <v>0.21091070401151932</v>
      </c>
    </row>
    <row r="204" spans="1:3" x14ac:dyDescent="0.2">
      <c r="A204" t="s">
        <v>412</v>
      </c>
      <c r="B204" t="s">
        <v>288</v>
      </c>
      <c r="C204">
        <v>0.11990120227954319</v>
      </c>
    </row>
    <row r="205" spans="1:3" x14ac:dyDescent="0.2">
      <c r="A205" t="s">
        <v>413</v>
      </c>
      <c r="B205" t="s">
        <v>260</v>
      </c>
      <c r="C205">
        <v>2.5433935588198056</v>
      </c>
    </row>
    <row r="206" spans="1:3" x14ac:dyDescent="0.2">
      <c r="A206" t="s">
        <v>414</v>
      </c>
      <c r="B206" t="s">
        <v>288</v>
      </c>
      <c r="C206">
        <v>12.842275355283014</v>
      </c>
    </row>
    <row r="207" spans="1:3" x14ac:dyDescent="0.2">
      <c r="A207" t="s">
        <v>415</v>
      </c>
      <c r="B207" t="s">
        <v>281</v>
      </c>
      <c r="C207">
        <v>0.68503513023973439</v>
      </c>
    </row>
    <row r="208" spans="1:3" x14ac:dyDescent="0.2">
      <c r="A208" t="s">
        <v>416</v>
      </c>
      <c r="B208" t="s">
        <v>351</v>
      </c>
      <c r="C208">
        <v>0.70975053460920712</v>
      </c>
    </row>
    <row r="209" spans="1:3" x14ac:dyDescent="0.2">
      <c r="A209" t="s">
        <v>417</v>
      </c>
      <c r="B209" t="s">
        <v>255</v>
      </c>
      <c r="C209">
        <v>0.22892785411831049</v>
      </c>
    </row>
    <row r="210" spans="1:3" x14ac:dyDescent="0.2">
      <c r="A210" t="s">
        <v>418</v>
      </c>
      <c r="B210" t="s">
        <v>295</v>
      </c>
      <c r="C210">
        <v>9.2450770681767711</v>
      </c>
    </row>
    <row r="211" spans="1:3" x14ac:dyDescent="0.2">
      <c r="A211" t="s">
        <v>419</v>
      </c>
      <c r="B211" t="s">
        <v>301</v>
      </c>
      <c r="C211">
        <v>46.157542913100905</v>
      </c>
    </row>
    <row r="212" spans="1:3" x14ac:dyDescent="0.2">
      <c r="A212" t="s">
        <v>420</v>
      </c>
      <c r="B212" t="s">
        <v>283</v>
      </c>
      <c r="C212">
        <v>46.078223734042801</v>
      </c>
    </row>
    <row r="213" spans="1:3" x14ac:dyDescent="0.2">
      <c r="A213" t="s">
        <v>50</v>
      </c>
      <c r="B213" t="s">
        <v>272</v>
      </c>
      <c r="C213">
        <v>0.11032607454574132</v>
      </c>
    </row>
    <row r="214" spans="1:3" x14ac:dyDescent="0.2">
      <c r="A214" t="s">
        <v>421</v>
      </c>
      <c r="B214" t="s">
        <v>267</v>
      </c>
      <c r="C214">
        <v>8.4620990769310325</v>
      </c>
    </row>
    <row r="215" spans="1:3" x14ac:dyDescent="0.2">
      <c r="A215" t="s">
        <v>422</v>
      </c>
      <c r="B215" t="s">
        <v>289</v>
      </c>
      <c r="C215">
        <v>9.5976243499838709</v>
      </c>
    </row>
    <row r="216" spans="1:3" x14ac:dyDescent="0.2">
      <c r="A216" t="s">
        <v>423</v>
      </c>
      <c r="B216" t="s">
        <v>288</v>
      </c>
      <c r="C216">
        <v>0.1375691412477239</v>
      </c>
    </row>
    <row r="217" spans="1:3" x14ac:dyDescent="0.2">
      <c r="A217" t="s">
        <v>424</v>
      </c>
      <c r="B217" t="s">
        <v>254</v>
      </c>
      <c r="C217">
        <v>7.8095074210088402</v>
      </c>
    </row>
    <row r="218" spans="1:3" x14ac:dyDescent="0.2">
      <c r="A218" t="s">
        <v>425</v>
      </c>
      <c r="B218" t="s">
        <v>254</v>
      </c>
      <c r="C218">
        <v>10.055597808756499</v>
      </c>
    </row>
    <row r="219" spans="1:3" x14ac:dyDescent="0.2">
      <c r="A219" t="s">
        <v>426</v>
      </c>
      <c r="B219" t="s">
        <v>301</v>
      </c>
      <c r="C219">
        <v>14.528749180754911</v>
      </c>
    </row>
    <row r="220" spans="1:3" x14ac:dyDescent="0.2">
      <c r="A220" t="s">
        <v>427</v>
      </c>
      <c r="B220" t="s">
        <v>283</v>
      </c>
      <c r="C220">
        <v>14.449430001696811</v>
      </c>
    </row>
    <row r="221" spans="1:3" x14ac:dyDescent="0.2">
      <c r="A221" t="s">
        <v>428</v>
      </c>
      <c r="B221" t="s">
        <v>255</v>
      </c>
      <c r="C221">
        <v>28.284762015767459</v>
      </c>
    </row>
    <row r="222" spans="1:3" x14ac:dyDescent="0.2">
      <c r="A222" t="s">
        <v>429</v>
      </c>
      <c r="B222" t="s">
        <v>276</v>
      </c>
      <c r="C222">
        <v>0.20671463013822469</v>
      </c>
    </row>
    <row r="223" spans="1:3" x14ac:dyDescent="0.2">
      <c r="A223" t="s">
        <v>192</v>
      </c>
      <c r="B223" t="s">
        <v>296</v>
      </c>
      <c r="C223">
        <v>3.3424943222954452E-2</v>
      </c>
    </row>
    <row r="224" spans="1:3" x14ac:dyDescent="0.2">
      <c r="A224" t="s">
        <v>430</v>
      </c>
      <c r="B224" t="s">
        <v>259</v>
      </c>
      <c r="C224">
        <v>7.3820055927562162E-2</v>
      </c>
    </row>
    <row r="225" spans="1:3" x14ac:dyDescent="0.2">
      <c r="A225" t="s">
        <v>431</v>
      </c>
      <c r="B225" t="s">
        <v>295</v>
      </c>
      <c r="C225">
        <v>0.11563368684232846</v>
      </c>
    </row>
    <row r="226" spans="1:3" x14ac:dyDescent="0.2">
      <c r="A226" t="s">
        <v>432</v>
      </c>
      <c r="B226" t="s">
        <v>298</v>
      </c>
      <c r="C226">
        <v>9.2395603938910401E-2</v>
      </c>
    </row>
    <row r="227" spans="1:3" x14ac:dyDescent="0.2">
      <c r="A227" t="s">
        <v>433</v>
      </c>
      <c r="B227" t="s">
        <v>269</v>
      </c>
      <c r="C227">
        <v>18.640496197011661</v>
      </c>
    </row>
    <row r="228" spans="1:3" x14ac:dyDescent="0.2">
      <c r="A228" t="s">
        <v>434</v>
      </c>
      <c r="B228" t="s">
        <v>259</v>
      </c>
      <c r="C228">
        <v>18.640496197011661</v>
      </c>
    </row>
    <row r="229" spans="1:3" x14ac:dyDescent="0.2">
      <c r="A229" t="s">
        <v>435</v>
      </c>
      <c r="B229" t="s">
        <v>257</v>
      </c>
      <c r="C229">
        <v>0.77926067214692074</v>
      </c>
    </row>
    <row r="230" spans="1:3" x14ac:dyDescent="0.2">
      <c r="A230" t="s">
        <v>436</v>
      </c>
      <c r="B230" t="s">
        <v>278</v>
      </c>
      <c r="C230">
        <v>3.5139404212700041</v>
      </c>
    </row>
    <row r="231" spans="1:3" x14ac:dyDescent="0.2">
      <c r="A231" t="s">
        <v>437</v>
      </c>
      <c r="B231" t="s">
        <v>259</v>
      </c>
      <c r="C231">
        <v>0.41659807550415717</v>
      </c>
    </row>
    <row r="232" spans="1:3" x14ac:dyDescent="0.2">
      <c r="A232" t="s">
        <v>438</v>
      </c>
      <c r="B232" t="s">
        <v>278</v>
      </c>
      <c r="C232">
        <v>3.1289781279060215E-2</v>
      </c>
    </row>
    <row r="233" spans="1:3" x14ac:dyDescent="0.2">
      <c r="A233" t="s">
        <v>439</v>
      </c>
      <c r="B233" t="s">
        <v>267</v>
      </c>
      <c r="C233">
        <v>3.3557761005117479</v>
      </c>
    </row>
    <row r="234" spans="1:3" x14ac:dyDescent="0.2">
      <c r="A234" t="s">
        <v>440</v>
      </c>
      <c r="B234" t="s">
        <v>275</v>
      </c>
      <c r="C234">
        <v>0.14767274234082178</v>
      </c>
    </row>
    <row r="235" spans="1:3" x14ac:dyDescent="0.2">
      <c r="A235" t="s">
        <v>441</v>
      </c>
      <c r="B235" t="s">
        <v>276</v>
      </c>
      <c r="C235">
        <v>2.07338035776782</v>
      </c>
    </row>
    <row r="236" spans="1:3" x14ac:dyDescent="0.2">
      <c r="A236" t="s">
        <v>442</v>
      </c>
      <c r="B236" t="s">
        <v>278</v>
      </c>
      <c r="C236" t="e">
        <v>#DIV/0!</v>
      </c>
    </row>
    <row r="237" spans="1:3" x14ac:dyDescent="0.2">
      <c r="A237" t="s">
        <v>443</v>
      </c>
      <c r="B237" t="s">
        <v>276</v>
      </c>
      <c r="C237">
        <v>5.9233795343476201</v>
      </c>
    </row>
    <row r="238" spans="1:3" x14ac:dyDescent="0.2">
      <c r="A238" t="s">
        <v>444</v>
      </c>
      <c r="B238" t="s">
        <v>272</v>
      </c>
      <c r="C238">
        <v>5.7557392357426496</v>
      </c>
    </row>
    <row r="239" spans="1:3" x14ac:dyDescent="0.2">
      <c r="A239" t="s">
        <v>445</v>
      </c>
      <c r="B239" t="s">
        <v>321</v>
      </c>
      <c r="C239">
        <v>5.7107983766633099</v>
      </c>
    </row>
    <row r="240" spans="1:3" x14ac:dyDescent="0.2">
      <c r="A240" t="s">
        <v>446</v>
      </c>
      <c r="B240" t="s">
        <v>255</v>
      </c>
      <c r="C240">
        <v>5.6821787594395508</v>
      </c>
    </row>
    <row r="241" spans="1:3" x14ac:dyDescent="0.2">
      <c r="A241" t="s">
        <v>447</v>
      </c>
      <c r="B241" t="s">
        <v>260</v>
      </c>
      <c r="C241">
        <v>5.4259786246853707</v>
      </c>
    </row>
    <row r="242" spans="1:3" x14ac:dyDescent="0.2">
      <c r="A242" t="s">
        <v>448</v>
      </c>
      <c r="B242" t="s">
        <v>288</v>
      </c>
      <c r="C242">
        <v>5.2993184565144595</v>
      </c>
    </row>
    <row r="243" spans="1:3" x14ac:dyDescent="0.2">
      <c r="A243" t="s">
        <v>449</v>
      </c>
      <c r="B243" t="s">
        <v>265</v>
      </c>
      <c r="C243">
        <v>1.3389113830558115</v>
      </c>
    </row>
    <row r="244" spans="1:3" x14ac:dyDescent="0.2">
      <c r="A244" t="s">
        <v>450</v>
      </c>
      <c r="B244" t="s">
        <v>256</v>
      </c>
      <c r="C244">
        <v>4.5973789928990394</v>
      </c>
    </row>
    <row r="245" spans="1:3" x14ac:dyDescent="0.2">
      <c r="A245" t="s">
        <v>451</v>
      </c>
      <c r="B245" t="s">
        <v>265</v>
      </c>
      <c r="C245">
        <v>0.75987147421657086</v>
      </c>
    </row>
    <row r="246" spans="1:3" x14ac:dyDescent="0.2">
      <c r="A246" t="s">
        <v>452</v>
      </c>
      <c r="B246" t="s">
        <v>285</v>
      </c>
      <c r="C246">
        <v>1.3581668703248302</v>
      </c>
    </row>
    <row r="247" spans="1:3" x14ac:dyDescent="0.2">
      <c r="A247" t="s">
        <v>453</v>
      </c>
      <c r="B247" t="s">
        <v>272</v>
      </c>
      <c r="C247">
        <v>0.81251303072241166</v>
      </c>
    </row>
    <row r="248" spans="1:3" x14ac:dyDescent="0.2">
      <c r="A248" t="s">
        <v>454</v>
      </c>
      <c r="B248" t="s">
        <v>288</v>
      </c>
      <c r="C248">
        <v>1.3548747653010224E-2</v>
      </c>
    </row>
    <row r="249" spans="1:3" x14ac:dyDescent="0.2">
      <c r="A249" t="s">
        <v>455</v>
      </c>
      <c r="B249" t="s">
        <v>287</v>
      </c>
      <c r="C249">
        <v>5.5128280943710875E-2</v>
      </c>
    </row>
    <row r="250" spans="1:3" x14ac:dyDescent="0.2">
      <c r="A250" t="s">
        <v>456</v>
      </c>
      <c r="B250" t="s">
        <v>256</v>
      </c>
      <c r="C250">
        <v>0.70613674597127407</v>
      </c>
    </row>
    <row r="251" spans="1:3" x14ac:dyDescent="0.2">
      <c r="A251" t="s">
        <v>457</v>
      </c>
      <c r="B251" t="s">
        <v>255</v>
      </c>
      <c r="C251">
        <v>1.032186001323969</v>
      </c>
    </row>
    <row r="252" spans="1:3" x14ac:dyDescent="0.2">
      <c r="A252" t="s">
        <v>458</v>
      </c>
      <c r="B252" t="s">
        <v>260</v>
      </c>
      <c r="C252">
        <v>0.77598586656978596</v>
      </c>
    </row>
    <row r="253" spans="1:3" x14ac:dyDescent="0.2">
      <c r="A253" t="s">
        <v>459</v>
      </c>
      <c r="B253" t="s">
        <v>268</v>
      </c>
      <c r="C253">
        <v>0.76200619318416596</v>
      </c>
    </row>
    <row r="254" spans="1:3" x14ac:dyDescent="0.2">
      <c r="A254" t="s">
        <v>460</v>
      </c>
      <c r="B254" t="s">
        <v>351</v>
      </c>
      <c r="C254" t="e">
        <v>#DIV/0!</v>
      </c>
    </row>
    <row r="255" spans="1:3" x14ac:dyDescent="0.2">
      <c r="A255" t="s">
        <v>461</v>
      </c>
      <c r="B255" t="s">
        <v>289</v>
      </c>
      <c r="C255" t="e">
        <v>#DIV/0!</v>
      </c>
    </row>
    <row r="256" spans="1:3" x14ac:dyDescent="0.2">
      <c r="A256" t="s">
        <v>462</v>
      </c>
      <c r="B256" t="s">
        <v>278</v>
      </c>
      <c r="C256" t="e">
        <v>#DIV/0!</v>
      </c>
    </row>
    <row r="257" spans="1:3" x14ac:dyDescent="0.2">
      <c r="A257" t="s">
        <v>200</v>
      </c>
      <c r="B257" t="s">
        <v>265</v>
      </c>
      <c r="C257" t="e">
        <v>#DIV/0!</v>
      </c>
    </row>
    <row r="258" spans="1:3" x14ac:dyDescent="0.2">
      <c r="A258" t="s">
        <v>463</v>
      </c>
      <c r="B258" t="s">
        <v>267</v>
      </c>
      <c r="C258" t="e">
        <v>#DIV/0!</v>
      </c>
    </row>
    <row r="259" spans="1:3" x14ac:dyDescent="0.2">
      <c r="A259" t="s">
        <v>464</v>
      </c>
      <c r="B259" t="s">
        <v>265</v>
      </c>
      <c r="C259" t="e">
        <v>#DIV/0!</v>
      </c>
    </row>
    <row r="260" spans="1:3" x14ac:dyDescent="0.2">
      <c r="A260" t="s">
        <v>465</v>
      </c>
      <c r="B260" t="s">
        <v>270</v>
      </c>
      <c r="C260" t="e">
        <v>#DIV/0!</v>
      </c>
    </row>
    <row r="261" spans="1:3" x14ac:dyDescent="0.2">
      <c r="A261" t="s">
        <v>466</v>
      </c>
      <c r="B261" t="s">
        <v>328</v>
      </c>
      <c r="C261" t="e">
        <v>#DIV/0!</v>
      </c>
    </row>
    <row r="262" spans="1:3" x14ac:dyDescent="0.2">
      <c r="A262" t="s">
        <v>467</v>
      </c>
      <c r="B262" t="s">
        <v>328</v>
      </c>
      <c r="C262" t="e">
        <v>#DIV/0!</v>
      </c>
    </row>
    <row r="263" spans="1:3" x14ac:dyDescent="0.2">
      <c r="A263" t="s">
        <v>468</v>
      </c>
      <c r="B263" t="s">
        <v>269</v>
      </c>
      <c r="C263" t="e">
        <v>#DIV/0!</v>
      </c>
    </row>
    <row r="264" spans="1:3" x14ac:dyDescent="0.2">
      <c r="A264" t="s">
        <v>469</v>
      </c>
      <c r="B264" t="s">
        <v>275</v>
      </c>
      <c r="C264" t="e">
        <v>#DIV/0!</v>
      </c>
    </row>
    <row r="265" spans="1:3" x14ac:dyDescent="0.2">
      <c r="A265" t="s">
        <v>470</v>
      </c>
      <c r="B265" t="s">
        <v>321</v>
      </c>
      <c r="C265" t="e">
        <v>#DIV/0!</v>
      </c>
    </row>
    <row r="266" spans="1:3" x14ac:dyDescent="0.2">
      <c r="A266" t="s">
        <v>471</v>
      </c>
      <c r="B266" t="s">
        <v>278</v>
      </c>
      <c r="C266" t="e">
        <v>#DIV/0!</v>
      </c>
    </row>
    <row r="267" spans="1:3" x14ac:dyDescent="0.2">
      <c r="A267" t="s">
        <v>472</v>
      </c>
      <c r="B267" t="s">
        <v>257</v>
      </c>
      <c r="C267" t="e">
        <v>#DIV/0!</v>
      </c>
    </row>
    <row r="268" spans="1:3" x14ac:dyDescent="0.2">
      <c r="A268" t="s">
        <v>473</v>
      </c>
      <c r="B268" t="s">
        <v>281</v>
      </c>
      <c r="C268" t="e">
        <v>#DIV/0!</v>
      </c>
    </row>
    <row r="269" spans="1:3" x14ac:dyDescent="0.2">
      <c r="A269" t="s">
        <v>474</v>
      </c>
      <c r="B269" t="s">
        <v>309</v>
      </c>
      <c r="C269" t="e">
        <v>#DIV/0!</v>
      </c>
    </row>
    <row r="270" spans="1:3" x14ac:dyDescent="0.2">
      <c r="A270" t="s">
        <v>475</v>
      </c>
      <c r="B270" t="s">
        <v>295</v>
      </c>
      <c r="C270" t="e">
        <v>#DIV/0!</v>
      </c>
    </row>
    <row r="271" spans="1:3" x14ac:dyDescent="0.2">
      <c r="A271" t="s">
        <v>476</v>
      </c>
      <c r="B271" t="s">
        <v>270</v>
      </c>
      <c r="C271" t="e">
        <v>#DIV/0!</v>
      </c>
    </row>
    <row r="272" spans="1:3" x14ac:dyDescent="0.2">
      <c r="A272" t="s">
        <v>477</v>
      </c>
      <c r="B272" t="s">
        <v>264</v>
      </c>
      <c r="C272" t="e">
        <v>#DIV/0!</v>
      </c>
    </row>
    <row r="273" spans="1:3" x14ac:dyDescent="0.2">
      <c r="A273" t="s">
        <v>478</v>
      </c>
      <c r="B273" t="s">
        <v>309</v>
      </c>
      <c r="C273" t="e">
        <v>#DIV/0!</v>
      </c>
    </row>
    <row r="274" spans="1:3" x14ac:dyDescent="0.2">
      <c r="A274" t="s">
        <v>479</v>
      </c>
      <c r="B274" t="s">
        <v>264</v>
      </c>
      <c r="C274" t="e">
        <v>#DIV/0!</v>
      </c>
    </row>
    <row r="275" spans="1:3" x14ac:dyDescent="0.2">
      <c r="A275" t="s">
        <v>117</v>
      </c>
      <c r="B275" t="s">
        <v>264</v>
      </c>
      <c r="C275" t="e">
        <v>#DIV/0!</v>
      </c>
    </row>
    <row r="276" spans="1:3" x14ac:dyDescent="0.2">
      <c r="A276" t="s">
        <v>480</v>
      </c>
      <c r="B276" t="s">
        <v>264</v>
      </c>
      <c r="C276" t="e">
        <v>#DIV/0!</v>
      </c>
    </row>
    <row r="277" spans="1:3" x14ac:dyDescent="0.2">
      <c r="A277" t="s">
        <v>481</v>
      </c>
      <c r="B277" t="s">
        <v>264</v>
      </c>
      <c r="C277" t="e">
        <v>#DIV/0!</v>
      </c>
    </row>
    <row r="278" spans="1:3" x14ac:dyDescent="0.2">
      <c r="A278" t="s">
        <v>482</v>
      </c>
      <c r="B278" t="s">
        <v>267</v>
      </c>
      <c r="C278" t="e">
        <v>#DIV/0!</v>
      </c>
    </row>
    <row r="279" spans="1:3" x14ac:dyDescent="0.2">
      <c r="A279" t="s">
        <v>483</v>
      </c>
      <c r="B279" t="s">
        <v>270</v>
      </c>
      <c r="C279" t="e">
        <v>#DIV/0!</v>
      </c>
    </row>
    <row r="280" spans="1:3" x14ac:dyDescent="0.2">
      <c r="A280" t="s">
        <v>484</v>
      </c>
      <c r="B280" t="s">
        <v>278</v>
      </c>
      <c r="C280" t="e">
        <v>#DIV/0!</v>
      </c>
    </row>
    <row r="281" spans="1:3" x14ac:dyDescent="0.2">
      <c r="A281" t="s">
        <v>126</v>
      </c>
      <c r="B281" t="s">
        <v>270</v>
      </c>
      <c r="C281" t="e">
        <v>#DIV/0!</v>
      </c>
    </row>
    <row r="282" spans="1:3" x14ac:dyDescent="0.2">
      <c r="A282" t="s">
        <v>485</v>
      </c>
      <c r="B282" t="s">
        <v>267</v>
      </c>
      <c r="C282" t="e">
        <v>#DIV/0!</v>
      </c>
    </row>
    <row r="283" spans="1:3" x14ac:dyDescent="0.2">
      <c r="A283" t="s">
        <v>486</v>
      </c>
      <c r="B283" t="s">
        <v>283</v>
      </c>
      <c r="C283" t="e">
        <v>#DIV/0!</v>
      </c>
    </row>
    <row r="284" spans="1:3" x14ac:dyDescent="0.2">
      <c r="A284" t="s">
        <v>487</v>
      </c>
      <c r="B284" t="s">
        <v>275</v>
      </c>
      <c r="C284" t="e">
        <v>#DIV/0!</v>
      </c>
    </row>
    <row r="285" spans="1:3" x14ac:dyDescent="0.2">
      <c r="A285" t="s">
        <v>488</v>
      </c>
      <c r="B285" t="s">
        <v>295</v>
      </c>
      <c r="C285" t="e">
        <v>#DIV/0!</v>
      </c>
    </row>
    <row r="286" spans="1:3" x14ac:dyDescent="0.2">
      <c r="A286" t="s">
        <v>489</v>
      </c>
      <c r="B286" t="s">
        <v>283</v>
      </c>
      <c r="C286" t="e">
        <v>#DIV/0!</v>
      </c>
    </row>
    <row r="287" spans="1:3" x14ac:dyDescent="0.2">
      <c r="A287" t="s">
        <v>490</v>
      </c>
      <c r="B287" t="s">
        <v>283</v>
      </c>
      <c r="C287" t="e">
        <v>#DIV/0!</v>
      </c>
    </row>
    <row r="288" spans="1:3" x14ac:dyDescent="0.2">
      <c r="A288" t="s">
        <v>491</v>
      </c>
      <c r="B288" t="s">
        <v>285</v>
      </c>
      <c r="C288" t="e">
        <v>#DIV/0!</v>
      </c>
    </row>
    <row r="289" spans="1:3" x14ac:dyDescent="0.2">
      <c r="A289" t="s">
        <v>492</v>
      </c>
      <c r="B289" t="s">
        <v>257</v>
      </c>
      <c r="C289" t="e">
        <v>#DIV/0!</v>
      </c>
    </row>
    <row r="290" spans="1:3" x14ac:dyDescent="0.2">
      <c r="A290" t="s">
        <v>493</v>
      </c>
      <c r="B290" t="s">
        <v>254</v>
      </c>
      <c r="C290" t="e">
        <v>#DIV/0!</v>
      </c>
    </row>
    <row r="291" spans="1:3" x14ac:dyDescent="0.2">
      <c r="A291" t="s">
        <v>494</v>
      </c>
      <c r="B291" t="s">
        <v>272</v>
      </c>
      <c r="C291" t="e">
        <v>#DIV/0!</v>
      </c>
    </row>
    <row r="292" spans="1:3" x14ac:dyDescent="0.2">
      <c r="A292" t="s">
        <v>495</v>
      </c>
      <c r="B292" t="s">
        <v>289</v>
      </c>
      <c r="C292" t="e">
        <v>#DIV/0!</v>
      </c>
    </row>
    <row r="293" spans="1:3" x14ac:dyDescent="0.2">
      <c r="A293" t="s">
        <v>496</v>
      </c>
      <c r="B293" t="s">
        <v>278</v>
      </c>
      <c r="C293" t="e">
        <v>#DIV/0!</v>
      </c>
    </row>
    <row r="294" spans="1:3" x14ac:dyDescent="0.2">
      <c r="A294" t="s">
        <v>497</v>
      </c>
      <c r="B294" t="s">
        <v>260</v>
      </c>
      <c r="C294" t="e">
        <v>#DIV/0!</v>
      </c>
    </row>
    <row r="295" spans="1:3" x14ac:dyDescent="0.2">
      <c r="A295" t="s">
        <v>498</v>
      </c>
      <c r="B295" t="s">
        <v>268</v>
      </c>
      <c r="C295" t="e">
        <v>#DIV/0!</v>
      </c>
    </row>
    <row r="296" spans="1:3" x14ac:dyDescent="0.2">
      <c r="A296" t="s">
        <v>499</v>
      </c>
      <c r="B296" t="s">
        <v>268</v>
      </c>
      <c r="C296" t="e">
        <v>#DIV/0!</v>
      </c>
    </row>
    <row r="297" spans="1:3" x14ac:dyDescent="0.2">
      <c r="A297" t="s">
        <v>500</v>
      </c>
      <c r="B297" t="s">
        <v>257</v>
      </c>
      <c r="C297" t="e">
        <v>#DIV/0!</v>
      </c>
    </row>
    <row r="298" spans="1:3" x14ac:dyDescent="0.2">
      <c r="A298" t="s">
        <v>501</v>
      </c>
      <c r="B298" t="s">
        <v>351</v>
      </c>
      <c r="C298" t="e">
        <v>#DIV/0!</v>
      </c>
    </row>
    <row r="299" spans="1:3" x14ac:dyDescent="0.2">
      <c r="A299" t="s">
        <v>502</v>
      </c>
      <c r="B299" t="s">
        <v>269</v>
      </c>
      <c r="C299" t="e">
        <v>#DIV/0!</v>
      </c>
    </row>
    <row r="300" spans="1:3" x14ac:dyDescent="0.2">
      <c r="A300" t="s">
        <v>503</v>
      </c>
      <c r="B300" t="s">
        <v>270</v>
      </c>
      <c r="C300" t="e">
        <v>#DIV/0!</v>
      </c>
    </row>
    <row r="301" spans="1:3" x14ac:dyDescent="0.2">
      <c r="A301" t="s">
        <v>504</v>
      </c>
      <c r="B301" t="s">
        <v>295</v>
      </c>
      <c r="C301" t="e">
        <v>#DIV/0!</v>
      </c>
    </row>
    <row r="302" spans="1:3" x14ac:dyDescent="0.2">
      <c r="A302" t="s">
        <v>505</v>
      </c>
      <c r="B302" t="s">
        <v>270</v>
      </c>
      <c r="C302" t="e">
        <v>#DIV/0!</v>
      </c>
    </row>
    <row r="303" spans="1:3" x14ac:dyDescent="0.2">
      <c r="A303" t="s">
        <v>506</v>
      </c>
      <c r="B303" t="s">
        <v>309</v>
      </c>
      <c r="C303" t="e">
        <v>#DIV/0!</v>
      </c>
    </row>
    <row r="304" spans="1:3" x14ac:dyDescent="0.2">
      <c r="A304" t="s">
        <v>507</v>
      </c>
      <c r="B304" t="s">
        <v>281</v>
      </c>
      <c r="C304" t="e">
        <v>#DIV/0!</v>
      </c>
    </row>
    <row r="305" spans="1:3" x14ac:dyDescent="0.2">
      <c r="A305" t="s">
        <v>508</v>
      </c>
      <c r="B305" t="s">
        <v>267</v>
      </c>
      <c r="C305" t="e">
        <v>#DIV/0!</v>
      </c>
    </row>
    <row r="306" spans="1:3" x14ac:dyDescent="0.2">
      <c r="A306" t="s">
        <v>509</v>
      </c>
      <c r="B306" t="s">
        <v>267</v>
      </c>
      <c r="C306" t="e">
        <v>#DIV/0!</v>
      </c>
    </row>
    <row r="307" spans="1:3" x14ac:dyDescent="0.2">
      <c r="A307" t="s">
        <v>510</v>
      </c>
      <c r="B307" t="s">
        <v>256</v>
      </c>
      <c r="C307" t="e">
        <v>#DIV/0!</v>
      </c>
    </row>
    <row r="308" spans="1:3" x14ac:dyDescent="0.2">
      <c r="A308" t="s">
        <v>511</v>
      </c>
      <c r="B308" t="s">
        <v>256</v>
      </c>
      <c r="C308" t="e">
        <v>#DIV/0!</v>
      </c>
    </row>
    <row r="309" spans="1:3" x14ac:dyDescent="0.2">
      <c r="A309" t="s">
        <v>512</v>
      </c>
      <c r="B309" t="s">
        <v>267</v>
      </c>
      <c r="C309" t="e">
        <v>#DIV/0!</v>
      </c>
    </row>
    <row r="310" spans="1:3" x14ac:dyDescent="0.2">
      <c r="A310" t="s">
        <v>513</v>
      </c>
      <c r="B310" t="s">
        <v>267</v>
      </c>
      <c r="C310" t="e">
        <v>#DIV/0!</v>
      </c>
    </row>
    <row r="311" spans="1:3" x14ac:dyDescent="0.2">
      <c r="A311" t="s">
        <v>514</v>
      </c>
      <c r="B311" t="s">
        <v>278</v>
      </c>
      <c r="C311" t="e">
        <v>#DIV/0!</v>
      </c>
    </row>
    <row r="312" spans="1:3" x14ac:dyDescent="0.2">
      <c r="A312" t="s">
        <v>515</v>
      </c>
      <c r="B312" t="s">
        <v>298</v>
      </c>
      <c r="C312" t="e">
        <v>#DIV/0!</v>
      </c>
    </row>
    <row r="313" spans="1:3" x14ac:dyDescent="0.2">
      <c r="A313" t="s">
        <v>516</v>
      </c>
      <c r="B313" t="s">
        <v>278</v>
      </c>
      <c r="C313" t="e">
        <v>#DIV/0!</v>
      </c>
    </row>
    <row r="314" spans="1:3" x14ac:dyDescent="0.2">
      <c r="A314" t="s">
        <v>517</v>
      </c>
      <c r="B314" t="s">
        <v>278</v>
      </c>
      <c r="C314" t="e">
        <v>#DIV/0!</v>
      </c>
    </row>
    <row r="315" spans="1:3" x14ac:dyDescent="0.2">
      <c r="A315" t="s">
        <v>518</v>
      </c>
      <c r="B315" t="s">
        <v>287</v>
      </c>
      <c r="C315" t="e">
        <v>#DIV/0!</v>
      </c>
    </row>
    <row r="316" spans="1:3" x14ac:dyDescent="0.2">
      <c r="A316" t="s">
        <v>519</v>
      </c>
      <c r="B316" t="s">
        <v>269</v>
      </c>
      <c r="C316" t="e">
        <v>#DIV/0!</v>
      </c>
    </row>
    <row r="317" spans="1:3" x14ac:dyDescent="0.2">
      <c r="A317" t="s">
        <v>520</v>
      </c>
      <c r="B317" t="s">
        <v>283</v>
      </c>
      <c r="C317" t="e">
        <v>#DIV/0!</v>
      </c>
    </row>
    <row r="318" spans="1:3" x14ac:dyDescent="0.2">
      <c r="A318" t="s">
        <v>521</v>
      </c>
      <c r="B318" t="s">
        <v>256</v>
      </c>
      <c r="C318" t="e">
        <v>#DIV/0!</v>
      </c>
    </row>
    <row r="319" spans="1:3" x14ac:dyDescent="0.2">
      <c r="A319" t="s">
        <v>522</v>
      </c>
      <c r="B319" t="s">
        <v>255</v>
      </c>
      <c r="C319" t="e">
        <v>#DIV/0!</v>
      </c>
    </row>
    <row r="320" spans="1:3" x14ac:dyDescent="0.2">
      <c r="A320" t="s">
        <v>523</v>
      </c>
      <c r="B320" t="s">
        <v>269</v>
      </c>
      <c r="C320" t="e">
        <v>#DIV/0!</v>
      </c>
    </row>
    <row r="321" spans="1:3" x14ac:dyDescent="0.2">
      <c r="A321" t="s">
        <v>524</v>
      </c>
      <c r="B321" t="s">
        <v>289</v>
      </c>
      <c r="C321" t="e">
        <v>#DIV/0!</v>
      </c>
    </row>
    <row r="322" spans="1:3" x14ac:dyDescent="0.2">
      <c r="A322" t="s">
        <v>525</v>
      </c>
      <c r="B322" t="s">
        <v>269</v>
      </c>
      <c r="C322" t="e">
        <v>#DIV/0!</v>
      </c>
    </row>
    <row r="323" spans="1:3" x14ac:dyDescent="0.2">
      <c r="A323" t="s">
        <v>526</v>
      </c>
      <c r="B323" t="s">
        <v>269</v>
      </c>
      <c r="C323" t="e">
        <v>#DIV/0!</v>
      </c>
    </row>
    <row r="324" spans="1:3" x14ac:dyDescent="0.2">
      <c r="A324" t="s">
        <v>527</v>
      </c>
      <c r="B324" t="s">
        <v>275</v>
      </c>
      <c r="C324" t="e">
        <v>#DIV/0!</v>
      </c>
    </row>
    <row r="325" spans="1:3" x14ac:dyDescent="0.2">
      <c r="A325" t="s">
        <v>528</v>
      </c>
      <c r="B325" t="s">
        <v>328</v>
      </c>
      <c r="C325" t="e">
        <v>#DIV/0!</v>
      </c>
    </row>
    <row r="326" spans="1:3" x14ac:dyDescent="0.2">
      <c r="A326" t="s">
        <v>529</v>
      </c>
      <c r="B326" t="s">
        <v>351</v>
      </c>
      <c r="C326" t="e">
        <v>#DIV/0!</v>
      </c>
    </row>
    <row r="327" spans="1:3" x14ac:dyDescent="0.2">
      <c r="A327" t="s">
        <v>530</v>
      </c>
      <c r="B327" t="s">
        <v>351</v>
      </c>
      <c r="C327" t="e">
        <v>#DIV/0!</v>
      </c>
    </row>
    <row r="328" spans="1:3" x14ac:dyDescent="0.2">
      <c r="A328" t="s">
        <v>531</v>
      </c>
      <c r="B328" t="s">
        <v>269</v>
      </c>
      <c r="C328" t="e">
        <v>#DIV/0!</v>
      </c>
    </row>
    <row r="329" spans="1:3" x14ac:dyDescent="0.2">
      <c r="A329" t="s">
        <v>532</v>
      </c>
      <c r="B329" t="s">
        <v>259</v>
      </c>
      <c r="C329" t="e">
        <v>#DIV/0!</v>
      </c>
    </row>
    <row r="330" spans="1:3" x14ac:dyDescent="0.2">
      <c r="A330" t="s">
        <v>533</v>
      </c>
      <c r="B330" t="s">
        <v>351</v>
      </c>
      <c r="C330" t="e">
        <v>#DIV/0!</v>
      </c>
    </row>
    <row r="331" spans="1:3" x14ac:dyDescent="0.2">
      <c r="A331" t="s">
        <v>534</v>
      </c>
      <c r="B331" t="s">
        <v>289</v>
      </c>
      <c r="C331" t="e">
        <v>#DIV/0!</v>
      </c>
    </row>
    <row r="332" spans="1:3" x14ac:dyDescent="0.2">
      <c r="A332" t="s">
        <v>535</v>
      </c>
      <c r="B332" t="s">
        <v>275</v>
      </c>
      <c r="C332" t="e">
        <v>#DIV/0!</v>
      </c>
    </row>
    <row r="333" spans="1:3" x14ac:dyDescent="0.2">
      <c r="A333" t="s">
        <v>536</v>
      </c>
      <c r="B333" t="s">
        <v>272</v>
      </c>
      <c r="C333" t="e">
        <v>#DIV/0!</v>
      </c>
    </row>
    <row r="334" spans="1:3" x14ac:dyDescent="0.2">
      <c r="A334" t="s">
        <v>537</v>
      </c>
      <c r="B334" t="s">
        <v>309</v>
      </c>
      <c r="C334" t="e">
        <v>#DIV/0!</v>
      </c>
    </row>
    <row r="335" spans="1:3" x14ac:dyDescent="0.2">
      <c r="A335" t="s">
        <v>538</v>
      </c>
      <c r="B335" t="s">
        <v>287</v>
      </c>
      <c r="C335" t="e">
        <v>#DIV/0!</v>
      </c>
    </row>
    <row r="336" spans="1:3" x14ac:dyDescent="0.2">
      <c r="A336" t="s">
        <v>539</v>
      </c>
      <c r="B336" t="s">
        <v>309</v>
      </c>
      <c r="C336" t="e">
        <v>#DIV/0!</v>
      </c>
    </row>
    <row r="337" spans="1:3" x14ac:dyDescent="0.2">
      <c r="A337" t="s">
        <v>540</v>
      </c>
      <c r="B337" t="s">
        <v>269</v>
      </c>
      <c r="C337" t="e">
        <v>#DIV/0!</v>
      </c>
    </row>
    <row r="338" spans="1:3" x14ac:dyDescent="0.2">
      <c r="A338" t="s">
        <v>541</v>
      </c>
      <c r="B338" t="s">
        <v>296</v>
      </c>
      <c r="C338" t="e">
        <v>#DIV/0!</v>
      </c>
    </row>
    <row r="339" spans="1:3" x14ac:dyDescent="0.2">
      <c r="A339" t="s">
        <v>542</v>
      </c>
      <c r="B339" t="s">
        <v>298</v>
      </c>
      <c r="C339" t="e">
        <v>#DIV/0!</v>
      </c>
    </row>
    <row r="340" spans="1:3" x14ac:dyDescent="0.2">
      <c r="A340" t="s">
        <v>543</v>
      </c>
      <c r="B340" t="s">
        <v>267</v>
      </c>
      <c r="C340" t="e">
        <v>#DIV/0!</v>
      </c>
    </row>
    <row r="341" spans="1:3" x14ac:dyDescent="0.2">
      <c r="A341" t="s">
        <v>544</v>
      </c>
      <c r="B341" t="s">
        <v>285</v>
      </c>
      <c r="C341" t="e">
        <v>#DIV/0!</v>
      </c>
    </row>
    <row r="342" spans="1:3" x14ac:dyDescent="0.2">
      <c r="A342" t="s">
        <v>545</v>
      </c>
      <c r="B342" t="s">
        <v>283</v>
      </c>
      <c r="C342" t="e">
        <v>#DIV/0!</v>
      </c>
    </row>
    <row r="343" spans="1:3" x14ac:dyDescent="0.2">
      <c r="A343" t="s">
        <v>546</v>
      </c>
      <c r="B343" t="s">
        <v>298</v>
      </c>
      <c r="C343" t="e">
        <v>#DIV/0!</v>
      </c>
    </row>
    <row r="344" spans="1:3" x14ac:dyDescent="0.2">
      <c r="A344" t="s">
        <v>547</v>
      </c>
      <c r="B344" t="s">
        <v>298</v>
      </c>
      <c r="C344" t="e">
        <v>#DIV/0!</v>
      </c>
    </row>
    <row r="345" spans="1:3" x14ac:dyDescent="0.2">
      <c r="A345" t="s">
        <v>548</v>
      </c>
      <c r="B345" t="s">
        <v>264</v>
      </c>
      <c r="C345" t="e">
        <v>#DIV/0!</v>
      </c>
    </row>
    <row r="346" spans="1:3" x14ac:dyDescent="0.2">
      <c r="A346" t="s">
        <v>549</v>
      </c>
      <c r="B346" t="s">
        <v>264</v>
      </c>
      <c r="C346" t="e">
        <v>#DIV/0!</v>
      </c>
    </row>
    <row r="347" spans="1:3" x14ac:dyDescent="0.2">
      <c r="A347" t="s">
        <v>550</v>
      </c>
      <c r="B347" t="s">
        <v>295</v>
      </c>
      <c r="C347" t="e">
        <v>#DIV/0!</v>
      </c>
    </row>
    <row r="348" spans="1:3" x14ac:dyDescent="0.2">
      <c r="A348" t="s">
        <v>551</v>
      </c>
      <c r="B348" t="s">
        <v>254</v>
      </c>
      <c r="C348" t="e">
        <v>#DIV/0!</v>
      </c>
    </row>
    <row r="349" spans="1:3" x14ac:dyDescent="0.2">
      <c r="A349" t="s">
        <v>552</v>
      </c>
      <c r="B349" t="s">
        <v>269</v>
      </c>
      <c r="C349" t="e">
        <v>#DIV/0!</v>
      </c>
    </row>
    <row r="350" spans="1:3" x14ac:dyDescent="0.2">
      <c r="A350" t="s">
        <v>553</v>
      </c>
      <c r="B350" t="s">
        <v>264</v>
      </c>
      <c r="C350" t="e">
        <v>#DIV/0!</v>
      </c>
    </row>
    <row r="351" spans="1:3" x14ac:dyDescent="0.2">
      <c r="A351" t="s">
        <v>143</v>
      </c>
      <c r="B351" t="s">
        <v>272</v>
      </c>
      <c r="C351" t="e">
        <v>#DIV/0!</v>
      </c>
    </row>
    <row r="352" spans="1:3" x14ac:dyDescent="0.2">
      <c r="A352" t="s">
        <v>554</v>
      </c>
      <c r="B352" t="s">
        <v>272</v>
      </c>
      <c r="C352" t="e">
        <v>#DIV/0!</v>
      </c>
    </row>
    <row r="353" spans="1:3" x14ac:dyDescent="0.2">
      <c r="A353" t="s">
        <v>555</v>
      </c>
      <c r="B353" t="s">
        <v>270</v>
      </c>
      <c r="C353" t="e">
        <v>#DIV/0!</v>
      </c>
    </row>
    <row r="354" spans="1:3" x14ac:dyDescent="0.2">
      <c r="A354" t="s">
        <v>556</v>
      </c>
      <c r="B354" t="s">
        <v>272</v>
      </c>
      <c r="C354" t="e">
        <v>#DIV/0!</v>
      </c>
    </row>
    <row r="355" spans="1:3" x14ac:dyDescent="0.2">
      <c r="A355" t="s">
        <v>557</v>
      </c>
      <c r="B355" t="s">
        <v>270</v>
      </c>
      <c r="C355" t="e">
        <v>#DIV/0!</v>
      </c>
    </row>
    <row r="356" spans="1:3" x14ac:dyDescent="0.2">
      <c r="A356" t="s">
        <v>558</v>
      </c>
      <c r="B356" t="s">
        <v>289</v>
      </c>
      <c r="C356" t="e">
        <v>#DIV/0!</v>
      </c>
    </row>
    <row r="357" spans="1:3" x14ac:dyDescent="0.2">
      <c r="A357" t="s">
        <v>559</v>
      </c>
      <c r="B357" t="s">
        <v>267</v>
      </c>
      <c r="C357" t="e">
        <v>#DIV/0!</v>
      </c>
    </row>
    <row r="358" spans="1:3" x14ac:dyDescent="0.2">
      <c r="A358" t="s">
        <v>560</v>
      </c>
      <c r="B358" t="s">
        <v>321</v>
      </c>
      <c r="C358" t="e">
        <v>#DIV/0!</v>
      </c>
    </row>
    <row r="359" spans="1:3" x14ac:dyDescent="0.2">
      <c r="A359" t="s">
        <v>561</v>
      </c>
      <c r="B359" t="s">
        <v>321</v>
      </c>
      <c r="C359" t="e">
        <v>#DIV/0!</v>
      </c>
    </row>
    <row r="360" spans="1:3" x14ac:dyDescent="0.2">
      <c r="A360" t="s">
        <v>562</v>
      </c>
      <c r="B360" t="s">
        <v>281</v>
      </c>
      <c r="C360" t="e">
        <v>#DIV/0!</v>
      </c>
    </row>
    <row r="361" spans="1:3" x14ac:dyDescent="0.2">
      <c r="A361" t="s">
        <v>563</v>
      </c>
      <c r="B361" t="s">
        <v>281</v>
      </c>
      <c r="C361" t="e">
        <v>#DIV/0!</v>
      </c>
    </row>
    <row r="362" spans="1:3" x14ac:dyDescent="0.2">
      <c r="A362" t="s">
        <v>564</v>
      </c>
      <c r="B362" t="s">
        <v>269</v>
      </c>
      <c r="C362" t="e">
        <v>#DIV/0!</v>
      </c>
    </row>
    <row r="363" spans="1:3" x14ac:dyDescent="0.2">
      <c r="A363" t="s">
        <v>565</v>
      </c>
      <c r="B363" t="s">
        <v>281</v>
      </c>
      <c r="C363" t="e">
        <v>#DIV/0!</v>
      </c>
    </row>
    <row r="364" spans="1:3" x14ac:dyDescent="0.2">
      <c r="A364" t="s">
        <v>566</v>
      </c>
      <c r="B364" t="s">
        <v>261</v>
      </c>
      <c r="C364" t="e">
        <v>#DIV/0!</v>
      </c>
    </row>
    <row r="365" spans="1:3" x14ac:dyDescent="0.2">
      <c r="A365" t="s">
        <v>567</v>
      </c>
      <c r="B365" t="s">
        <v>269</v>
      </c>
      <c r="C365" t="e">
        <v>#DIV/0!</v>
      </c>
    </row>
    <row r="366" spans="1:3" x14ac:dyDescent="0.2">
      <c r="A366" t="s">
        <v>568</v>
      </c>
      <c r="B366" t="s">
        <v>301</v>
      </c>
      <c r="C366" t="e">
        <v>#DIV/0!</v>
      </c>
    </row>
    <row r="367" spans="1:3" x14ac:dyDescent="0.2">
      <c r="A367" t="s">
        <v>569</v>
      </c>
      <c r="B367" t="s">
        <v>283</v>
      </c>
      <c r="C367" t="e">
        <v>#DIV/0!</v>
      </c>
    </row>
    <row r="368" spans="1:3" x14ac:dyDescent="0.2">
      <c r="A368" t="s">
        <v>570</v>
      </c>
      <c r="B368" t="s">
        <v>298</v>
      </c>
      <c r="C368" t="e">
        <v>#DIV/0!</v>
      </c>
    </row>
    <row r="369" spans="1:3" x14ac:dyDescent="0.2">
      <c r="A369" t="s">
        <v>571</v>
      </c>
      <c r="B369" t="s">
        <v>298</v>
      </c>
      <c r="C369" t="e">
        <v>#DIV/0!</v>
      </c>
    </row>
    <row r="370" spans="1:3" x14ac:dyDescent="0.2">
      <c r="A370" t="s">
        <v>572</v>
      </c>
      <c r="B370" t="s">
        <v>328</v>
      </c>
      <c r="C370" t="e">
        <v>#DIV/0!</v>
      </c>
    </row>
    <row r="371" spans="1:3" x14ac:dyDescent="0.2">
      <c r="A371" t="s">
        <v>573</v>
      </c>
      <c r="B371" t="s">
        <v>276</v>
      </c>
      <c r="C371" t="e">
        <v>#DIV/0!</v>
      </c>
    </row>
    <row r="372" spans="1:3" x14ac:dyDescent="0.2">
      <c r="A372" t="s">
        <v>574</v>
      </c>
      <c r="B372" t="s">
        <v>301</v>
      </c>
      <c r="C372" t="e">
        <v>#DIV/0!</v>
      </c>
    </row>
    <row r="373" spans="1:3" x14ac:dyDescent="0.2">
      <c r="A373" t="s">
        <v>575</v>
      </c>
      <c r="B373" t="s">
        <v>275</v>
      </c>
      <c r="C373" t="e">
        <v>#DIV/0!</v>
      </c>
    </row>
    <row r="374" spans="1:3" x14ac:dyDescent="0.2">
      <c r="A374" t="s">
        <v>576</v>
      </c>
      <c r="B374" t="s">
        <v>270</v>
      </c>
      <c r="C374" t="e">
        <v>#DIV/0!</v>
      </c>
    </row>
    <row r="375" spans="1:3" x14ac:dyDescent="0.2">
      <c r="A375" t="s">
        <v>577</v>
      </c>
      <c r="B375" t="s">
        <v>288</v>
      </c>
      <c r="C375" t="e">
        <v>#DIV/0!</v>
      </c>
    </row>
    <row r="376" spans="1:3" x14ac:dyDescent="0.2">
      <c r="A376" t="s">
        <v>578</v>
      </c>
      <c r="B376" t="s">
        <v>275</v>
      </c>
      <c r="C376" t="e">
        <v>#DIV/0!</v>
      </c>
    </row>
    <row r="377" spans="1:3" x14ac:dyDescent="0.2">
      <c r="A377" t="s">
        <v>579</v>
      </c>
      <c r="B377" t="s">
        <v>269</v>
      </c>
      <c r="C377" t="e">
        <v>#DIV/0!</v>
      </c>
    </row>
    <row r="378" spans="1:3" x14ac:dyDescent="0.2">
      <c r="A378" t="s">
        <v>580</v>
      </c>
      <c r="B378" t="s">
        <v>254</v>
      </c>
      <c r="C378" t="e">
        <v>#DIV/0!</v>
      </c>
    </row>
    <row r="379" spans="1:3" x14ac:dyDescent="0.2">
      <c r="A379" t="s">
        <v>581</v>
      </c>
      <c r="B379" t="s">
        <v>276</v>
      </c>
      <c r="C379" t="e">
        <v>#DIV/0!</v>
      </c>
    </row>
    <row r="380" spans="1:3" x14ac:dyDescent="0.2">
      <c r="A380" t="s">
        <v>582</v>
      </c>
      <c r="B380" t="s">
        <v>276</v>
      </c>
      <c r="C380" t="e">
        <v>#DIV/0!</v>
      </c>
    </row>
    <row r="381" spans="1:3" x14ac:dyDescent="0.2">
      <c r="A381" t="s">
        <v>583</v>
      </c>
      <c r="B381" t="s">
        <v>276</v>
      </c>
      <c r="C381" t="e">
        <v>#DIV/0!</v>
      </c>
    </row>
    <row r="382" spans="1:3" x14ac:dyDescent="0.2">
      <c r="A382" t="s">
        <v>584</v>
      </c>
      <c r="B382" t="s">
        <v>289</v>
      </c>
      <c r="C382" t="e">
        <v>#DIV/0!</v>
      </c>
    </row>
    <row r="383" spans="1:3" x14ac:dyDescent="0.2">
      <c r="A383" t="s">
        <v>585</v>
      </c>
      <c r="B383" t="s">
        <v>281</v>
      </c>
      <c r="C383" t="e">
        <v>#DIV/0!</v>
      </c>
    </row>
    <row r="384" spans="1:3" x14ac:dyDescent="0.2">
      <c r="A384" t="s">
        <v>586</v>
      </c>
      <c r="B384" t="s">
        <v>276</v>
      </c>
      <c r="C384" t="e">
        <v>#DIV/0!</v>
      </c>
    </row>
    <row r="385" spans="1:3" x14ac:dyDescent="0.2">
      <c r="A385" t="s">
        <v>587</v>
      </c>
      <c r="B385" t="s">
        <v>254</v>
      </c>
      <c r="C385" t="e">
        <v>#DIV/0!</v>
      </c>
    </row>
    <row r="386" spans="1:3" x14ac:dyDescent="0.2">
      <c r="A386" t="s">
        <v>588</v>
      </c>
      <c r="B386" t="s">
        <v>298</v>
      </c>
      <c r="C386" t="e">
        <v>#DIV/0!</v>
      </c>
    </row>
    <row r="387" spans="1:3" x14ac:dyDescent="0.2">
      <c r="A387" t="s">
        <v>589</v>
      </c>
      <c r="B387" t="s">
        <v>259</v>
      </c>
      <c r="C387" t="e">
        <v>#DIV/0!</v>
      </c>
    </row>
    <row r="388" spans="1:3" x14ac:dyDescent="0.2">
      <c r="A388" t="s">
        <v>590</v>
      </c>
      <c r="B388" t="s">
        <v>268</v>
      </c>
      <c r="C388" t="e">
        <v>#DIV/0!</v>
      </c>
    </row>
    <row r="389" spans="1:3" x14ac:dyDescent="0.2">
      <c r="A389" t="s">
        <v>591</v>
      </c>
      <c r="B389" t="s">
        <v>255</v>
      </c>
      <c r="C389" t="e">
        <v>#DIV/0!</v>
      </c>
    </row>
    <row r="390" spans="1:3" x14ac:dyDescent="0.2">
      <c r="A390" t="s">
        <v>592</v>
      </c>
      <c r="B390" t="s">
        <v>270</v>
      </c>
      <c r="C390" t="e">
        <v>#DIV/0!</v>
      </c>
    </row>
    <row r="391" spans="1:3" x14ac:dyDescent="0.2">
      <c r="A391" t="s">
        <v>593</v>
      </c>
      <c r="B391" t="s">
        <v>295</v>
      </c>
      <c r="C391" t="e">
        <v>#DIV/0!</v>
      </c>
    </row>
    <row r="392" spans="1:3" x14ac:dyDescent="0.2">
      <c r="A392" t="s">
        <v>594</v>
      </c>
      <c r="B392" t="s">
        <v>269</v>
      </c>
      <c r="C392" t="e">
        <v>#DIV/0!</v>
      </c>
    </row>
    <row r="393" spans="1:3" x14ac:dyDescent="0.2">
      <c r="A393" t="s">
        <v>595</v>
      </c>
      <c r="B393" t="s">
        <v>295</v>
      </c>
      <c r="C393" t="e">
        <v>#DIV/0!</v>
      </c>
    </row>
    <row r="394" spans="1:3" x14ac:dyDescent="0.2">
      <c r="A394" t="s">
        <v>596</v>
      </c>
      <c r="B394" t="s">
        <v>295</v>
      </c>
      <c r="C394" t="e">
        <v>#DIV/0!</v>
      </c>
    </row>
    <row r="395" spans="1:3" x14ac:dyDescent="0.2">
      <c r="A395" t="s">
        <v>597</v>
      </c>
      <c r="B395" t="s">
        <v>295</v>
      </c>
      <c r="C395" t="e">
        <v>#DIV/0!</v>
      </c>
    </row>
    <row r="396" spans="1:3" x14ac:dyDescent="0.2">
      <c r="A396" t="s">
        <v>598</v>
      </c>
      <c r="B396" t="s">
        <v>278</v>
      </c>
      <c r="C396" t="e">
        <v>#DIV/0!</v>
      </c>
    </row>
    <row r="397" spans="1:3" x14ac:dyDescent="0.2">
      <c r="A397" t="s">
        <v>599</v>
      </c>
      <c r="B397" t="s">
        <v>289</v>
      </c>
      <c r="C397" t="e">
        <v>#DIV/0!</v>
      </c>
    </row>
    <row r="398" spans="1:3" x14ac:dyDescent="0.2">
      <c r="A398" t="s">
        <v>600</v>
      </c>
      <c r="B398" t="s">
        <v>289</v>
      </c>
      <c r="C398" t="e">
        <v>#DIV/0!</v>
      </c>
    </row>
    <row r="399" spans="1:3" x14ac:dyDescent="0.2">
      <c r="A399" t="s">
        <v>601</v>
      </c>
      <c r="B399" t="s">
        <v>296</v>
      </c>
      <c r="C399" t="e">
        <v>#DIV/0!</v>
      </c>
    </row>
    <row r="400" spans="1:3" x14ac:dyDescent="0.2">
      <c r="A400" t="s">
        <v>602</v>
      </c>
      <c r="B400" t="s">
        <v>289</v>
      </c>
      <c r="C400" t="e">
        <v>#DIV/0!</v>
      </c>
    </row>
    <row r="401" spans="1:3" x14ac:dyDescent="0.2">
      <c r="A401" t="s">
        <v>603</v>
      </c>
      <c r="B401" t="s">
        <v>268</v>
      </c>
      <c r="C401" t="e">
        <v>#DIV/0!</v>
      </c>
    </row>
    <row r="402" spans="1:3" x14ac:dyDescent="0.2">
      <c r="A402" t="s">
        <v>604</v>
      </c>
      <c r="B402" t="s">
        <v>289</v>
      </c>
      <c r="C402" t="e">
        <v>#DIV/0!</v>
      </c>
    </row>
    <row r="403" spans="1:3" x14ac:dyDescent="0.2">
      <c r="A403" t="s">
        <v>605</v>
      </c>
      <c r="B403" t="s">
        <v>289</v>
      </c>
      <c r="C403" t="e">
        <v>#DIV/0!</v>
      </c>
    </row>
    <row r="404" spans="1:3" x14ac:dyDescent="0.2">
      <c r="A404" t="s">
        <v>606</v>
      </c>
      <c r="B404" t="s">
        <v>269</v>
      </c>
      <c r="C404" t="e">
        <v>#DIV/0!</v>
      </c>
    </row>
    <row r="405" spans="1:3" x14ac:dyDescent="0.2">
      <c r="A405" t="s">
        <v>607</v>
      </c>
      <c r="B405" t="s">
        <v>272</v>
      </c>
      <c r="C405" t="e">
        <v>#DIV/0!</v>
      </c>
    </row>
    <row r="406" spans="1:3" x14ac:dyDescent="0.2">
      <c r="A406" t="s">
        <v>608</v>
      </c>
      <c r="B406" t="s">
        <v>309</v>
      </c>
      <c r="C406" t="e">
        <v>#DIV/0!</v>
      </c>
    </row>
    <row r="407" spans="1:3" x14ac:dyDescent="0.2">
      <c r="A407" t="s">
        <v>609</v>
      </c>
      <c r="B407" t="s">
        <v>287</v>
      </c>
      <c r="C407" t="e">
        <v>#DIV/0!</v>
      </c>
    </row>
    <row r="408" spans="1:3" x14ac:dyDescent="0.2">
      <c r="A408" t="s">
        <v>610</v>
      </c>
      <c r="B408" t="s">
        <v>264</v>
      </c>
      <c r="C408" t="e">
        <v>#DIV/0!</v>
      </c>
    </row>
    <row r="409" spans="1:3" x14ac:dyDescent="0.2">
      <c r="A409" t="s">
        <v>611</v>
      </c>
      <c r="B409" t="s">
        <v>265</v>
      </c>
      <c r="C409" t="e">
        <v>#DIV/0!</v>
      </c>
    </row>
    <row r="410" spans="1:3" x14ac:dyDescent="0.2">
      <c r="A410" t="s">
        <v>612</v>
      </c>
      <c r="B410" t="s">
        <v>270</v>
      </c>
      <c r="C410" t="e">
        <v>#DIV/0!</v>
      </c>
    </row>
    <row r="411" spans="1:3" x14ac:dyDescent="0.2">
      <c r="A411" t="s">
        <v>613</v>
      </c>
      <c r="B411" t="s">
        <v>255</v>
      </c>
      <c r="C411" t="e">
        <v>#DIV/0!</v>
      </c>
    </row>
    <row r="412" spans="1:3" x14ac:dyDescent="0.2">
      <c r="A412" t="s">
        <v>614</v>
      </c>
      <c r="B412" t="s">
        <v>275</v>
      </c>
      <c r="C412" t="e">
        <v>#DIV/0!</v>
      </c>
    </row>
    <row r="413" spans="1:3" x14ac:dyDescent="0.2">
      <c r="A413" t="s">
        <v>615</v>
      </c>
      <c r="B413" t="s">
        <v>272</v>
      </c>
      <c r="C413" t="e">
        <v>#DIV/0!</v>
      </c>
    </row>
    <row r="414" spans="1:3" x14ac:dyDescent="0.2">
      <c r="A414" t="s">
        <v>616</v>
      </c>
      <c r="B414" t="s">
        <v>261</v>
      </c>
      <c r="C414" t="e">
        <v>#DIV/0!</v>
      </c>
    </row>
    <row r="415" spans="1:3" x14ac:dyDescent="0.2">
      <c r="A415" t="s">
        <v>617</v>
      </c>
      <c r="B415" t="s">
        <v>281</v>
      </c>
      <c r="C415" t="e">
        <v>#DIV/0!</v>
      </c>
    </row>
    <row r="416" spans="1:3" x14ac:dyDescent="0.2">
      <c r="A416" t="s">
        <v>618</v>
      </c>
      <c r="B416" t="s">
        <v>351</v>
      </c>
      <c r="C416" t="e">
        <v>#DIV/0!</v>
      </c>
    </row>
    <row r="417" spans="1:3" x14ac:dyDescent="0.2">
      <c r="A417" t="s">
        <v>619</v>
      </c>
      <c r="B417" t="s">
        <v>351</v>
      </c>
      <c r="C417" t="e">
        <v>#DIV/0!</v>
      </c>
    </row>
    <row r="418" spans="1:3" x14ac:dyDescent="0.2">
      <c r="A418" t="s">
        <v>620</v>
      </c>
      <c r="B418" t="s">
        <v>309</v>
      </c>
      <c r="C418" t="e">
        <v>#DIV/0!</v>
      </c>
    </row>
    <row r="419" spans="1:3" x14ac:dyDescent="0.2">
      <c r="A419" t="s">
        <v>621</v>
      </c>
      <c r="B419" t="s">
        <v>309</v>
      </c>
      <c r="C419" t="e">
        <v>#DIV/0!</v>
      </c>
    </row>
    <row r="420" spans="1:3" x14ac:dyDescent="0.2">
      <c r="A420" t="s">
        <v>622</v>
      </c>
      <c r="B420" t="s">
        <v>328</v>
      </c>
      <c r="C420" t="e">
        <v>#DIV/0!</v>
      </c>
    </row>
    <row r="421" spans="1:3" x14ac:dyDescent="0.2">
      <c r="A421" t="s">
        <v>623</v>
      </c>
      <c r="B421" t="s">
        <v>295</v>
      </c>
      <c r="C421" t="e">
        <v>#DIV/0!</v>
      </c>
    </row>
    <row r="422" spans="1:3" x14ac:dyDescent="0.2">
      <c r="A422" t="s">
        <v>624</v>
      </c>
      <c r="B422" t="s">
        <v>321</v>
      </c>
      <c r="C422" t="e">
        <v>#DIV/0!</v>
      </c>
    </row>
    <row r="423" spans="1:3" x14ac:dyDescent="0.2">
      <c r="A423" t="s">
        <v>625</v>
      </c>
      <c r="B423" t="s">
        <v>267</v>
      </c>
      <c r="C423" t="e">
        <v>#DIV/0!</v>
      </c>
    </row>
    <row r="424" spans="1:3" x14ac:dyDescent="0.2">
      <c r="A424" t="s">
        <v>626</v>
      </c>
      <c r="B424" t="s">
        <v>321</v>
      </c>
      <c r="C424" t="e">
        <v>#DIV/0!</v>
      </c>
    </row>
    <row r="425" spans="1:3" x14ac:dyDescent="0.2">
      <c r="A425" t="s">
        <v>627</v>
      </c>
      <c r="B425" t="s">
        <v>276</v>
      </c>
      <c r="C425" t="e">
        <v>#DIV/0!</v>
      </c>
    </row>
    <row r="426" spans="1:3" x14ac:dyDescent="0.2">
      <c r="A426" t="s">
        <v>628</v>
      </c>
      <c r="B426" t="s">
        <v>267</v>
      </c>
      <c r="C426" t="e">
        <v>#DIV/0!</v>
      </c>
    </row>
    <row r="427" spans="1:3" x14ac:dyDescent="0.2">
      <c r="A427" t="s">
        <v>629</v>
      </c>
      <c r="B427" t="s">
        <v>285</v>
      </c>
      <c r="C427" t="e">
        <v>#DIV/0!</v>
      </c>
    </row>
    <row r="428" spans="1:3" x14ac:dyDescent="0.2">
      <c r="A428" t="s">
        <v>630</v>
      </c>
      <c r="B428" t="s">
        <v>265</v>
      </c>
      <c r="C428" t="e">
        <v>#DIV/0!</v>
      </c>
    </row>
    <row r="429" spans="1:3" x14ac:dyDescent="0.2">
      <c r="A429" t="s">
        <v>631</v>
      </c>
      <c r="B429" t="s">
        <v>260</v>
      </c>
      <c r="C429" t="e">
        <v>#DIV/0!</v>
      </c>
    </row>
    <row r="430" spans="1:3" x14ac:dyDescent="0.2">
      <c r="A430" t="s">
        <v>632</v>
      </c>
      <c r="B430" t="s">
        <v>328</v>
      </c>
      <c r="C430" t="e">
        <v>#DIV/0!</v>
      </c>
    </row>
    <row r="431" spans="1:3" x14ac:dyDescent="0.2">
      <c r="A431" t="s">
        <v>633</v>
      </c>
      <c r="B431" t="s">
        <v>267</v>
      </c>
      <c r="C431" t="e">
        <v>#DIV/0!</v>
      </c>
    </row>
    <row r="432" spans="1:3" x14ac:dyDescent="0.2">
      <c r="A432" t="s">
        <v>634</v>
      </c>
      <c r="B432" t="s">
        <v>351</v>
      </c>
      <c r="C432" t="e">
        <v>#DIV/0!</v>
      </c>
    </row>
    <row r="433" spans="1:3" x14ac:dyDescent="0.2">
      <c r="A433" t="s">
        <v>635</v>
      </c>
      <c r="B433" t="s">
        <v>278</v>
      </c>
      <c r="C433" t="e">
        <v>#DIV/0!</v>
      </c>
    </row>
    <row r="434" spans="1:3" x14ac:dyDescent="0.2">
      <c r="A434" t="s">
        <v>636</v>
      </c>
      <c r="B434" t="s">
        <v>309</v>
      </c>
      <c r="C434" t="e">
        <v>#DIV/0!</v>
      </c>
    </row>
    <row r="435" spans="1:3" x14ac:dyDescent="0.2">
      <c r="A435" t="s">
        <v>637</v>
      </c>
      <c r="B435" t="s">
        <v>295</v>
      </c>
      <c r="C435" t="e">
        <v>#DIV/0!</v>
      </c>
    </row>
    <row r="436" spans="1:3" x14ac:dyDescent="0.2">
      <c r="A436" t="s">
        <v>638</v>
      </c>
      <c r="B436" t="s">
        <v>278</v>
      </c>
      <c r="C436" t="e">
        <v>#DIV/0!</v>
      </c>
    </row>
    <row r="437" spans="1:3" x14ac:dyDescent="0.2">
      <c r="A437" t="s">
        <v>639</v>
      </c>
      <c r="B437" t="s">
        <v>283</v>
      </c>
      <c r="C437" t="e">
        <v>#DIV/0!</v>
      </c>
    </row>
    <row r="438" spans="1:3" x14ac:dyDescent="0.2">
      <c r="A438" t="s">
        <v>640</v>
      </c>
      <c r="B438" t="s">
        <v>287</v>
      </c>
      <c r="C438" t="e">
        <v>#DIV/0!</v>
      </c>
    </row>
    <row r="439" spans="1:3" x14ac:dyDescent="0.2">
      <c r="A439" t="s">
        <v>641</v>
      </c>
      <c r="B439" t="s">
        <v>254</v>
      </c>
      <c r="C439" t="e">
        <v>#DIV/0!</v>
      </c>
    </row>
    <row r="440" spans="1:3" x14ac:dyDescent="0.2">
      <c r="A440" t="s">
        <v>642</v>
      </c>
      <c r="B440" t="s">
        <v>289</v>
      </c>
      <c r="C440" t="e">
        <v>#DIV/0!</v>
      </c>
    </row>
    <row r="441" spans="1:3" x14ac:dyDescent="0.2">
      <c r="A441" t="s">
        <v>643</v>
      </c>
      <c r="B441" t="s">
        <v>289</v>
      </c>
      <c r="C441" t="e">
        <v>#DIV/0!</v>
      </c>
    </row>
    <row r="442" spans="1:3" x14ac:dyDescent="0.2">
      <c r="A442" t="s">
        <v>644</v>
      </c>
      <c r="B442" t="s">
        <v>285</v>
      </c>
      <c r="C442" t="e">
        <v>#DIV/0!</v>
      </c>
    </row>
    <row r="443" spans="1:3" x14ac:dyDescent="0.2">
      <c r="A443" t="s">
        <v>645</v>
      </c>
      <c r="B443" t="s">
        <v>295</v>
      </c>
      <c r="C443" t="e">
        <v>#DIV/0!</v>
      </c>
    </row>
    <row r="444" spans="1:3" x14ac:dyDescent="0.2">
      <c r="A444" t="s">
        <v>646</v>
      </c>
      <c r="B444" t="s">
        <v>268</v>
      </c>
      <c r="C444" t="e">
        <v>#DIV/0!</v>
      </c>
    </row>
    <row r="445" spans="1:3" x14ac:dyDescent="0.2">
      <c r="A445" t="s">
        <v>647</v>
      </c>
      <c r="B445" t="s">
        <v>328</v>
      </c>
      <c r="C445" t="e">
        <v>#DIV/0!</v>
      </c>
    </row>
    <row r="446" spans="1:3" x14ac:dyDescent="0.2">
      <c r="A446" t="s">
        <v>648</v>
      </c>
      <c r="B446" t="s">
        <v>275</v>
      </c>
      <c r="C446" t="e">
        <v>#DIV/0!</v>
      </c>
    </row>
    <row r="447" spans="1:3" x14ac:dyDescent="0.2">
      <c r="A447" t="s">
        <v>649</v>
      </c>
      <c r="B447" t="s">
        <v>309</v>
      </c>
      <c r="C447" t="e">
        <v>#DIV/0!</v>
      </c>
    </row>
    <row r="448" spans="1:3" x14ac:dyDescent="0.2">
      <c r="A448" t="s">
        <v>650</v>
      </c>
      <c r="B448" t="s">
        <v>267</v>
      </c>
      <c r="C448" t="e">
        <v>#DIV/0!</v>
      </c>
    </row>
    <row r="449" spans="1:3" x14ac:dyDescent="0.2">
      <c r="A449" t="s">
        <v>651</v>
      </c>
      <c r="B449" t="s">
        <v>267</v>
      </c>
      <c r="C449" t="e">
        <v>#DIV/0!</v>
      </c>
    </row>
    <row r="450" spans="1:3" x14ac:dyDescent="0.2">
      <c r="A450" t="s">
        <v>652</v>
      </c>
      <c r="B450" t="s">
        <v>270</v>
      </c>
      <c r="C450" t="e">
        <v>#DIV/0!</v>
      </c>
    </row>
    <row r="451" spans="1:3" x14ac:dyDescent="0.2">
      <c r="A451" t="s">
        <v>653</v>
      </c>
      <c r="B451" t="s">
        <v>268</v>
      </c>
      <c r="C451" t="e">
        <v>#DIV/0!</v>
      </c>
    </row>
    <row r="452" spans="1:3" x14ac:dyDescent="0.2">
      <c r="A452" t="s">
        <v>654</v>
      </c>
      <c r="B452" t="s">
        <v>256</v>
      </c>
      <c r="C452" t="e">
        <v>#DIV/0!</v>
      </c>
    </row>
    <row r="453" spans="1:3" x14ac:dyDescent="0.2">
      <c r="A453" t="s">
        <v>655</v>
      </c>
      <c r="B453" t="s">
        <v>288</v>
      </c>
      <c r="C453" t="e">
        <v>#DIV/0!</v>
      </c>
    </row>
    <row r="454" spans="1:3" x14ac:dyDescent="0.2">
      <c r="A454" t="s">
        <v>656</v>
      </c>
      <c r="B454" t="s">
        <v>265</v>
      </c>
      <c r="C454" t="e">
        <v>#DIV/0!</v>
      </c>
    </row>
    <row r="455" spans="1:3" x14ac:dyDescent="0.2">
      <c r="A455" t="s">
        <v>657</v>
      </c>
      <c r="B455" t="s">
        <v>276</v>
      </c>
      <c r="C455" t="e">
        <v>#DIV/0!</v>
      </c>
    </row>
    <row r="456" spans="1:3" x14ac:dyDescent="0.2">
      <c r="A456" t="s">
        <v>658</v>
      </c>
      <c r="B456" t="s">
        <v>289</v>
      </c>
      <c r="C456" t="e">
        <v>#DIV/0!</v>
      </c>
    </row>
    <row r="457" spans="1:3" x14ac:dyDescent="0.2">
      <c r="A457" t="s">
        <v>659</v>
      </c>
      <c r="B457" t="s">
        <v>283</v>
      </c>
      <c r="C457" t="e">
        <v>#DIV/0!</v>
      </c>
    </row>
    <row r="458" spans="1:3" x14ac:dyDescent="0.2">
      <c r="A458" t="s">
        <v>660</v>
      </c>
      <c r="B458" t="s">
        <v>269</v>
      </c>
      <c r="C458" t="e">
        <v>#DIV/0!</v>
      </c>
    </row>
    <row r="459" spans="1:3" x14ac:dyDescent="0.2">
      <c r="A459" t="s">
        <v>661</v>
      </c>
      <c r="B459" t="s">
        <v>295</v>
      </c>
      <c r="C459" t="e">
        <v>#DIV/0!</v>
      </c>
    </row>
    <row r="460" spans="1:3" x14ac:dyDescent="0.2">
      <c r="A460" t="s">
        <v>662</v>
      </c>
      <c r="B460" t="s">
        <v>298</v>
      </c>
      <c r="C460" t="e">
        <v>#DIV/0!</v>
      </c>
    </row>
    <row r="461" spans="1:3" x14ac:dyDescent="0.2">
      <c r="A461" t="s">
        <v>663</v>
      </c>
      <c r="B461" t="s">
        <v>272</v>
      </c>
      <c r="C461" t="e">
        <v>#DIV/0!</v>
      </c>
    </row>
    <row r="462" spans="1:3" x14ac:dyDescent="0.2">
      <c r="A462" t="s">
        <v>664</v>
      </c>
      <c r="B462" t="s">
        <v>309</v>
      </c>
      <c r="C462" t="e">
        <v>#DIV/0!</v>
      </c>
    </row>
    <row r="463" spans="1:3" x14ac:dyDescent="0.2">
      <c r="A463" t="s">
        <v>665</v>
      </c>
      <c r="B463" t="s">
        <v>267</v>
      </c>
      <c r="C463" t="e">
        <v>#DIV/0!</v>
      </c>
    </row>
    <row r="464" spans="1:3" x14ac:dyDescent="0.2">
      <c r="A464" t="s">
        <v>666</v>
      </c>
      <c r="B464" t="s">
        <v>351</v>
      </c>
      <c r="C464" t="e">
        <v>#DIV/0!</v>
      </c>
    </row>
    <row r="465" spans="1:3" x14ac:dyDescent="0.2">
      <c r="A465" t="s">
        <v>667</v>
      </c>
      <c r="B465" t="s">
        <v>296</v>
      </c>
      <c r="C465" t="e">
        <v>#DIV/0!</v>
      </c>
    </row>
    <row r="466" spans="1:3" x14ac:dyDescent="0.2">
      <c r="A466" t="s">
        <v>668</v>
      </c>
      <c r="B466" t="s">
        <v>278</v>
      </c>
      <c r="C466" t="e">
        <v>#DIV/0!</v>
      </c>
    </row>
    <row r="467" spans="1:3" x14ac:dyDescent="0.2">
      <c r="A467" t="s">
        <v>669</v>
      </c>
      <c r="B467" t="s">
        <v>301</v>
      </c>
      <c r="C467" t="e">
        <v>#DIV/0!</v>
      </c>
    </row>
    <row r="468" spans="1:3" x14ac:dyDescent="0.2">
      <c r="A468" t="s">
        <v>670</v>
      </c>
      <c r="B468" t="s">
        <v>267</v>
      </c>
      <c r="C468" t="e">
        <v>#DIV/0!</v>
      </c>
    </row>
    <row r="469" spans="1:3" x14ac:dyDescent="0.2">
      <c r="A469" t="s">
        <v>671</v>
      </c>
      <c r="B469" t="s">
        <v>270</v>
      </c>
      <c r="C469" t="e">
        <v>#DIV/0!</v>
      </c>
    </row>
    <row r="470" spans="1:3" x14ac:dyDescent="0.2">
      <c r="A470" t="s">
        <v>672</v>
      </c>
      <c r="B470" t="s">
        <v>283</v>
      </c>
      <c r="C470" t="e">
        <v>#DIV/0!</v>
      </c>
    </row>
    <row r="471" spans="1:3" x14ac:dyDescent="0.2">
      <c r="A471" t="s">
        <v>673</v>
      </c>
      <c r="B471" t="s">
        <v>254</v>
      </c>
      <c r="C471" t="e">
        <v>#DIV/0!</v>
      </c>
    </row>
    <row r="472" spans="1:3" x14ac:dyDescent="0.2">
      <c r="A472" t="s">
        <v>674</v>
      </c>
      <c r="B472" t="s">
        <v>270</v>
      </c>
      <c r="C472" t="e">
        <v>#DIV/0!</v>
      </c>
    </row>
    <row r="473" spans="1:3" x14ac:dyDescent="0.2">
      <c r="A473" t="s">
        <v>675</v>
      </c>
      <c r="B473" t="s">
        <v>309</v>
      </c>
      <c r="C473" t="e">
        <v>#DIV/0!</v>
      </c>
    </row>
    <row r="474" spans="1:3" x14ac:dyDescent="0.2">
      <c r="A474" t="s">
        <v>676</v>
      </c>
      <c r="B474" t="s">
        <v>272</v>
      </c>
      <c r="C474" t="e">
        <v>#DIV/0!</v>
      </c>
    </row>
    <row r="475" spans="1:3" x14ac:dyDescent="0.2">
      <c r="A475" t="s">
        <v>677</v>
      </c>
      <c r="B475" t="s">
        <v>272</v>
      </c>
      <c r="C475" t="e">
        <v>#DIV/0!</v>
      </c>
    </row>
    <row r="476" spans="1:3" x14ac:dyDescent="0.2">
      <c r="A476" t="s">
        <v>678</v>
      </c>
      <c r="B476" t="s">
        <v>289</v>
      </c>
      <c r="C476" t="e">
        <v>#DIV/0!</v>
      </c>
    </row>
    <row r="477" spans="1:3" x14ac:dyDescent="0.2">
      <c r="A477" t="s">
        <v>679</v>
      </c>
      <c r="B477" t="s">
        <v>351</v>
      </c>
      <c r="C477" t="e">
        <v>#DIV/0!</v>
      </c>
    </row>
    <row r="478" spans="1:3" x14ac:dyDescent="0.2">
      <c r="A478" t="s">
        <v>680</v>
      </c>
      <c r="B478" t="s">
        <v>288</v>
      </c>
      <c r="C478" t="e">
        <v>#DIV/0!</v>
      </c>
    </row>
    <row r="479" spans="1:3" x14ac:dyDescent="0.2">
      <c r="A479" t="s">
        <v>681</v>
      </c>
      <c r="B479" t="s">
        <v>276</v>
      </c>
      <c r="C479" t="e">
        <v>#DIV/0!</v>
      </c>
    </row>
    <row r="480" spans="1:3" x14ac:dyDescent="0.2">
      <c r="A480" t="s">
        <v>682</v>
      </c>
      <c r="B480" t="s">
        <v>287</v>
      </c>
      <c r="C480" t="e">
        <v>#DIV/0!</v>
      </c>
    </row>
    <row r="481" spans="1:3" x14ac:dyDescent="0.2">
      <c r="A481" t="s">
        <v>683</v>
      </c>
      <c r="B481" t="s">
        <v>351</v>
      </c>
      <c r="C481" t="e">
        <v>#DIV/0!</v>
      </c>
    </row>
    <row r="482" spans="1:3" x14ac:dyDescent="0.2">
      <c r="A482" t="s">
        <v>684</v>
      </c>
      <c r="B482" t="s">
        <v>259</v>
      </c>
      <c r="C482" t="e">
        <v>#DIV/0!</v>
      </c>
    </row>
    <row r="483" spans="1:3" x14ac:dyDescent="0.2">
      <c r="A483" t="s">
        <v>685</v>
      </c>
      <c r="B483" t="s">
        <v>328</v>
      </c>
      <c r="C483" t="e">
        <v>#DIV/0!</v>
      </c>
    </row>
    <row r="484" spans="1:3" x14ac:dyDescent="0.2">
      <c r="A484" t="s">
        <v>686</v>
      </c>
      <c r="B484" t="s">
        <v>289</v>
      </c>
      <c r="C484" t="e">
        <v>#DIV/0!</v>
      </c>
    </row>
    <row r="485" spans="1:3" x14ac:dyDescent="0.2">
      <c r="A485" t="s">
        <v>687</v>
      </c>
      <c r="B485" t="s">
        <v>296</v>
      </c>
      <c r="C485" t="e">
        <v>#DIV/0!</v>
      </c>
    </row>
    <row r="486" spans="1:3" x14ac:dyDescent="0.2">
      <c r="A486" t="s">
        <v>688</v>
      </c>
      <c r="B486" t="s">
        <v>270</v>
      </c>
      <c r="C486" t="e">
        <v>#DIV/0!</v>
      </c>
    </row>
    <row r="487" spans="1:3" x14ac:dyDescent="0.2">
      <c r="A487" t="s">
        <v>689</v>
      </c>
      <c r="B487" t="s">
        <v>269</v>
      </c>
      <c r="C487" t="e">
        <v>#DIV/0!</v>
      </c>
    </row>
    <row r="488" spans="1:3" x14ac:dyDescent="0.2">
      <c r="A488" t="s">
        <v>690</v>
      </c>
      <c r="B488" t="s">
        <v>256</v>
      </c>
      <c r="C488" t="e">
        <v>#DIV/0!</v>
      </c>
    </row>
    <row r="489" spans="1:3" x14ac:dyDescent="0.2">
      <c r="A489" t="s">
        <v>691</v>
      </c>
      <c r="B489" t="s">
        <v>260</v>
      </c>
      <c r="C489" t="e">
        <v>#DIV/0!</v>
      </c>
    </row>
    <row r="490" spans="1:3" x14ac:dyDescent="0.2">
      <c r="A490" t="s">
        <v>692</v>
      </c>
      <c r="B490" t="s">
        <v>264</v>
      </c>
      <c r="C490" t="e">
        <v>#DIV/0!</v>
      </c>
    </row>
    <row r="491" spans="1:3" x14ac:dyDescent="0.2">
      <c r="A491" t="s">
        <v>693</v>
      </c>
      <c r="B491" t="s">
        <v>275</v>
      </c>
      <c r="C491" t="e">
        <v>#DIV/0!</v>
      </c>
    </row>
    <row r="492" spans="1:3" x14ac:dyDescent="0.2">
      <c r="A492" t="s">
        <v>694</v>
      </c>
      <c r="B492" t="s">
        <v>275</v>
      </c>
      <c r="C492" t="e">
        <v>#DIV/0!</v>
      </c>
    </row>
    <row r="493" spans="1:3" x14ac:dyDescent="0.2">
      <c r="A493" t="s">
        <v>695</v>
      </c>
      <c r="B493" t="s">
        <v>295</v>
      </c>
      <c r="C493" t="e">
        <v>#DIV/0!</v>
      </c>
    </row>
    <row r="494" spans="1:3" x14ac:dyDescent="0.2">
      <c r="A494" t="s">
        <v>696</v>
      </c>
      <c r="B494" t="s">
        <v>289</v>
      </c>
      <c r="C494" t="e">
        <v>#DIV/0!</v>
      </c>
    </row>
    <row r="495" spans="1:3" x14ac:dyDescent="0.2">
      <c r="A495" t="s">
        <v>697</v>
      </c>
      <c r="B495" t="s">
        <v>309</v>
      </c>
      <c r="C495" t="e">
        <v>#DIV/0!</v>
      </c>
    </row>
    <row r="496" spans="1:3" x14ac:dyDescent="0.2">
      <c r="A496" t="s">
        <v>698</v>
      </c>
      <c r="B496" t="s">
        <v>267</v>
      </c>
      <c r="C496" t="e">
        <v>#DIV/0!</v>
      </c>
    </row>
    <row r="497" spans="1:3" x14ac:dyDescent="0.2">
      <c r="A497" t="s">
        <v>699</v>
      </c>
      <c r="B497" t="s">
        <v>276</v>
      </c>
      <c r="C497" t="e">
        <v>#DIV/0!</v>
      </c>
    </row>
    <row r="498" spans="1:3" x14ac:dyDescent="0.2">
      <c r="A498" t="s">
        <v>700</v>
      </c>
      <c r="B498" t="s">
        <v>267</v>
      </c>
      <c r="C498" t="e">
        <v>#DIV/0!</v>
      </c>
    </row>
    <row r="499" spans="1:3" x14ac:dyDescent="0.2">
      <c r="A499" t="s">
        <v>701</v>
      </c>
      <c r="B499" t="s">
        <v>267</v>
      </c>
      <c r="C499" t="e">
        <v>#DIV/0!</v>
      </c>
    </row>
    <row r="500" spans="1:3" x14ac:dyDescent="0.2">
      <c r="A500" t="s">
        <v>702</v>
      </c>
      <c r="B500" t="s">
        <v>272</v>
      </c>
      <c r="C500" t="e">
        <v>#DIV/0!</v>
      </c>
    </row>
    <row r="501" spans="1:3" x14ac:dyDescent="0.2">
      <c r="A501" t="s">
        <v>703</v>
      </c>
      <c r="B501" t="s">
        <v>281</v>
      </c>
      <c r="C501" t="e">
        <v>#DIV/0!</v>
      </c>
    </row>
    <row r="502" spans="1:3" x14ac:dyDescent="0.2">
      <c r="A502" t="s">
        <v>704</v>
      </c>
      <c r="B502" t="s">
        <v>269</v>
      </c>
      <c r="C502" t="e">
        <v>#DIV/0!</v>
      </c>
    </row>
    <row r="503" spans="1:3" x14ac:dyDescent="0.2">
      <c r="A503" t="s">
        <v>705</v>
      </c>
      <c r="B503" t="s">
        <v>278</v>
      </c>
      <c r="C503" t="e">
        <v>#DIV/0!</v>
      </c>
    </row>
    <row r="504" spans="1:3" x14ac:dyDescent="0.2">
      <c r="A504" t="s">
        <v>706</v>
      </c>
      <c r="B504" t="s">
        <v>351</v>
      </c>
      <c r="C504" t="e">
        <v>#DIV/0!</v>
      </c>
    </row>
    <row r="505" spans="1:3" x14ac:dyDescent="0.2">
      <c r="A505" t="s">
        <v>707</v>
      </c>
      <c r="B505" t="s">
        <v>289</v>
      </c>
      <c r="C505" t="e">
        <v>#DIV/0!</v>
      </c>
    </row>
    <row r="506" spans="1:3" x14ac:dyDescent="0.2">
      <c r="A506" t="s">
        <v>708</v>
      </c>
      <c r="B506" t="s">
        <v>257</v>
      </c>
      <c r="C506" t="e">
        <v>#DIV/0!</v>
      </c>
    </row>
    <row r="507" spans="1:3" x14ac:dyDescent="0.2">
      <c r="A507" t="s">
        <v>709</v>
      </c>
      <c r="B507" t="s">
        <v>267</v>
      </c>
      <c r="C507" t="e">
        <v>#DIV/0!</v>
      </c>
    </row>
    <row r="508" spans="1:3" x14ac:dyDescent="0.2">
      <c r="A508" t="s">
        <v>710</v>
      </c>
      <c r="B508" t="s">
        <v>276</v>
      </c>
      <c r="C508" t="e">
        <v>#DIV/0!</v>
      </c>
    </row>
    <row r="509" spans="1:3" x14ac:dyDescent="0.2">
      <c r="A509" t="s">
        <v>711</v>
      </c>
      <c r="B509" t="s">
        <v>351</v>
      </c>
      <c r="C509" t="e">
        <v>#DIV/0!</v>
      </c>
    </row>
    <row r="510" spans="1:3" x14ac:dyDescent="0.2">
      <c r="A510" t="s">
        <v>712</v>
      </c>
      <c r="B510" t="s">
        <v>269</v>
      </c>
      <c r="C510" t="e">
        <v>#DIV/0!</v>
      </c>
    </row>
    <row r="511" spans="1:3" x14ac:dyDescent="0.2">
      <c r="A511" t="s">
        <v>713</v>
      </c>
      <c r="B511" t="s">
        <v>265</v>
      </c>
      <c r="C511" t="e">
        <v>#DIV/0!</v>
      </c>
    </row>
    <row r="512" spans="1:3" x14ac:dyDescent="0.2">
      <c r="A512" t="s">
        <v>714</v>
      </c>
      <c r="B512" t="s">
        <v>264</v>
      </c>
      <c r="C512" t="e">
        <v>#DIV/0!</v>
      </c>
    </row>
    <row r="513" spans="1:3" x14ac:dyDescent="0.2">
      <c r="A513" t="s">
        <v>715</v>
      </c>
      <c r="B513" t="s">
        <v>276</v>
      </c>
      <c r="C513" t="e">
        <v>#DIV/0!</v>
      </c>
    </row>
    <row r="514" spans="1:3" x14ac:dyDescent="0.2">
      <c r="A514" t="s">
        <v>716</v>
      </c>
      <c r="B514" t="s">
        <v>265</v>
      </c>
      <c r="C514" t="e">
        <v>#DIV/0!</v>
      </c>
    </row>
    <row r="515" spans="1:3" x14ac:dyDescent="0.2">
      <c r="A515" t="s">
        <v>717</v>
      </c>
      <c r="B515" t="s">
        <v>281</v>
      </c>
      <c r="C515" t="e">
        <v>#DIV/0!</v>
      </c>
    </row>
    <row r="516" spans="1:3" x14ac:dyDescent="0.2">
      <c r="A516" t="s">
        <v>718</v>
      </c>
      <c r="B516" t="s">
        <v>283</v>
      </c>
      <c r="C516" t="e">
        <v>#DIV/0!</v>
      </c>
    </row>
    <row r="517" spans="1:3" x14ac:dyDescent="0.2">
      <c r="A517" t="s">
        <v>719</v>
      </c>
      <c r="B517" t="s">
        <v>255</v>
      </c>
      <c r="C517" t="e">
        <v>#DIV/0!</v>
      </c>
    </row>
    <row r="518" spans="1:3" x14ac:dyDescent="0.2">
      <c r="A518" t="s">
        <v>720</v>
      </c>
      <c r="B518" t="s">
        <v>289</v>
      </c>
      <c r="C518" t="e">
        <v>#DIV/0!</v>
      </c>
    </row>
    <row r="519" spans="1:3" x14ac:dyDescent="0.2">
      <c r="A519" t="s">
        <v>721</v>
      </c>
      <c r="B519" t="s">
        <v>276</v>
      </c>
      <c r="C519" t="e">
        <v>#DIV/0!</v>
      </c>
    </row>
    <row r="520" spans="1:3" x14ac:dyDescent="0.2">
      <c r="A520" t="s">
        <v>722</v>
      </c>
      <c r="B520" t="s">
        <v>321</v>
      </c>
      <c r="C520" t="e">
        <v>#DIV/0!</v>
      </c>
    </row>
    <row r="521" spans="1:3" x14ac:dyDescent="0.2">
      <c r="A521" t="s">
        <v>723</v>
      </c>
      <c r="B521" t="s">
        <v>309</v>
      </c>
      <c r="C521" t="e">
        <v>#DIV/0!</v>
      </c>
    </row>
    <row r="522" spans="1:3" x14ac:dyDescent="0.2">
      <c r="A522" t="s">
        <v>724</v>
      </c>
      <c r="B522" t="s">
        <v>257</v>
      </c>
      <c r="C522" t="e">
        <v>#DIV/0!</v>
      </c>
    </row>
    <row r="523" spans="1:3" x14ac:dyDescent="0.2">
      <c r="A523" t="s">
        <v>725</v>
      </c>
      <c r="B523" t="s">
        <v>289</v>
      </c>
      <c r="C523" t="e">
        <v>#DIV/0!</v>
      </c>
    </row>
    <row r="524" spans="1:3" x14ac:dyDescent="0.2">
      <c r="A524" t="s">
        <v>726</v>
      </c>
      <c r="B524" t="s">
        <v>289</v>
      </c>
      <c r="C524" t="e">
        <v>#DIV/0!</v>
      </c>
    </row>
    <row r="525" spans="1:3" x14ac:dyDescent="0.2">
      <c r="A525" t="s">
        <v>727</v>
      </c>
      <c r="B525" t="s">
        <v>309</v>
      </c>
      <c r="C525" t="e">
        <v>#DIV/0!</v>
      </c>
    </row>
    <row r="526" spans="1:3" x14ac:dyDescent="0.2">
      <c r="A526" t="s">
        <v>728</v>
      </c>
      <c r="B526" t="s">
        <v>264</v>
      </c>
      <c r="C526" t="e">
        <v>#DIV/0!</v>
      </c>
    </row>
    <row r="527" spans="1:3" x14ac:dyDescent="0.2">
      <c r="A527" t="s">
        <v>729</v>
      </c>
      <c r="B527" t="s">
        <v>298</v>
      </c>
      <c r="C527" t="e">
        <v>#DIV/0!</v>
      </c>
    </row>
    <row r="528" spans="1:3" x14ac:dyDescent="0.2">
      <c r="A528" t="s">
        <v>730</v>
      </c>
      <c r="B528" t="s">
        <v>281</v>
      </c>
      <c r="C528" t="e">
        <v>#DIV/0!</v>
      </c>
    </row>
    <row r="529" spans="1:3" x14ac:dyDescent="0.2">
      <c r="A529" t="s">
        <v>731</v>
      </c>
      <c r="B529" t="s">
        <v>295</v>
      </c>
      <c r="C529" t="e">
        <v>#DIV/0!</v>
      </c>
    </row>
    <row r="530" spans="1:3" x14ac:dyDescent="0.2">
      <c r="A530" t="s">
        <v>732</v>
      </c>
      <c r="B530" t="s">
        <v>270</v>
      </c>
      <c r="C530" t="e">
        <v>#DIV/0!</v>
      </c>
    </row>
    <row r="531" spans="1:3" x14ac:dyDescent="0.2">
      <c r="A531" t="s">
        <v>733</v>
      </c>
      <c r="B531" t="s">
        <v>276</v>
      </c>
      <c r="C531" t="e">
        <v>#DIV/0!</v>
      </c>
    </row>
    <row r="532" spans="1:3" x14ac:dyDescent="0.2">
      <c r="A532" t="s">
        <v>734</v>
      </c>
      <c r="B532" t="s">
        <v>254</v>
      </c>
      <c r="C532" t="e">
        <v>#DIV/0!</v>
      </c>
    </row>
    <row r="533" spans="1:3" x14ac:dyDescent="0.2">
      <c r="A533" t="s">
        <v>735</v>
      </c>
      <c r="B533" t="s">
        <v>267</v>
      </c>
      <c r="C533" t="e">
        <v>#DIV/0!</v>
      </c>
    </row>
    <row r="534" spans="1:3" x14ac:dyDescent="0.2">
      <c r="A534" t="s">
        <v>736</v>
      </c>
      <c r="B534" t="s">
        <v>295</v>
      </c>
      <c r="C534" t="e">
        <v>#DIV/0!</v>
      </c>
    </row>
    <row r="535" spans="1:3" x14ac:dyDescent="0.2">
      <c r="A535" t="s">
        <v>737</v>
      </c>
      <c r="B535" t="s">
        <v>298</v>
      </c>
      <c r="C535" t="e">
        <v>#DIV/0!</v>
      </c>
    </row>
    <row r="536" spans="1:3" x14ac:dyDescent="0.2">
      <c r="A536" t="s">
        <v>738</v>
      </c>
      <c r="B536" t="s">
        <v>276</v>
      </c>
      <c r="C536" t="e">
        <v>#DIV/0!</v>
      </c>
    </row>
    <row r="537" spans="1:3" x14ac:dyDescent="0.2">
      <c r="A537" t="s">
        <v>739</v>
      </c>
      <c r="B537" t="s">
        <v>298</v>
      </c>
      <c r="C537">
        <v>-7.4366478003228154E-2</v>
      </c>
    </row>
    <row r="538" spans="1:3" x14ac:dyDescent="0.2">
      <c r="A538" t="s">
        <v>740</v>
      </c>
      <c r="B538" t="s">
        <v>269</v>
      </c>
      <c r="C538">
        <v>-5.1169216020540004E-3</v>
      </c>
    </row>
    <row r="539" spans="1:3" x14ac:dyDescent="0.2">
      <c r="A539" t="s">
        <v>741</v>
      </c>
      <c r="B539" t="s">
        <v>288</v>
      </c>
      <c r="C539">
        <v>-0.22788308136958618</v>
      </c>
    </row>
    <row r="540" spans="1:3" x14ac:dyDescent="0.2">
      <c r="A540" t="s">
        <v>742</v>
      </c>
      <c r="B540" t="s">
        <v>269</v>
      </c>
      <c r="C540">
        <v>-0.50594827654013597</v>
      </c>
    </row>
    <row r="541" spans="1:3" x14ac:dyDescent="0.2">
      <c r="A541" t="s">
        <v>743</v>
      </c>
      <c r="B541" t="s">
        <v>257</v>
      </c>
      <c r="C541">
        <v>-0.51273664514085204</v>
      </c>
    </row>
    <row r="542" spans="1:3" x14ac:dyDescent="0.2">
      <c r="A542" t="s">
        <v>744</v>
      </c>
      <c r="B542" t="s">
        <v>254</v>
      </c>
      <c r="C542">
        <v>-0.75911519245422221</v>
      </c>
    </row>
    <row r="543" spans="1:3" x14ac:dyDescent="0.2">
      <c r="A543" t="s">
        <v>745</v>
      </c>
      <c r="B543" t="s">
        <v>261</v>
      </c>
      <c r="C543">
        <v>-0.99176787842270275</v>
      </c>
    </row>
    <row r="544" spans="1:3" x14ac:dyDescent="0.2">
      <c r="A544" t="s">
        <v>746</v>
      </c>
      <c r="B544" t="s">
        <v>272</v>
      </c>
      <c r="C544">
        <v>-1.0324471544122356</v>
      </c>
    </row>
    <row r="545" spans="1:3" x14ac:dyDescent="0.2">
      <c r="A545" t="s">
        <v>747</v>
      </c>
      <c r="B545" t="s">
        <v>267</v>
      </c>
      <c r="C545">
        <v>-1.7326148898642721</v>
      </c>
    </row>
    <row r="546" spans="1:3" x14ac:dyDescent="0.2">
      <c r="A546" t="s">
        <v>748</v>
      </c>
      <c r="B546" t="s">
        <v>267</v>
      </c>
      <c r="C546">
        <v>-1.7326148898642721</v>
      </c>
    </row>
    <row r="547" spans="1:3" x14ac:dyDescent="0.2">
      <c r="A547" t="s">
        <v>749</v>
      </c>
      <c r="B547" t="s">
        <v>272</v>
      </c>
      <c r="C547">
        <v>-1.778455183033294</v>
      </c>
    </row>
    <row r="548" spans="1:3" x14ac:dyDescent="0.2">
      <c r="A548" t="s">
        <v>750</v>
      </c>
      <c r="B548" t="s">
        <v>255</v>
      </c>
      <c r="C548">
        <v>-1.8520156593363959</v>
      </c>
    </row>
    <row r="549" spans="1:3" x14ac:dyDescent="0.2">
      <c r="A549" t="s">
        <v>751</v>
      </c>
      <c r="B549" t="s">
        <v>269</v>
      </c>
      <c r="C549">
        <v>-2.1871958227198802</v>
      </c>
    </row>
    <row r="550" spans="1:3" x14ac:dyDescent="0.2">
      <c r="A550" t="s">
        <v>752</v>
      </c>
      <c r="B550" t="s">
        <v>270</v>
      </c>
      <c r="C550">
        <v>-1.34822719801422</v>
      </c>
    </row>
    <row r="551" spans="1:3" x14ac:dyDescent="0.2">
      <c r="A551" t="s">
        <v>753</v>
      </c>
      <c r="B551" t="s">
        <v>254</v>
      </c>
      <c r="C551">
        <v>-9.6590460843151607E-2</v>
      </c>
    </row>
    <row r="552" spans="1:3" x14ac:dyDescent="0.2">
      <c r="A552" t="s">
        <v>754</v>
      </c>
      <c r="B552" t="s">
        <v>255</v>
      </c>
      <c r="C552">
        <v>-3.6050496884685194E-2</v>
      </c>
    </row>
    <row r="553" spans="1:3" x14ac:dyDescent="0.2">
      <c r="A553" t="s">
        <v>755</v>
      </c>
      <c r="B553" t="s">
        <v>265</v>
      </c>
      <c r="C553">
        <v>-0.20612516076272511</v>
      </c>
    </row>
    <row r="554" spans="1:3" x14ac:dyDescent="0.2">
      <c r="A554" t="s">
        <v>756</v>
      </c>
      <c r="B554" t="s">
        <v>261</v>
      </c>
      <c r="C554">
        <v>-1.7840952606610081</v>
      </c>
    </row>
    <row r="555" spans="1:3" x14ac:dyDescent="0.2">
      <c r="A555" t="s">
        <v>757</v>
      </c>
      <c r="B555" t="s">
        <v>260</v>
      </c>
      <c r="C555">
        <v>-5.1766044528285606</v>
      </c>
    </row>
    <row r="556" spans="1:3" x14ac:dyDescent="0.2">
      <c r="A556" t="s">
        <v>758</v>
      </c>
      <c r="B556" t="s">
        <v>272</v>
      </c>
      <c r="C556">
        <v>-1.5982108587517576</v>
      </c>
    </row>
    <row r="557" spans="1:3" x14ac:dyDescent="0.2">
      <c r="A557" t="s">
        <v>759</v>
      </c>
      <c r="B557" t="s">
        <v>328</v>
      </c>
      <c r="C557">
        <v>-1.4502148754903339</v>
      </c>
    </row>
    <row r="558" spans="1:3" x14ac:dyDescent="0.2">
      <c r="A558" t="s">
        <v>760</v>
      </c>
      <c r="B558" t="s">
        <v>261</v>
      </c>
      <c r="C558">
        <v>-4.8377710791208202</v>
      </c>
    </row>
    <row r="559" spans="1:3" x14ac:dyDescent="0.2">
      <c r="A559" t="s">
        <v>761</v>
      </c>
      <c r="B559" t="s">
        <v>257</v>
      </c>
      <c r="C559">
        <v>-5.0714710565187406</v>
      </c>
    </row>
    <row r="560" spans="1:3" x14ac:dyDescent="0.2">
      <c r="A560" t="s">
        <v>762</v>
      </c>
      <c r="B560" t="s">
        <v>351</v>
      </c>
      <c r="C560">
        <v>-2.61509703021787</v>
      </c>
    </row>
    <row r="561" spans="1:3" x14ac:dyDescent="0.2">
      <c r="A561" t="s">
        <v>763</v>
      </c>
      <c r="B561" t="s">
        <v>298</v>
      </c>
      <c r="C561">
        <v>-0.15505667127324521</v>
      </c>
    </row>
    <row r="562" spans="1:3" x14ac:dyDescent="0.2">
      <c r="A562" t="s">
        <v>764</v>
      </c>
      <c r="B562" t="s">
        <v>351</v>
      </c>
      <c r="C562">
        <v>-5.4150906415559801</v>
      </c>
    </row>
    <row r="563" spans="1:3" x14ac:dyDescent="0.2">
      <c r="A563" t="s">
        <v>765</v>
      </c>
      <c r="B563" t="s">
        <v>269</v>
      </c>
      <c r="C563">
        <v>-16.47214478562276</v>
      </c>
    </row>
    <row r="564" spans="1:3" x14ac:dyDescent="0.2">
      <c r="A564" t="s">
        <v>766</v>
      </c>
      <c r="B564" t="s">
        <v>275</v>
      </c>
      <c r="C564">
        <v>-16.47214478562276</v>
      </c>
    </row>
    <row r="565" spans="1:3" x14ac:dyDescent="0.2">
      <c r="A565" t="s">
        <v>767</v>
      </c>
      <c r="B565" t="s">
        <v>275</v>
      </c>
      <c r="C565">
        <v>-16.47214478562276</v>
      </c>
    </row>
    <row r="566" spans="1:3" x14ac:dyDescent="0.2">
      <c r="A566" t="s">
        <v>159</v>
      </c>
      <c r="B566" t="s">
        <v>276</v>
      </c>
      <c r="C566">
        <v>-16.679203721980262</v>
      </c>
    </row>
    <row r="567" spans="1:3" x14ac:dyDescent="0.2">
      <c r="A567" t="s">
        <v>768</v>
      </c>
      <c r="B567" t="s">
        <v>265</v>
      </c>
      <c r="C567">
        <v>-16.74916377971568</v>
      </c>
    </row>
    <row r="568" spans="1:3" x14ac:dyDescent="0.2">
      <c r="A568" t="s">
        <v>769</v>
      </c>
      <c r="B568" t="s">
        <v>265</v>
      </c>
      <c r="C568">
        <v>-16.74916377971568</v>
      </c>
    </row>
    <row r="569" spans="1:3" x14ac:dyDescent="0.2">
      <c r="A569" t="s">
        <v>770</v>
      </c>
      <c r="B569" t="s">
        <v>265</v>
      </c>
      <c r="C569">
        <v>-16.74916377971568</v>
      </c>
    </row>
    <row r="570" spans="1:3" x14ac:dyDescent="0.2">
      <c r="A570" t="s">
        <v>771</v>
      </c>
      <c r="B570" t="s">
        <v>265</v>
      </c>
      <c r="C570">
        <v>-16.74916377971568</v>
      </c>
    </row>
    <row r="571" spans="1:3" x14ac:dyDescent="0.2">
      <c r="A571" t="s">
        <v>772</v>
      </c>
      <c r="B571" t="s">
        <v>287</v>
      </c>
      <c r="C571">
        <v>-16.76056450913352</v>
      </c>
    </row>
    <row r="572" spans="1:3" x14ac:dyDescent="0.2">
      <c r="A572" t="s">
        <v>773</v>
      </c>
      <c r="B572" t="s">
        <v>287</v>
      </c>
      <c r="C572">
        <v>-16.76056450913352</v>
      </c>
    </row>
    <row r="573" spans="1:3" x14ac:dyDescent="0.2">
      <c r="A573" t="s">
        <v>774</v>
      </c>
      <c r="B573" t="s">
        <v>278</v>
      </c>
      <c r="C573">
        <v>-16.768903943995621</v>
      </c>
    </row>
    <row r="574" spans="1:3" x14ac:dyDescent="0.2">
      <c r="A574" t="s">
        <v>775</v>
      </c>
      <c r="B574" t="s">
        <v>261</v>
      </c>
      <c r="C574">
        <v>-16.806164744595659</v>
      </c>
    </row>
    <row r="575" spans="1:3" x14ac:dyDescent="0.2">
      <c r="A575" t="s">
        <v>776</v>
      </c>
      <c r="B575" t="s">
        <v>261</v>
      </c>
      <c r="C575">
        <v>-16.806164744595659</v>
      </c>
    </row>
    <row r="576" spans="1:3" x14ac:dyDescent="0.2">
      <c r="A576" t="s">
        <v>777</v>
      </c>
      <c r="B576" t="s">
        <v>272</v>
      </c>
      <c r="C576">
        <v>-16.846844020585198</v>
      </c>
    </row>
    <row r="577" spans="1:3" x14ac:dyDescent="0.2">
      <c r="A577" t="s">
        <v>778</v>
      </c>
      <c r="B577" t="s">
        <v>272</v>
      </c>
      <c r="C577">
        <v>-16.846844020585198</v>
      </c>
    </row>
    <row r="578" spans="1:3" x14ac:dyDescent="0.2">
      <c r="A578" t="s">
        <v>779</v>
      </c>
      <c r="B578" t="s">
        <v>272</v>
      </c>
      <c r="C578">
        <v>-16.846844020585198</v>
      </c>
    </row>
    <row r="579" spans="1:3" x14ac:dyDescent="0.2">
      <c r="A579" t="s">
        <v>780</v>
      </c>
      <c r="B579" t="s">
        <v>264</v>
      </c>
      <c r="C579">
        <v>-16.880384150246758</v>
      </c>
    </row>
    <row r="580" spans="1:3" x14ac:dyDescent="0.2">
      <c r="A580" t="s">
        <v>781</v>
      </c>
      <c r="B580" t="s">
        <v>269</v>
      </c>
      <c r="C580">
        <v>-16.880384150246758</v>
      </c>
    </row>
    <row r="581" spans="1:3" x14ac:dyDescent="0.2">
      <c r="A581" t="s">
        <v>782</v>
      </c>
      <c r="B581" t="s">
        <v>264</v>
      </c>
      <c r="C581">
        <v>-16.880384150246758</v>
      </c>
    </row>
    <row r="582" spans="1:3" x14ac:dyDescent="0.2">
      <c r="A582" t="s">
        <v>783</v>
      </c>
      <c r="B582" t="s">
        <v>264</v>
      </c>
      <c r="C582">
        <v>-16.880384150246758</v>
      </c>
    </row>
    <row r="583" spans="1:3" x14ac:dyDescent="0.2">
      <c r="A583" t="s">
        <v>784</v>
      </c>
      <c r="B583" t="s">
        <v>321</v>
      </c>
      <c r="C583">
        <v>-16.891784879664598</v>
      </c>
    </row>
    <row r="584" spans="1:3" x14ac:dyDescent="0.2">
      <c r="A584" t="s">
        <v>785</v>
      </c>
      <c r="B584" t="s">
        <v>321</v>
      </c>
      <c r="C584">
        <v>-16.891784879664598</v>
      </c>
    </row>
    <row r="585" spans="1:3" x14ac:dyDescent="0.2">
      <c r="A585" t="s">
        <v>786</v>
      </c>
      <c r="B585" t="s">
        <v>255</v>
      </c>
      <c r="C585">
        <v>-16.920404496888299</v>
      </c>
    </row>
    <row r="586" spans="1:3" x14ac:dyDescent="0.2">
      <c r="A586" t="s">
        <v>787</v>
      </c>
      <c r="B586" t="s">
        <v>255</v>
      </c>
      <c r="C586">
        <v>-16.920404496888299</v>
      </c>
    </row>
    <row r="587" spans="1:3" x14ac:dyDescent="0.2">
      <c r="A587" t="s">
        <v>788</v>
      </c>
      <c r="B587" t="s">
        <v>295</v>
      </c>
      <c r="C587">
        <v>-16.962763729790819</v>
      </c>
    </row>
    <row r="588" spans="1:3" x14ac:dyDescent="0.2">
      <c r="A588" t="s">
        <v>789</v>
      </c>
      <c r="B588" t="s">
        <v>269</v>
      </c>
      <c r="C588">
        <v>-16.981184694270301</v>
      </c>
    </row>
    <row r="589" spans="1:3" x14ac:dyDescent="0.2">
      <c r="A589" t="s">
        <v>790</v>
      </c>
      <c r="B589" t="s">
        <v>254</v>
      </c>
      <c r="C589">
        <v>-16.981184694270301</v>
      </c>
    </row>
    <row r="590" spans="1:3" x14ac:dyDescent="0.2">
      <c r="A590" t="s">
        <v>791</v>
      </c>
      <c r="B590" t="s">
        <v>298</v>
      </c>
      <c r="C590">
        <v>-17.02630392024912</v>
      </c>
    </row>
    <row r="591" spans="1:3" x14ac:dyDescent="0.2">
      <c r="A591" t="s">
        <v>154</v>
      </c>
      <c r="B591" t="s">
        <v>298</v>
      </c>
      <c r="C591">
        <v>-17.02630392024912</v>
      </c>
    </row>
    <row r="592" spans="1:3" x14ac:dyDescent="0.2">
      <c r="A592" t="s">
        <v>792</v>
      </c>
      <c r="B592" t="s">
        <v>298</v>
      </c>
      <c r="C592">
        <v>-17.02630392024912</v>
      </c>
    </row>
    <row r="593" spans="1:3" x14ac:dyDescent="0.2">
      <c r="A593" t="s">
        <v>793</v>
      </c>
      <c r="B593" t="s">
        <v>257</v>
      </c>
      <c r="C593">
        <v>-17.039864721993599</v>
      </c>
    </row>
    <row r="594" spans="1:3" x14ac:dyDescent="0.2">
      <c r="A594" t="s">
        <v>794</v>
      </c>
      <c r="B594" t="s">
        <v>257</v>
      </c>
      <c r="C594">
        <v>-17.039864721993599</v>
      </c>
    </row>
    <row r="595" spans="1:3" x14ac:dyDescent="0.2">
      <c r="A595" t="s">
        <v>795</v>
      </c>
      <c r="B595" t="s">
        <v>257</v>
      </c>
      <c r="C595">
        <v>-17.039864721993599</v>
      </c>
    </row>
    <row r="596" spans="1:3" x14ac:dyDescent="0.2">
      <c r="A596" t="s">
        <v>796</v>
      </c>
      <c r="B596" t="s">
        <v>296</v>
      </c>
      <c r="C596">
        <v>-17.086784604291122</v>
      </c>
    </row>
    <row r="597" spans="1:3" x14ac:dyDescent="0.2">
      <c r="A597" t="s">
        <v>797</v>
      </c>
      <c r="B597" t="s">
        <v>296</v>
      </c>
      <c r="C597">
        <v>-17.086784604291122</v>
      </c>
    </row>
    <row r="598" spans="1:3" x14ac:dyDescent="0.2">
      <c r="A598" t="s">
        <v>798</v>
      </c>
      <c r="B598" t="s">
        <v>296</v>
      </c>
      <c r="C598">
        <v>-17.086784604291122</v>
      </c>
    </row>
    <row r="599" spans="1:3" x14ac:dyDescent="0.2">
      <c r="A599" t="s">
        <v>799</v>
      </c>
      <c r="B599" t="s">
        <v>301</v>
      </c>
      <c r="C599">
        <v>-17.100044551591083</v>
      </c>
    </row>
    <row r="600" spans="1:3" x14ac:dyDescent="0.2">
      <c r="A600" t="s">
        <v>800</v>
      </c>
      <c r="B600" t="s">
        <v>301</v>
      </c>
      <c r="C600">
        <v>-17.100044551591083</v>
      </c>
    </row>
    <row r="601" spans="1:3" x14ac:dyDescent="0.2">
      <c r="A601" t="s">
        <v>801</v>
      </c>
      <c r="B601" t="s">
        <v>301</v>
      </c>
      <c r="C601">
        <v>-17.100044551591083</v>
      </c>
    </row>
    <row r="602" spans="1:3" x14ac:dyDescent="0.2">
      <c r="A602" t="s">
        <v>802</v>
      </c>
      <c r="B602" t="s">
        <v>301</v>
      </c>
      <c r="C602">
        <v>-17.100044551591083</v>
      </c>
    </row>
    <row r="603" spans="1:3" x14ac:dyDescent="0.2">
      <c r="A603" t="s">
        <v>803</v>
      </c>
      <c r="B603" t="s">
        <v>301</v>
      </c>
      <c r="C603">
        <v>-17.100044551591083</v>
      </c>
    </row>
    <row r="604" spans="1:3" x14ac:dyDescent="0.2">
      <c r="A604" t="s">
        <v>804</v>
      </c>
      <c r="B604" t="s">
        <v>285</v>
      </c>
      <c r="C604">
        <v>-17.160224381188559</v>
      </c>
    </row>
    <row r="605" spans="1:3" x14ac:dyDescent="0.2">
      <c r="A605" t="s">
        <v>805</v>
      </c>
      <c r="B605" t="s">
        <v>285</v>
      </c>
      <c r="C605">
        <v>-17.160224381188559</v>
      </c>
    </row>
    <row r="606" spans="1:3" x14ac:dyDescent="0.2">
      <c r="A606" t="s">
        <v>806</v>
      </c>
      <c r="B606" t="s">
        <v>285</v>
      </c>
      <c r="C606">
        <v>-17.160224381188559</v>
      </c>
    </row>
    <row r="607" spans="1:3" x14ac:dyDescent="0.2">
      <c r="A607" t="s">
        <v>807</v>
      </c>
      <c r="B607" t="s">
        <v>269</v>
      </c>
      <c r="C607">
        <v>-17.160224381188559</v>
      </c>
    </row>
    <row r="608" spans="1:3" x14ac:dyDescent="0.2">
      <c r="A608" t="s">
        <v>808</v>
      </c>
      <c r="B608" t="s">
        <v>285</v>
      </c>
      <c r="C608">
        <v>-17.160224381188559</v>
      </c>
    </row>
    <row r="609" spans="1:3" x14ac:dyDescent="0.2">
      <c r="A609" t="s">
        <v>809</v>
      </c>
      <c r="B609" t="s">
        <v>285</v>
      </c>
      <c r="C609">
        <v>-17.160224381188559</v>
      </c>
    </row>
    <row r="610" spans="1:3" x14ac:dyDescent="0.2">
      <c r="A610" t="s">
        <v>810</v>
      </c>
      <c r="B610" t="s">
        <v>260</v>
      </c>
      <c r="C610">
        <v>-17.17660463164248</v>
      </c>
    </row>
    <row r="611" spans="1:3" x14ac:dyDescent="0.2">
      <c r="A611" t="s">
        <v>811</v>
      </c>
      <c r="B611" t="s">
        <v>269</v>
      </c>
      <c r="C611">
        <v>-17.17660463164248</v>
      </c>
    </row>
    <row r="612" spans="1:3" x14ac:dyDescent="0.2">
      <c r="A612" t="s">
        <v>812</v>
      </c>
      <c r="B612" t="s">
        <v>260</v>
      </c>
      <c r="C612">
        <v>-17.17660463164248</v>
      </c>
    </row>
    <row r="613" spans="1:3" x14ac:dyDescent="0.2">
      <c r="A613" t="s">
        <v>813</v>
      </c>
      <c r="B613" t="s">
        <v>260</v>
      </c>
      <c r="C613">
        <v>-17.17660463164248</v>
      </c>
    </row>
    <row r="614" spans="1:3" x14ac:dyDescent="0.2">
      <c r="A614" t="s">
        <v>814</v>
      </c>
      <c r="B614" t="s">
        <v>283</v>
      </c>
      <c r="C614">
        <v>-17.179363730649122</v>
      </c>
    </row>
    <row r="615" spans="1:3" x14ac:dyDescent="0.2">
      <c r="A615" t="s">
        <v>815</v>
      </c>
      <c r="B615" t="s">
        <v>283</v>
      </c>
      <c r="C615">
        <v>-17.179363730649122</v>
      </c>
    </row>
    <row r="616" spans="1:3" x14ac:dyDescent="0.2">
      <c r="A616" t="s">
        <v>816</v>
      </c>
      <c r="B616" t="s">
        <v>268</v>
      </c>
      <c r="C616">
        <v>-17.1905843050281</v>
      </c>
    </row>
    <row r="617" spans="1:3" x14ac:dyDescent="0.2">
      <c r="A617" t="s">
        <v>817</v>
      </c>
      <c r="B617" t="s">
        <v>309</v>
      </c>
      <c r="C617">
        <v>-17.208163502911738</v>
      </c>
    </row>
    <row r="618" spans="1:3" x14ac:dyDescent="0.2">
      <c r="A618" t="s">
        <v>818</v>
      </c>
      <c r="B618" t="s">
        <v>309</v>
      </c>
      <c r="C618">
        <v>-17.208163502911738</v>
      </c>
    </row>
    <row r="619" spans="1:3" x14ac:dyDescent="0.2">
      <c r="A619" t="s">
        <v>819</v>
      </c>
      <c r="B619" t="s">
        <v>309</v>
      </c>
      <c r="C619">
        <v>-17.208163502911738</v>
      </c>
    </row>
    <row r="620" spans="1:3" x14ac:dyDescent="0.2">
      <c r="A620" t="s">
        <v>820</v>
      </c>
      <c r="B620" t="s">
        <v>259</v>
      </c>
      <c r="C620">
        <v>-17.264684799412858</v>
      </c>
    </row>
    <row r="621" spans="1:3" x14ac:dyDescent="0.2">
      <c r="A621" t="s">
        <v>821</v>
      </c>
      <c r="B621" t="s">
        <v>259</v>
      </c>
      <c r="C621">
        <v>-17.264684799412858</v>
      </c>
    </row>
    <row r="622" spans="1:3" x14ac:dyDescent="0.2">
      <c r="A622" t="s">
        <v>822</v>
      </c>
      <c r="B622" t="s">
        <v>351</v>
      </c>
      <c r="C622">
        <v>-17.383484307030841</v>
      </c>
    </row>
    <row r="623" spans="1:3" x14ac:dyDescent="0.2">
      <c r="A623" t="s">
        <v>823</v>
      </c>
      <c r="B623" t="s">
        <v>328</v>
      </c>
      <c r="C623">
        <v>-17.492264869908482</v>
      </c>
    </row>
    <row r="624" spans="1:3" x14ac:dyDescent="0.2">
      <c r="A624" t="s">
        <v>824</v>
      </c>
      <c r="B624" t="s">
        <v>328</v>
      </c>
      <c r="C624">
        <v>-17.492264869908482</v>
      </c>
    </row>
    <row r="625" spans="1:3" x14ac:dyDescent="0.2">
      <c r="A625" t="s">
        <v>825</v>
      </c>
      <c r="B625" t="s">
        <v>269</v>
      </c>
      <c r="C625">
        <v>-17.492264869908482</v>
      </c>
    </row>
    <row r="626" spans="1:3" x14ac:dyDescent="0.2">
      <c r="A626" t="s">
        <v>826</v>
      </c>
      <c r="B626" t="s">
        <v>328</v>
      </c>
      <c r="C626">
        <v>-17.492264869908482</v>
      </c>
    </row>
    <row r="627" spans="1:3" x14ac:dyDescent="0.2">
      <c r="A627" t="s">
        <v>827</v>
      </c>
      <c r="B627" t="s">
        <v>328</v>
      </c>
      <c r="C627">
        <v>-17.492264869908482</v>
      </c>
    </row>
    <row r="628" spans="1:3" x14ac:dyDescent="0.2">
      <c r="A628" t="s">
        <v>828</v>
      </c>
      <c r="B628" t="s">
        <v>289</v>
      </c>
      <c r="C628">
        <v>-17.51806414435308</v>
      </c>
    </row>
    <row r="629" spans="1:3" x14ac:dyDescent="0.2">
      <c r="A629" t="s">
        <v>829</v>
      </c>
      <c r="B629" t="s">
        <v>256</v>
      </c>
      <c r="C629">
        <v>-18.005204263428841</v>
      </c>
    </row>
    <row r="630" spans="1:3" x14ac:dyDescent="0.2">
      <c r="A630" t="s">
        <v>830</v>
      </c>
      <c r="B630" t="s">
        <v>256</v>
      </c>
      <c r="C630">
        <v>-18.005204263428841</v>
      </c>
    </row>
    <row r="631" spans="1:3" x14ac:dyDescent="0.2">
      <c r="A631" t="s">
        <v>831</v>
      </c>
      <c r="B631" t="s">
        <v>256</v>
      </c>
      <c r="C631">
        <v>-18.005204263428841</v>
      </c>
    </row>
    <row r="632" spans="1:3" x14ac:dyDescent="0.2">
      <c r="A632" t="s">
        <v>832</v>
      </c>
      <c r="B632" t="s">
        <v>287</v>
      </c>
      <c r="C632">
        <v>-3.2421732576201103</v>
      </c>
    </row>
    <row r="633" spans="1:3" x14ac:dyDescent="0.2">
      <c r="A633" t="s">
        <v>833</v>
      </c>
      <c r="B633" t="s">
        <v>276</v>
      </c>
      <c r="C633">
        <v>-4.0276862290418647</v>
      </c>
    </row>
    <row r="634" spans="1:3" x14ac:dyDescent="0.2">
      <c r="A634" t="s">
        <v>834</v>
      </c>
      <c r="B634" t="s">
        <v>295</v>
      </c>
      <c r="C634">
        <v>-3.4443724782774598</v>
      </c>
    </row>
    <row r="635" spans="1:3" x14ac:dyDescent="0.2">
      <c r="A635" t="s">
        <v>835</v>
      </c>
      <c r="B635" t="s">
        <v>301</v>
      </c>
      <c r="C635">
        <v>-1.9113068621302853</v>
      </c>
    </row>
    <row r="636" spans="1:3" x14ac:dyDescent="0.2">
      <c r="A636" t="s">
        <v>836</v>
      </c>
      <c r="B636" t="s">
        <v>321</v>
      </c>
      <c r="C636">
        <v>-0.14567711199314407</v>
      </c>
    </row>
    <row r="637" spans="1:3" x14ac:dyDescent="0.2">
      <c r="A637" t="s">
        <v>837</v>
      </c>
      <c r="B637" t="s">
        <v>295</v>
      </c>
      <c r="C637">
        <v>-4.31124623685246</v>
      </c>
    </row>
    <row r="638" spans="1:3" x14ac:dyDescent="0.2">
      <c r="A638" t="s">
        <v>838</v>
      </c>
      <c r="B638" t="s">
        <v>267</v>
      </c>
      <c r="C638">
        <v>-5.4997120992522603</v>
      </c>
    </row>
    <row r="639" spans="1:3" x14ac:dyDescent="0.2">
      <c r="A639" t="s">
        <v>839</v>
      </c>
      <c r="B639" t="s">
        <v>298</v>
      </c>
      <c r="C639">
        <v>-0.44988332891116117</v>
      </c>
    </row>
    <row r="640" spans="1:3" x14ac:dyDescent="0.2">
      <c r="A640" t="s">
        <v>840</v>
      </c>
      <c r="B640" t="s">
        <v>288</v>
      </c>
      <c r="C640">
        <v>-6.0019731716494791</v>
      </c>
    </row>
    <row r="641" spans="1:3" x14ac:dyDescent="0.2">
      <c r="A641" t="s">
        <v>841</v>
      </c>
      <c r="B641" t="s">
        <v>275</v>
      </c>
      <c r="C641">
        <v>-2.435335176098004</v>
      </c>
    </row>
    <row r="642" spans="1:3" x14ac:dyDescent="0.2">
      <c r="A642" t="s">
        <v>842</v>
      </c>
      <c r="B642" t="s">
        <v>254</v>
      </c>
      <c r="C642">
        <v>-0.50927091351871345</v>
      </c>
    </row>
    <row r="643" spans="1:3" x14ac:dyDescent="0.2">
      <c r="A643" t="s">
        <v>843</v>
      </c>
      <c r="B643" t="s">
        <v>328</v>
      </c>
      <c r="C643">
        <v>-0.23921459454694147</v>
      </c>
    </row>
    <row r="644" spans="1:3" x14ac:dyDescent="0.2">
      <c r="A644" t="s">
        <v>844</v>
      </c>
      <c r="B644" t="s">
        <v>275</v>
      </c>
      <c r="C644">
        <v>-0.15293842225217377</v>
      </c>
    </row>
    <row r="645" spans="1:3" x14ac:dyDescent="0.2">
      <c r="A645" t="s">
        <v>156</v>
      </c>
      <c r="B645" t="s">
        <v>295</v>
      </c>
      <c r="C645">
        <v>-4.1273093031475423E-2</v>
      </c>
    </row>
    <row r="646" spans="1:3" x14ac:dyDescent="0.2">
      <c r="A646" t="s">
        <v>845</v>
      </c>
      <c r="B646" t="s">
        <v>281</v>
      </c>
      <c r="C646">
        <v>-4.7514541916472197</v>
      </c>
    </row>
    <row r="647" spans="1:3" x14ac:dyDescent="0.2">
      <c r="A647" t="s">
        <v>846</v>
      </c>
      <c r="B647" t="s">
        <v>283</v>
      </c>
      <c r="C647">
        <v>-5.8754433584874359</v>
      </c>
    </row>
    <row r="648" spans="1:3" x14ac:dyDescent="0.2">
      <c r="A648" t="s">
        <v>847</v>
      </c>
      <c r="B648" t="s">
        <v>351</v>
      </c>
      <c r="C648">
        <v>-0.21269858625242705</v>
      </c>
    </row>
    <row r="649" spans="1:3" x14ac:dyDescent="0.2">
      <c r="A649" t="s">
        <v>848</v>
      </c>
      <c r="B649" t="s">
        <v>287</v>
      </c>
      <c r="C649">
        <v>-1.0631407444451835</v>
      </c>
    </row>
    <row r="650" spans="1:3" x14ac:dyDescent="0.2">
      <c r="A650" t="s">
        <v>849</v>
      </c>
      <c r="B650" t="s">
        <v>301</v>
      </c>
      <c r="C650">
        <v>-8.1237493024849368</v>
      </c>
    </row>
    <row r="651" spans="1:3" x14ac:dyDescent="0.2">
      <c r="A651" t="s">
        <v>850</v>
      </c>
      <c r="B651" t="s">
        <v>278</v>
      </c>
      <c r="C651">
        <v>-0.21445940501371186</v>
      </c>
    </row>
    <row r="652" spans="1:3" x14ac:dyDescent="0.2">
      <c r="A652" t="s">
        <v>851</v>
      </c>
      <c r="B652" t="s">
        <v>260</v>
      </c>
      <c r="C652">
        <v>-8.2003093825363642</v>
      </c>
    </row>
    <row r="653" spans="1:3" x14ac:dyDescent="0.2">
      <c r="A653" t="s">
        <v>852</v>
      </c>
      <c r="B653" t="s">
        <v>261</v>
      </c>
      <c r="C653">
        <v>-5.5004918764354498</v>
      </c>
    </row>
    <row r="654" spans="1:3" x14ac:dyDescent="0.2">
      <c r="A654" t="s">
        <v>853</v>
      </c>
      <c r="B654" t="s">
        <v>270</v>
      </c>
      <c r="C654">
        <v>-0.13379070166054163</v>
      </c>
    </row>
    <row r="655" spans="1:3" x14ac:dyDescent="0.2">
      <c r="A655" t="s">
        <v>854</v>
      </c>
      <c r="B655" t="s">
        <v>276</v>
      </c>
      <c r="C655">
        <v>-16.679203721980262</v>
      </c>
    </row>
    <row r="656" spans="1:3" x14ac:dyDescent="0.2">
      <c r="A656" t="s">
        <v>855</v>
      </c>
      <c r="B656" t="s">
        <v>275</v>
      </c>
      <c r="C656">
        <v>-2.2304432837646759</v>
      </c>
    </row>
    <row r="657" spans="1:3" x14ac:dyDescent="0.2">
      <c r="A657" t="s">
        <v>856</v>
      </c>
      <c r="B657" t="s">
        <v>265</v>
      </c>
      <c r="C657">
        <v>-16.749163779715708</v>
      </c>
    </row>
    <row r="658" spans="1:3" x14ac:dyDescent="0.2">
      <c r="A658" t="s">
        <v>857</v>
      </c>
      <c r="B658" t="s">
        <v>265</v>
      </c>
      <c r="C658">
        <v>-16.749163779715708</v>
      </c>
    </row>
    <row r="659" spans="1:3" x14ac:dyDescent="0.2">
      <c r="A659" t="s">
        <v>858</v>
      </c>
      <c r="B659" t="s">
        <v>287</v>
      </c>
      <c r="C659">
        <v>-16.76056450913352</v>
      </c>
    </row>
    <row r="660" spans="1:3" x14ac:dyDescent="0.2">
      <c r="A660" t="s">
        <v>859</v>
      </c>
      <c r="B660" t="s">
        <v>261</v>
      </c>
      <c r="C660">
        <v>-16.806164744595691</v>
      </c>
    </row>
    <row r="661" spans="1:3" x14ac:dyDescent="0.2">
      <c r="A661" t="s">
        <v>860</v>
      </c>
      <c r="B661" t="s">
        <v>264</v>
      </c>
      <c r="C661">
        <v>-16.88038415024679</v>
      </c>
    </row>
    <row r="662" spans="1:3" x14ac:dyDescent="0.2">
      <c r="A662" t="s">
        <v>861</v>
      </c>
      <c r="B662" t="s">
        <v>264</v>
      </c>
      <c r="C662">
        <v>-16.88038415024679</v>
      </c>
    </row>
    <row r="663" spans="1:3" x14ac:dyDescent="0.2">
      <c r="A663" t="s">
        <v>862</v>
      </c>
      <c r="B663" t="s">
        <v>289</v>
      </c>
      <c r="C663">
        <v>-3.0707269087770328</v>
      </c>
    </row>
    <row r="664" spans="1:3" x14ac:dyDescent="0.2">
      <c r="A664" t="s">
        <v>177</v>
      </c>
      <c r="B664" t="s">
        <v>321</v>
      </c>
      <c r="C664">
        <v>-16.891784879664598</v>
      </c>
    </row>
    <row r="665" spans="1:3" x14ac:dyDescent="0.2">
      <c r="A665" t="s">
        <v>863</v>
      </c>
      <c r="B665" t="s">
        <v>321</v>
      </c>
      <c r="C665">
        <v>-16.891784879664598</v>
      </c>
    </row>
    <row r="666" spans="1:3" x14ac:dyDescent="0.2">
      <c r="A666" t="s">
        <v>864</v>
      </c>
      <c r="B666" t="s">
        <v>321</v>
      </c>
      <c r="C666">
        <v>-16.891784879664598</v>
      </c>
    </row>
    <row r="667" spans="1:3" x14ac:dyDescent="0.2">
      <c r="A667" t="s">
        <v>865</v>
      </c>
      <c r="B667" t="s">
        <v>255</v>
      </c>
      <c r="C667">
        <v>-16.920404496888331</v>
      </c>
    </row>
    <row r="668" spans="1:3" x14ac:dyDescent="0.2">
      <c r="A668" t="s">
        <v>866</v>
      </c>
      <c r="B668" t="s">
        <v>255</v>
      </c>
      <c r="C668">
        <v>-16.920404496888331</v>
      </c>
    </row>
    <row r="669" spans="1:3" x14ac:dyDescent="0.2">
      <c r="A669" t="s">
        <v>867</v>
      </c>
      <c r="B669" t="s">
        <v>295</v>
      </c>
      <c r="C669">
        <v>-16.962763729790847</v>
      </c>
    </row>
    <row r="670" spans="1:3" x14ac:dyDescent="0.2">
      <c r="A670" t="s">
        <v>868</v>
      </c>
      <c r="B670" t="s">
        <v>295</v>
      </c>
      <c r="C670">
        <v>-16.962763729790847</v>
      </c>
    </row>
    <row r="671" spans="1:3" x14ac:dyDescent="0.2">
      <c r="A671" t="s">
        <v>869</v>
      </c>
      <c r="B671" t="s">
        <v>281</v>
      </c>
      <c r="C671">
        <v>-16.969843867520492</v>
      </c>
    </row>
    <row r="672" spans="1:3" x14ac:dyDescent="0.2">
      <c r="A672" t="s">
        <v>870</v>
      </c>
      <c r="B672" t="s">
        <v>254</v>
      </c>
      <c r="C672">
        <v>-16.981184694270301</v>
      </c>
    </row>
    <row r="673" spans="1:3" x14ac:dyDescent="0.2">
      <c r="A673" t="s">
        <v>871</v>
      </c>
      <c r="B673" t="s">
        <v>298</v>
      </c>
      <c r="C673">
        <v>-17.026303920249152</v>
      </c>
    </row>
    <row r="674" spans="1:3" x14ac:dyDescent="0.2">
      <c r="A674" t="s">
        <v>872</v>
      </c>
      <c r="B674" t="s">
        <v>257</v>
      </c>
      <c r="C674">
        <v>-17.039864721993631</v>
      </c>
    </row>
    <row r="675" spans="1:3" x14ac:dyDescent="0.2">
      <c r="A675" t="s">
        <v>873</v>
      </c>
      <c r="B675" t="s">
        <v>257</v>
      </c>
      <c r="C675">
        <v>-17.039864721993631</v>
      </c>
    </row>
    <row r="676" spans="1:3" x14ac:dyDescent="0.2">
      <c r="A676" t="s">
        <v>874</v>
      </c>
      <c r="B676" t="s">
        <v>296</v>
      </c>
      <c r="C676">
        <v>-17.086784604291122</v>
      </c>
    </row>
    <row r="677" spans="1:3" x14ac:dyDescent="0.2">
      <c r="A677" t="s">
        <v>875</v>
      </c>
      <c r="B677" t="s">
        <v>296</v>
      </c>
      <c r="C677">
        <v>-17.086784604291122</v>
      </c>
    </row>
    <row r="678" spans="1:3" x14ac:dyDescent="0.2">
      <c r="A678" t="s">
        <v>876</v>
      </c>
      <c r="B678" t="s">
        <v>285</v>
      </c>
      <c r="C678">
        <v>-17.160224381188559</v>
      </c>
    </row>
    <row r="679" spans="1:3" x14ac:dyDescent="0.2">
      <c r="A679" t="s">
        <v>133</v>
      </c>
      <c r="B679" t="s">
        <v>270</v>
      </c>
      <c r="C679">
        <v>-17.162624064187227</v>
      </c>
    </row>
    <row r="680" spans="1:3" x14ac:dyDescent="0.2">
      <c r="A680" t="s">
        <v>197</v>
      </c>
      <c r="B680" t="s">
        <v>270</v>
      </c>
      <c r="C680">
        <v>-17.162624064187227</v>
      </c>
    </row>
    <row r="681" spans="1:3" x14ac:dyDescent="0.2">
      <c r="A681" t="s">
        <v>877</v>
      </c>
      <c r="B681" t="s">
        <v>309</v>
      </c>
      <c r="C681">
        <v>-17.208163502911738</v>
      </c>
    </row>
    <row r="682" spans="1:3" x14ac:dyDescent="0.2">
      <c r="A682" t="s">
        <v>878</v>
      </c>
      <c r="B682" t="s">
        <v>259</v>
      </c>
      <c r="C682">
        <v>-17.26468479941289</v>
      </c>
    </row>
    <row r="683" spans="1:3" x14ac:dyDescent="0.2">
      <c r="A683" t="s">
        <v>879</v>
      </c>
      <c r="B683" t="s">
        <v>288</v>
      </c>
      <c r="C683">
        <v>-17.303264799813448</v>
      </c>
    </row>
    <row r="684" spans="1:3" x14ac:dyDescent="0.2">
      <c r="A684" t="s">
        <v>880</v>
      </c>
      <c r="B684" t="s">
        <v>351</v>
      </c>
      <c r="C684">
        <v>-17.383484307030841</v>
      </c>
    </row>
    <row r="685" spans="1:3" x14ac:dyDescent="0.2">
      <c r="A685" t="s">
        <v>881</v>
      </c>
      <c r="B685" t="s">
        <v>351</v>
      </c>
      <c r="C685">
        <v>-17.383484307030841</v>
      </c>
    </row>
    <row r="686" spans="1:3" x14ac:dyDescent="0.2">
      <c r="A686" t="s">
        <v>882</v>
      </c>
      <c r="B686" t="s">
        <v>351</v>
      </c>
      <c r="C686">
        <v>-17.383484307030841</v>
      </c>
    </row>
    <row r="687" spans="1:3" x14ac:dyDescent="0.2">
      <c r="A687" t="s">
        <v>883</v>
      </c>
      <c r="B687" t="s">
        <v>351</v>
      </c>
      <c r="C687">
        <v>-17.383484307030841</v>
      </c>
    </row>
    <row r="688" spans="1:3" x14ac:dyDescent="0.2">
      <c r="A688" t="s">
        <v>884</v>
      </c>
      <c r="B688" t="s">
        <v>289</v>
      </c>
      <c r="C688">
        <v>-17.51806414435308</v>
      </c>
    </row>
    <row r="689" spans="1:3" x14ac:dyDescent="0.2">
      <c r="A689" t="s">
        <v>885</v>
      </c>
      <c r="B689" t="s">
        <v>270</v>
      </c>
      <c r="C689">
        <v>-7.6642550580009391E-2</v>
      </c>
    </row>
    <row r="690" spans="1:3" x14ac:dyDescent="0.2">
      <c r="A690" t="s">
        <v>886</v>
      </c>
      <c r="B690" t="s">
        <v>259</v>
      </c>
      <c r="C690">
        <v>-0.64193167227569026</v>
      </c>
    </row>
    <row r="691" spans="1:3" x14ac:dyDescent="0.2">
      <c r="A691" t="s">
        <v>887</v>
      </c>
      <c r="B691" t="s">
        <v>256</v>
      </c>
      <c r="C691">
        <v>-18.005204263428869</v>
      </c>
    </row>
    <row r="692" spans="1:3" x14ac:dyDescent="0.2">
      <c r="A692" t="s">
        <v>888</v>
      </c>
      <c r="B692" t="s">
        <v>264</v>
      </c>
      <c r="C692">
        <v>-1.0542221553242881</v>
      </c>
    </row>
    <row r="693" spans="1:3" x14ac:dyDescent="0.2">
      <c r="A693" t="s">
        <v>889</v>
      </c>
      <c r="B693" t="s">
        <v>285</v>
      </c>
      <c r="C693">
        <v>-0.13637652092019042</v>
      </c>
    </row>
    <row r="694" spans="1:3" x14ac:dyDescent="0.2">
      <c r="A694" t="s">
        <v>890</v>
      </c>
      <c r="B694" t="s">
        <v>261</v>
      </c>
      <c r="C694">
        <v>-2.7295163418652932</v>
      </c>
    </row>
    <row r="695" spans="1:3" x14ac:dyDescent="0.2">
      <c r="A695" t="s">
        <v>891</v>
      </c>
      <c r="B695" t="s">
        <v>276</v>
      </c>
      <c r="C695">
        <v>-7.7002797288763434</v>
      </c>
    </row>
    <row r="696" spans="1:3" x14ac:dyDescent="0.2">
      <c r="A696" t="s">
        <v>892</v>
      </c>
      <c r="B696" t="s">
        <v>301</v>
      </c>
      <c r="C696">
        <v>-0.56153109979148486</v>
      </c>
    </row>
    <row r="697" spans="1:3" x14ac:dyDescent="0.2">
      <c r="A697" t="s">
        <v>893</v>
      </c>
      <c r="B697" t="s">
        <v>255</v>
      </c>
      <c r="C697">
        <v>-1.1236049396603796</v>
      </c>
    </row>
    <row r="698" spans="1:3" x14ac:dyDescent="0.2">
      <c r="A698" t="s">
        <v>894</v>
      </c>
      <c r="B698" t="s">
        <v>267</v>
      </c>
      <c r="C698">
        <v>-0.24874409675426457</v>
      </c>
    </row>
    <row r="699" spans="1:3" x14ac:dyDescent="0.2">
      <c r="A699" t="s">
        <v>895</v>
      </c>
      <c r="B699" t="s">
        <v>285</v>
      </c>
      <c r="C699">
        <v>-1.649717581732471</v>
      </c>
    </row>
    <row r="700" spans="1:3" x14ac:dyDescent="0.2">
      <c r="A700" t="s">
        <v>896</v>
      </c>
      <c r="B700" t="s">
        <v>283</v>
      </c>
      <c r="C700">
        <v>-1.5109748692553699</v>
      </c>
    </row>
    <row r="701" spans="1:3" x14ac:dyDescent="0.2">
      <c r="A701" t="s">
        <v>897</v>
      </c>
      <c r="B701" t="s">
        <v>260</v>
      </c>
      <c r="C701">
        <v>-4.545053229468893</v>
      </c>
    </row>
    <row r="702" spans="1:3" x14ac:dyDescent="0.2">
      <c r="A702" t="s">
        <v>898</v>
      </c>
      <c r="B702" t="s">
        <v>269</v>
      </c>
      <c r="C702">
        <v>-7.8489990811349193</v>
      </c>
    </row>
    <row r="703" spans="1:3" x14ac:dyDescent="0.2">
      <c r="A703" t="s">
        <v>899</v>
      </c>
      <c r="B703" t="s">
        <v>270</v>
      </c>
      <c r="C703">
        <v>-11.861332525430237</v>
      </c>
    </row>
    <row r="704" spans="1:3" x14ac:dyDescent="0.2">
      <c r="A704" t="s">
        <v>900</v>
      </c>
      <c r="B704" t="s">
        <v>264</v>
      </c>
      <c r="C704">
        <v>-9.699347950961867</v>
      </c>
    </row>
    <row r="705" spans="1:3" x14ac:dyDescent="0.2">
      <c r="A705" t="s">
        <v>901</v>
      </c>
      <c r="B705" t="s">
        <v>275</v>
      </c>
      <c r="C705">
        <v>-16.472144785622763</v>
      </c>
    </row>
    <row r="706" spans="1:3" x14ac:dyDescent="0.2">
      <c r="A706" t="s">
        <v>902</v>
      </c>
      <c r="B706" t="s">
        <v>276</v>
      </c>
      <c r="C706">
        <v>-16.679203721980258</v>
      </c>
    </row>
    <row r="707" spans="1:3" x14ac:dyDescent="0.2">
      <c r="A707" t="s">
        <v>903</v>
      </c>
      <c r="B707" t="s">
        <v>265</v>
      </c>
      <c r="C707">
        <v>-16.749163779715719</v>
      </c>
    </row>
    <row r="708" spans="1:3" x14ac:dyDescent="0.2">
      <c r="A708" t="s">
        <v>904</v>
      </c>
      <c r="B708" t="s">
        <v>265</v>
      </c>
      <c r="C708">
        <v>-16.749163779715719</v>
      </c>
    </row>
    <row r="709" spans="1:3" x14ac:dyDescent="0.2">
      <c r="A709" t="s">
        <v>905</v>
      </c>
      <c r="B709" t="s">
        <v>278</v>
      </c>
      <c r="C709">
        <v>-1.7956223294372851</v>
      </c>
    </row>
    <row r="710" spans="1:3" x14ac:dyDescent="0.2">
      <c r="A710" t="s">
        <v>906</v>
      </c>
      <c r="B710" t="s">
        <v>269</v>
      </c>
      <c r="C710">
        <v>-16.760564509133516</v>
      </c>
    </row>
    <row r="711" spans="1:3" x14ac:dyDescent="0.2">
      <c r="A711" t="s">
        <v>907</v>
      </c>
      <c r="B711" t="s">
        <v>287</v>
      </c>
      <c r="C711">
        <v>-16.760564509133516</v>
      </c>
    </row>
    <row r="712" spans="1:3" x14ac:dyDescent="0.2">
      <c r="A712" t="s">
        <v>908</v>
      </c>
      <c r="B712" t="s">
        <v>287</v>
      </c>
      <c r="C712">
        <v>-16.760564509133516</v>
      </c>
    </row>
    <row r="713" spans="1:3" x14ac:dyDescent="0.2">
      <c r="A713" t="s">
        <v>909</v>
      </c>
      <c r="B713" t="s">
        <v>278</v>
      </c>
      <c r="C713">
        <v>-16.768903943995642</v>
      </c>
    </row>
    <row r="714" spans="1:3" x14ac:dyDescent="0.2">
      <c r="A714" t="s">
        <v>134</v>
      </c>
      <c r="B714" t="s">
        <v>261</v>
      </c>
      <c r="C714">
        <v>-16.806164744595701</v>
      </c>
    </row>
    <row r="715" spans="1:3" x14ac:dyDescent="0.2">
      <c r="A715" t="s">
        <v>910</v>
      </c>
      <c r="B715" t="s">
        <v>272</v>
      </c>
      <c r="C715">
        <v>-16.846844020585241</v>
      </c>
    </row>
    <row r="716" spans="1:3" x14ac:dyDescent="0.2">
      <c r="A716" t="s">
        <v>911</v>
      </c>
      <c r="B716" t="s">
        <v>269</v>
      </c>
      <c r="C716">
        <v>-16.891784879664598</v>
      </c>
    </row>
    <row r="717" spans="1:3" x14ac:dyDescent="0.2">
      <c r="A717" t="s">
        <v>912</v>
      </c>
      <c r="B717" t="s">
        <v>321</v>
      </c>
      <c r="C717">
        <v>-1.4507776159277297</v>
      </c>
    </row>
    <row r="718" spans="1:3" x14ac:dyDescent="0.2">
      <c r="A718" t="s">
        <v>913</v>
      </c>
      <c r="B718" t="s">
        <v>295</v>
      </c>
      <c r="C718">
        <v>-16.962763729790858</v>
      </c>
    </row>
    <row r="719" spans="1:3" x14ac:dyDescent="0.2">
      <c r="A719" t="s">
        <v>914</v>
      </c>
      <c r="B719" t="s">
        <v>281</v>
      </c>
      <c r="C719">
        <v>-16.969843867520503</v>
      </c>
    </row>
    <row r="720" spans="1:3" x14ac:dyDescent="0.2">
      <c r="A720" t="s">
        <v>915</v>
      </c>
      <c r="B720" t="s">
        <v>254</v>
      </c>
      <c r="C720">
        <v>-16.981184694270297</v>
      </c>
    </row>
    <row r="721" spans="1:3" x14ac:dyDescent="0.2">
      <c r="A721" t="s">
        <v>916</v>
      </c>
      <c r="B721" t="s">
        <v>298</v>
      </c>
      <c r="C721">
        <v>-17.026303920249159</v>
      </c>
    </row>
    <row r="722" spans="1:3" x14ac:dyDescent="0.2">
      <c r="A722" t="s">
        <v>917</v>
      </c>
      <c r="B722" t="s">
        <v>298</v>
      </c>
      <c r="C722">
        <v>-17.026303920249159</v>
      </c>
    </row>
    <row r="723" spans="1:3" x14ac:dyDescent="0.2">
      <c r="A723" t="s">
        <v>918</v>
      </c>
      <c r="B723" t="s">
        <v>301</v>
      </c>
      <c r="C723">
        <v>-17.1000445515911</v>
      </c>
    </row>
    <row r="724" spans="1:3" x14ac:dyDescent="0.2">
      <c r="A724" t="s">
        <v>919</v>
      </c>
      <c r="B724" t="s">
        <v>268</v>
      </c>
      <c r="C724">
        <v>-17.190584305028139</v>
      </c>
    </row>
    <row r="725" spans="1:3" x14ac:dyDescent="0.2">
      <c r="A725" t="s">
        <v>920</v>
      </c>
      <c r="B725" t="s">
        <v>309</v>
      </c>
      <c r="C725">
        <v>-17.208163502911738</v>
      </c>
    </row>
    <row r="726" spans="1:3" x14ac:dyDescent="0.2">
      <c r="A726" t="s">
        <v>921</v>
      </c>
      <c r="B726" t="s">
        <v>288</v>
      </c>
      <c r="C726">
        <v>-17.303264799813441</v>
      </c>
    </row>
    <row r="727" spans="1:3" x14ac:dyDescent="0.2">
      <c r="A727" t="s">
        <v>922</v>
      </c>
      <c r="B727" t="s">
        <v>288</v>
      </c>
      <c r="C727">
        <v>-17.303264799813441</v>
      </c>
    </row>
    <row r="728" spans="1:3" x14ac:dyDescent="0.2">
      <c r="A728" t="s">
        <v>923</v>
      </c>
      <c r="B728" t="s">
        <v>264</v>
      </c>
      <c r="C728">
        <v>-3.2646436576264612</v>
      </c>
    </row>
    <row r="729" spans="1:3" x14ac:dyDescent="0.2">
      <c r="A729" t="s">
        <v>924</v>
      </c>
      <c r="B729" t="s">
        <v>289</v>
      </c>
      <c r="C729">
        <v>-17.51806414435308</v>
      </c>
    </row>
    <row r="730" spans="1:3" x14ac:dyDescent="0.2">
      <c r="A730" t="s">
        <v>925</v>
      </c>
      <c r="B730" t="s">
        <v>289</v>
      </c>
      <c r="C730">
        <v>-17.51806414435308</v>
      </c>
    </row>
    <row r="731" spans="1:3" x14ac:dyDescent="0.2">
      <c r="A731" t="s">
        <v>926</v>
      </c>
      <c r="B731" t="s">
        <v>321</v>
      </c>
      <c r="C731">
        <v>-2.797316900277524</v>
      </c>
    </row>
    <row r="732" spans="1:3" x14ac:dyDescent="0.2">
      <c r="A732" t="s">
        <v>927</v>
      </c>
      <c r="B732" t="s">
        <v>276</v>
      </c>
      <c r="C732">
        <v>-0.49940423560961833</v>
      </c>
    </row>
    <row r="733" spans="1:3" x14ac:dyDescent="0.2">
      <c r="A733" t="s">
        <v>928</v>
      </c>
      <c r="B733" t="s">
        <v>256</v>
      </c>
      <c r="C733">
        <v>-18.005204263428858</v>
      </c>
    </row>
    <row r="734" spans="1:3" x14ac:dyDescent="0.2">
      <c r="A734" t="s">
        <v>929</v>
      </c>
      <c r="B734" t="s">
        <v>351</v>
      </c>
      <c r="C734">
        <v>-5.0548025308519904</v>
      </c>
    </row>
    <row r="735" spans="1:3" x14ac:dyDescent="0.2">
      <c r="A735" t="s">
        <v>930</v>
      </c>
      <c r="B735" t="s">
        <v>296</v>
      </c>
      <c r="C735">
        <v>-9.5525901855151698</v>
      </c>
    </row>
    <row r="736" spans="1:3" x14ac:dyDescent="0.2">
      <c r="A736" t="s">
        <v>931</v>
      </c>
      <c r="B736" t="s">
        <v>256</v>
      </c>
      <c r="C736">
        <v>-0.75753735582497839</v>
      </c>
    </row>
    <row r="737" spans="1:3" x14ac:dyDescent="0.2">
      <c r="A737" t="s">
        <v>932</v>
      </c>
      <c r="B737" t="s">
        <v>272</v>
      </c>
      <c r="C737">
        <v>-0.19474485239344216</v>
      </c>
    </row>
    <row r="738" spans="1:3" x14ac:dyDescent="0.2">
      <c r="A738" t="s">
        <v>933</v>
      </c>
      <c r="B738" t="s">
        <v>275</v>
      </c>
      <c r="C738">
        <v>-16.472144785622699</v>
      </c>
    </row>
    <row r="739" spans="1:3" x14ac:dyDescent="0.2">
      <c r="A739" t="s">
        <v>219</v>
      </c>
      <c r="B739" t="s">
        <v>269</v>
      </c>
      <c r="C739">
        <v>-16.679203721980201</v>
      </c>
    </row>
    <row r="740" spans="1:3" x14ac:dyDescent="0.2">
      <c r="A740" t="s">
        <v>934</v>
      </c>
      <c r="B740" t="s">
        <v>351</v>
      </c>
      <c r="C740">
        <v>-0.63823336577767997</v>
      </c>
    </row>
    <row r="741" spans="1:3" x14ac:dyDescent="0.2">
      <c r="A741" t="s">
        <v>935</v>
      </c>
      <c r="B741" t="s">
        <v>287</v>
      </c>
      <c r="C741">
        <v>-16.760564509133403</v>
      </c>
    </row>
    <row r="742" spans="1:3" x14ac:dyDescent="0.2">
      <c r="A742" t="s">
        <v>936</v>
      </c>
      <c r="B742" t="s">
        <v>278</v>
      </c>
      <c r="C742">
        <v>-16.76890394399565</v>
      </c>
    </row>
    <row r="743" spans="1:3" x14ac:dyDescent="0.2">
      <c r="A743" t="s">
        <v>937</v>
      </c>
      <c r="B743" t="s">
        <v>269</v>
      </c>
      <c r="C743">
        <v>-2.1653706609268064</v>
      </c>
    </row>
    <row r="744" spans="1:3" x14ac:dyDescent="0.2">
      <c r="A744" t="s">
        <v>218</v>
      </c>
      <c r="B744" t="s">
        <v>267</v>
      </c>
      <c r="C744">
        <v>-16.801003727416202</v>
      </c>
    </row>
    <row r="745" spans="1:3" x14ac:dyDescent="0.2">
      <c r="A745" t="s">
        <v>938</v>
      </c>
      <c r="B745" t="s">
        <v>264</v>
      </c>
      <c r="C745">
        <v>-16.880384150246698</v>
      </c>
    </row>
    <row r="746" spans="1:3" x14ac:dyDescent="0.2">
      <c r="A746" t="s">
        <v>939</v>
      </c>
      <c r="B746" t="s">
        <v>281</v>
      </c>
      <c r="C746">
        <v>-16.9698438675204</v>
      </c>
    </row>
    <row r="747" spans="1:3" x14ac:dyDescent="0.2">
      <c r="A747" t="s">
        <v>940</v>
      </c>
      <c r="B747" t="s">
        <v>298</v>
      </c>
      <c r="C747">
        <v>-17.026303920249152</v>
      </c>
    </row>
    <row r="748" spans="1:3" x14ac:dyDescent="0.2">
      <c r="A748" t="s">
        <v>941</v>
      </c>
      <c r="B748" t="s">
        <v>269</v>
      </c>
      <c r="C748">
        <v>-17.060384626785901</v>
      </c>
    </row>
    <row r="749" spans="1:3" x14ac:dyDescent="0.2">
      <c r="A749" t="s">
        <v>942</v>
      </c>
      <c r="B749" t="s">
        <v>268</v>
      </c>
      <c r="C749">
        <v>-17.1905843050281</v>
      </c>
    </row>
    <row r="750" spans="1:3" x14ac:dyDescent="0.2">
      <c r="A750" t="s">
        <v>943</v>
      </c>
      <c r="B750" t="s">
        <v>268</v>
      </c>
      <c r="C750">
        <v>-17.1905843050281</v>
      </c>
    </row>
    <row r="751" spans="1:3" x14ac:dyDescent="0.2">
      <c r="A751" t="s">
        <v>944</v>
      </c>
      <c r="B751" t="s">
        <v>309</v>
      </c>
      <c r="C751">
        <v>-17.208163502911649</v>
      </c>
    </row>
    <row r="752" spans="1:3" x14ac:dyDescent="0.2">
      <c r="A752" t="s">
        <v>945</v>
      </c>
      <c r="B752" t="s">
        <v>259</v>
      </c>
      <c r="C752">
        <v>-17.264684799412798</v>
      </c>
    </row>
    <row r="753" spans="1:3" x14ac:dyDescent="0.2">
      <c r="A753" t="s">
        <v>946</v>
      </c>
      <c r="B753" t="s">
        <v>259</v>
      </c>
      <c r="C753">
        <v>-17.264684799412798</v>
      </c>
    </row>
    <row r="754" spans="1:3" x14ac:dyDescent="0.2">
      <c r="A754" t="s">
        <v>947</v>
      </c>
      <c r="B754" t="s">
        <v>351</v>
      </c>
      <c r="C754">
        <v>-17.383484307030749</v>
      </c>
    </row>
    <row r="755" spans="1:3" x14ac:dyDescent="0.2">
      <c r="A755" t="s">
        <v>948</v>
      </c>
      <c r="B755" t="s">
        <v>269</v>
      </c>
      <c r="C755">
        <v>-7.0400237152575009</v>
      </c>
    </row>
    <row r="756" spans="1:3" x14ac:dyDescent="0.2">
      <c r="A756" t="s">
        <v>949</v>
      </c>
      <c r="B756" t="s">
        <v>256</v>
      </c>
      <c r="C756">
        <v>-18.005204263428748</v>
      </c>
    </row>
    <row r="757" spans="1:3" x14ac:dyDescent="0.2">
      <c r="A757" t="s">
        <v>950</v>
      </c>
      <c r="B757" t="s">
        <v>301</v>
      </c>
      <c r="C757">
        <v>-10.642163621211687</v>
      </c>
    </row>
    <row r="758" spans="1:3" x14ac:dyDescent="0.2">
      <c r="A758" t="s">
        <v>211</v>
      </c>
      <c r="B758" t="s">
        <v>270</v>
      </c>
      <c r="C758">
        <v>-10.704743133807773</v>
      </c>
    </row>
    <row r="759" spans="1:3" x14ac:dyDescent="0.2">
      <c r="A759" t="s">
        <v>951</v>
      </c>
      <c r="B759" t="s">
        <v>259</v>
      </c>
      <c r="C759">
        <v>-6.8589798842533645</v>
      </c>
    </row>
    <row r="760" spans="1:3" x14ac:dyDescent="0.2">
      <c r="A760" t="s">
        <v>952</v>
      </c>
      <c r="B760" t="s">
        <v>309</v>
      </c>
      <c r="C760">
        <v>-1.9589525852380461</v>
      </c>
    </row>
    <row r="761" spans="1:3" x14ac:dyDescent="0.2">
      <c r="A761" t="s">
        <v>953</v>
      </c>
      <c r="B761" t="s">
        <v>254</v>
      </c>
      <c r="C761">
        <v>-0.68123053576469739</v>
      </c>
    </row>
    <row r="762" spans="1:3" x14ac:dyDescent="0.2">
      <c r="A762" t="s">
        <v>954</v>
      </c>
      <c r="B762" t="s">
        <v>298</v>
      </c>
      <c r="C762">
        <v>-5.6436114541253986</v>
      </c>
    </row>
    <row r="763" spans="1:3" x14ac:dyDescent="0.2">
      <c r="A763" t="s">
        <v>955</v>
      </c>
      <c r="B763" t="s">
        <v>269</v>
      </c>
      <c r="C763">
        <v>-4.7274055806599646</v>
      </c>
    </row>
    <row r="764" spans="1:3" x14ac:dyDescent="0.2">
      <c r="A764" t="s">
        <v>956</v>
      </c>
      <c r="B764" t="s">
        <v>289</v>
      </c>
      <c r="C764">
        <v>-3.6982525282993088</v>
      </c>
    </row>
    <row r="765" spans="1:3" x14ac:dyDescent="0.2">
      <c r="A765" t="s">
        <v>957</v>
      </c>
      <c r="B765" t="s">
        <v>267</v>
      </c>
      <c r="C765">
        <v>-2.9098864221793068</v>
      </c>
    </row>
    <row r="766" spans="1:3" x14ac:dyDescent="0.2">
      <c r="A766" t="s">
        <v>958</v>
      </c>
      <c r="B766" t="s">
        <v>275</v>
      </c>
      <c r="C766">
        <v>-16.472144785622763</v>
      </c>
    </row>
    <row r="767" spans="1:3" x14ac:dyDescent="0.2">
      <c r="A767" t="s">
        <v>959</v>
      </c>
      <c r="B767" t="s">
        <v>254</v>
      </c>
      <c r="C767">
        <v>-5.5464726586441602</v>
      </c>
    </row>
    <row r="768" spans="1:3" x14ac:dyDescent="0.2">
      <c r="A768" t="s">
        <v>960</v>
      </c>
      <c r="B768" t="s">
        <v>287</v>
      </c>
      <c r="C768">
        <v>-16.760564509133516</v>
      </c>
    </row>
    <row r="769" spans="1:3" x14ac:dyDescent="0.2">
      <c r="A769" t="s">
        <v>961</v>
      </c>
      <c r="B769" t="s">
        <v>278</v>
      </c>
      <c r="C769">
        <v>-16.768903943995561</v>
      </c>
    </row>
    <row r="770" spans="1:3" x14ac:dyDescent="0.2">
      <c r="A770" t="s">
        <v>962</v>
      </c>
      <c r="B770" t="s">
        <v>283</v>
      </c>
      <c r="C770">
        <v>-0.32329392554363307</v>
      </c>
    </row>
    <row r="771" spans="1:3" x14ac:dyDescent="0.2">
      <c r="A771" t="s">
        <v>963</v>
      </c>
      <c r="B771" t="s">
        <v>264</v>
      </c>
      <c r="C771">
        <v>-16.880384150246758</v>
      </c>
    </row>
    <row r="772" spans="1:3" x14ac:dyDescent="0.2">
      <c r="A772" t="s">
        <v>964</v>
      </c>
      <c r="B772" t="s">
        <v>281</v>
      </c>
      <c r="C772">
        <v>-16.9698438675204</v>
      </c>
    </row>
    <row r="773" spans="1:3" x14ac:dyDescent="0.2">
      <c r="A773" t="s">
        <v>193</v>
      </c>
      <c r="B773" t="s">
        <v>281</v>
      </c>
      <c r="C773">
        <v>-16.9698438675204</v>
      </c>
    </row>
    <row r="774" spans="1:3" x14ac:dyDescent="0.2">
      <c r="A774" t="s">
        <v>965</v>
      </c>
      <c r="B774" t="s">
        <v>296</v>
      </c>
      <c r="C774">
        <v>-17.086784604291122</v>
      </c>
    </row>
    <row r="775" spans="1:3" x14ac:dyDescent="0.2">
      <c r="A775" t="s">
        <v>966</v>
      </c>
      <c r="B775" t="s">
        <v>296</v>
      </c>
      <c r="C775">
        <v>-17.086784604291122</v>
      </c>
    </row>
    <row r="776" spans="1:3" x14ac:dyDescent="0.2">
      <c r="A776" t="s">
        <v>967</v>
      </c>
      <c r="B776" t="s">
        <v>283</v>
      </c>
      <c r="C776">
        <v>-17.179363730649122</v>
      </c>
    </row>
    <row r="777" spans="1:3" x14ac:dyDescent="0.2">
      <c r="A777" t="s">
        <v>968</v>
      </c>
      <c r="B777" t="s">
        <v>269</v>
      </c>
      <c r="C777">
        <v>-17.179363730649122</v>
      </c>
    </row>
    <row r="778" spans="1:3" x14ac:dyDescent="0.2">
      <c r="A778" t="s">
        <v>969</v>
      </c>
      <c r="B778" t="s">
        <v>268</v>
      </c>
      <c r="C778">
        <v>-17.19058430502804</v>
      </c>
    </row>
    <row r="779" spans="1:3" x14ac:dyDescent="0.2">
      <c r="A779" t="s">
        <v>970</v>
      </c>
      <c r="B779" t="s">
        <v>309</v>
      </c>
      <c r="C779">
        <v>-17.208163502911678</v>
      </c>
    </row>
    <row r="780" spans="1:3" x14ac:dyDescent="0.2">
      <c r="A780" t="s">
        <v>971</v>
      </c>
      <c r="B780" t="s">
        <v>264</v>
      </c>
      <c r="C780">
        <v>-6.6909415090948157</v>
      </c>
    </row>
    <row r="781" spans="1:3" x14ac:dyDescent="0.2">
      <c r="A781" t="s">
        <v>972</v>
      </c>
      <c r="B781" t="s">
        <v>269</v>
      </c>
      <c r="C781">
        <v>-7.2542168275407999</v>
      </c>
    </row>
    <row r="782" spans="1:3" x14ac:dyDescent="0.2">
      <c r="A782" t="s">
        <v>973</v>
      </c>
      <c r="B782" t="s">
        <v>351</v>
      </c>
      <c r="C782">
        <v>-2.8188354345749804</v>
      </c>
    </row>
    <row r="783" spans="1:3" x14ac:dyDescent="0.2">
      <c r="A783" t="s">
        <v>974</v>
      </c>
      <c r="B783" t="s">
        <v>289</v>
      </c>
      <c r="C783">
        <v>-17.51806414435308</v>
      </c>
    </row>
    <row r="784" spans="1:3" x14ac:dyDescent="0.2">
      <c r="A784" t="s">
        <v>975</v>
      </c>
      <c r="B784" t="s">
        <v>298</v>
      </c>
      <c r="C784">
        <v>-2.5001830987747002</v>
      </c>
    </row>
    <row r="785" spans="1:3" x14ac:dyDescent="0.2">
      <c r="A785" t="s">
        <v>976</v>
      </c>
      <c r="B785" t="s">
        <v>256</v>
      </c>
      <c r="C785">
        <v>-18.005204263428841</v>
      </c>
    </row>
    <row r="786" spans="1:3" x14ac:dyDescent="0.2">
      <c r="A786" t="s">
        <v>977</v>
      </c>
      <c r="B786" t="s">
        <v>278</v>
      </c>
      <c r="C786">
        <v>-0.17065408007287913</v>
      </c>
    </row>
    <row r="787" spans="1:3" x14ac:dyDescent="0.2">
      <c r="A787" t="s">
        <v>978</v>
      </c>
      <c r="B787" t="s">
        <v>257</v>
      </c>
      <c r="C787">
        <v>-11.3892189079116</v>
      </c>
    </row>
    <row r="788" spans="1:3" x14ac:dyDescent="0.2">
      <c r="A788" t="s">
        <v>979</v>
      </c>
      <c r="B788" t="s">
        <v>272</v>
      </c>
      <c r="C788">
        <v>-11.42119937705745</v>
      </c>
    </row>
    <row r="789" spans="1:3" x14ac:dyDescent="0.2">
      <c r="A789" t="s">
        <v>980</v>
      </c>
      <c r="B789" t="s">
        <v>270</v>
      </c>
      <c r="C789">
        <v>-8.3980483264855081</v>
      </c>
    </row>
    <row r="790" spans="1:3" x14ac:dyDescent="0.2">
      <c r="A790" t="s">
        <v>981</v>
      </c>
      <c r="B790" t="s">
        <v>269</v>
      </c>
      <c r="C790">
        <v>-7.7448017954189492</v>
      </c>
    </row>
    <row r="791" spans="1:3" x14ac:dyDescent="0.2">
      <c r="A791" t="s">
        <v>982</v>
      </c>
      <c r="B791" t="s">
        <v>328</v>
      </c>
      <c r="C791">
        <v>-2.35112372448285</v>
      </c>
    </row>
    <row r="792" spans="1:3" x14ac:dyDescent="0.2">
      <c r="A792" t="s">
        <v>983</v>
      </c>
      <c r="B792" t="s">
        <v>256</v>
      </c>
      <c r="C792">
        <v>-0.97849570251579798</v>
      </c>
    </row>
    <row r="793" spans="1:3" x14ac:dyDescent="0.2">
      <c r="A793" t="s">
        <v>984</v>
      </c>
      <c r="B793" t="s">
        <v>261</v>
      </c>
      <c r="C793">
        <v>-9.6251285453107815</v>
      </c>
    </row>
    <row r="794" spans="1:3" x14ac:dyDescent="0.2">
      <c r="A794" t="s">
        <v>985</v>
      </c>
      <c r="B794" t="s">
        <v>351</v>
      </c>
      <c r="C794">
        <v>-13.968458475943542</v>
      </c>
    </row>
    <row r="795" spans="1:3" x14ac:dyDescent="0.2">
      <c r="A795" t="s">
        <v>986</v>
      </c>
      <c r="B795" t="s">
        <v>328</v>
      </c>
      <c r="C795">
        <v>-12.362014461848624</v>
      </c>
    </row>
    <row r="796" spans="1:3" x14ac:dyDescent="0.2">
      <c r="A796" t="s">
        <v>987</v>
      </c>
      <c r="B796" t="s">
        <v>295</v>
      </c>
      <c r="C796">
        <v>-0.15722850209817077</v>
      </c>
    </row>
    <row r="797" spans="1:3" x14ac:dyDescent="0.2">
      <c r="A797" t="s">
        <v>988</v>
      </c>
      <c r="B797" t="s">
        <v>287</v>
      </c>
      <c r="C797">
        <v>-16.760564509133498</v>
      </c>
    </row>
    <row r="798" spans="1:3" x14ac:dyDescent="0.2">
      <c r="A798" t="s">
        <v>989</v>
      </c>
      <c r="B798" t="s">
        <v>255</v>
      </c>
      <c r="C798">
        <v>-16.920404496888299</v>
      </c>
    </row>
    <row r="799" spans="1:3" x14ac:dyDescent="0.2">
      <c r="A799" t="s">
        <v>990</v>
      </c>
      <c r="B799" t="s">
        <v>269</v>
      </c>
      <c r="C799">
        <v>-17.042083951930202</v>
      </c>
    </row>
    <row r="800" spans="1:3" x14ac:dyDescent="0.2">
      <c r="A800" t="s">
        <v>991</v>
      </c>
      <c r="B800" t="s">
        <v>309</v>
      </c>
      <c r="C800">
        <v>-17.208163502911699</v>
      </c>
    </row>
    <row r="801" spans="1:3" x14ac:dyDescent="0.2">
      <c r="A801" t="s">
        <v>992</v>
      </c>
      <c r="B801" t="s">
        <v>351</v>
      </c>
      <c r="C801">
        <v>-17.383484307030798</v>
      </c>
    </row>
    <row r="802" spans="1:3" x14ac:dyDescent="0.2">
      <c r="A802" t="s">
        <v>993</v>
      </c>
      <c r="B802" t="s">
        <v>259</v>
      </c>
      <c r="C802">
        <v>-11.613308778664869</v>
      </c>
    </row>
    <row r="803" spans="1:3" x14ac:dyDescent="0.2">
      <c r="A803" t="s">
        <v>994</v>
      </c>
      <c r="B803" t="s">
        <v>269</v>
      </c>
      <c r="C803">
        <v>-8.045594500935831</v>
      </c>
    </row>
    <row r="804" spans="1:3" x14ac:dyDescent="0.2">
      <c r="A804" t="s">
        <v>995</v>
      </c>
      <c r="B804" t="s">
        <v>328</v>
      </c>
      <c r="C804">
        <v>-17.492264869908499</v>
      </c>
    </row>
    <row r="805" spans="1:3" x14ac:dyDescent="0.2">
      <c r="A805" t="s">
        <v>996</v>
      </c>
      <c r="B805" t="s">
        <v>289</v>
      </c>
      <c r="C805">
        <v>-17.518064144353001</v>
      </c>
    </row>
    <row r="806" spans="1:3" x14ac:dyDescent="0.2">
      <c r="A806" t="s">
        <v>997</v>
      </c>
      <c r="B806" t="s">
        <v>259</v>
      </c>
      <c r="C806">
        <v>-0.19338551779283783</v>
      </c>
    </row>
    <row r="807" spans="1:3" x14ac:dyDescent="0.2">
      <c r="A807" t="s">
        <v>998</v>
      </c>
      <c r="B807" t="s">
        <v>281</v>
      </c>
      <c r="C807">
        <v>-0.46650764953706758</v>
      </c>
    </row>
    <row r="808" spans="1:3" x14ac:dyDescent="0.2">
      <c r="A808" t="s">
        <v>999</v>
      </c>
      <c r="B808" t="s">
        <v>256</v>
      </c>
      <c r="C808">
        <v>-18.005204263428801</v>
      </c>
    </row>
    <row r="809" spans="1:3" x14ac:dyDescent="0.2">
      <c r="A809" t="s">
        <v>1000</v>
      </c>
      <c r="B809" t="s">
        <v>272</v>
      </c>
      <c r="C809">
        <v>-12.024048781893867</v>
      </c>
    </row>
    <row r="810" spans="1:3" x14ac:dyDescent="0.2">
      <c r="A810" t="s">
        <v>1001</v>
      </c>
      <c r="B810" t="s">
        <v>285</v>
      </c>
      <c r="C810">
        <v>-10.834465634719319</v>
      </c>
    </row>
    <row r="811" spans="1:3" x14ac:dyDescent="0.2">
      <c r="A811" t="s">
        <v>1002</v>
      </c>
      <c r="B811" t="s">
        <v>261</v>
      </c>
      <c r="C811">
        <v>-6.0327845807838001</v>
      </c>
    </row>
    <row r="812" spans="1:3" x14ac:dyDescent="0.2">
      <c r="A812" t="s">
        <v>1003</v>
      </c>
      <c r="B812" t="s">
        <v>301</v>
      </c>
      <c r="C812">
        <v>-12.077248272407067</v>
      </c>
    </row>
    <row r="813" spans="1:3" x14ac:dyDescent="0.2">
      <c r="A813" t="s">
        <v>1004</v>
      </c>
      <c r="B813" t="s">
        <v>267</v>
      </c>
      <c r="C813">
        <v>-0.19929324732263101</v>
      </c>
    </row>
    <row r="814" spans="1:3" x14ac:dyDescent="0.2">
      <c r="A814" t="s">
        <v>1005</v>
      </c>
      <c r="B814" t="s">
        <v>270</v>
      </c>
      <c r="C814">
        <v>-1.272837645129328</v>
      </c>
    </row>
    <row r="815" spans="1:3" x14ac:dyDescent="0.2">
      <c r="A815" t="s">
        <v>1006</v>
      </c>
      <c r="B815" t="s">
        <v>256</v>
      </c>
      <c r="C815">
        <v>-6.5009041707326469</v>
      </c>
    </row>
    <row r="816" spans="1:3" x14ac:dyDescent="0.2">
      <c r="A816" t="s">
        <v>1007</v>
      </c>
      <c r="B816" t="s">
        <v>255</v>
      </c>
      <c r="C816">
        <v>-7.8978677810500288</v>
      </c>
    </row>
    <row r="817" spans="1:3" x14ac:dyDescent="0.2">
      <c r="A817" t="s">
        <v>1008</v>
      </c>
      <c r="B817" t="s">
        <v>296</v>
      </c>
      <c r="C817">
        <v>-7.5277814507862413</v>
      </c>
    </row>
    <row r="818" spans="1:3" x14ac:dyDescent="0.2">
      <c r="A818" t="s">
        <v>1009</v>
      </c>
      <c r="B818" t="s">
        <v>296</v>
      </c>
      <c r="C818">
        <v>-3.6440447693045224</v>
      </c>
    </row>
    <row r="819" spans="1:3" x14ac:dyDescent="0.2">
      <c r="A819" t="s">
        <v>1010</v>
      </c>
      <c r="B819" t="s">
        <v>254</v>
      </c>
      <c r="C819">
        <v>-1.4611024074876002</v>
      </c>
    </row>
    <row r="820" spans="1:3" x14ac:dyDescent="0.2">
      <c r="A820" t="s">
        <v>1011</v>
      </c>
      <c r="B820" t="s">
        <v>259</v>
      </c>
      <c r="C820">
        <v>-0.32956847243674509</v>
      </c>
    </row>
    <row r="821" spans="1:3" x14ac:dyDescent="0.2">
      <c r="A821" t="s">
        <v>176</v>
      </c>
      <c r="B821" t="s">
        <v>321</v>
      </c>
      <c r="C821">
        <v>-0.21599191497825798</v>
      </c>
    </row>
    <row r="822" spans="1:3" x14ac:dyDescent="0.2">
      <c r="A822" t="s">
        <v>1012</v>
      </c>
      <c r="B822" t="s">
        <v>309</v>
      </c>
      <c r="C822">
        <v>-16.351020632996399</v>
      </c>
    </row>
    <row r="823" spans="1:3" x14ac:dyDescent="0.2">
      <c r="A823" t="s">
        <v>1013</v>
      </c>
      <c r="B823" t="s">
        <v>301</v>
      </c>
      <c r="C823">
        <v>-12.738090428583932</v>
      </c>
    </row>
    <row r="824" spans="1:3" x14ac:dyDescent="0.2">
      <c r="A824" t="s">
        <v>1014</v>
      </c>
      <c r="B824" t="s">
        <v>275</v>
      </c>
      <c r="C824">
        <v>-16.472144785622742</v>
      </c>
    </row>
    <row r="825" spans="1:3" x14ac:dyDescent="0.2">
      <c r="A825" t="s">
        <v>1015</v>
      </c>
      <c r="B825" t="s">
        <v>278</v>
      </c>
      <c r="C825">
        <v>-16.768903943995628</v>
      </c>
    </row>
    <row r="826" spans="1:3" x14ac:dyDescent="0.2">
      <c r="A826" t="s">
        <v>1016</v>
      </c>
      <c r="B826" t="s">
        <v>254</v>
      </c>
      <c r="C826">
        <v>-0.22122460647790282</v>
      </c>
    </row>
    <row r="827" spans="1:3" x14ac:dyDescent="0.2">
      <c r="A827" t="s">
        <v>1017</v>
      </c>
      <c r="B827" t="s">
        <v>261</v>
      </c>
      <c r="C827">
        <v>-0.67747724876026272</v>
      </c>
    </row>
    <row r="828" spans="1:3" x14ac:dyDescent="0.2">
      <c r="A828" t="s">
        <v>1018</v>
      </c>
      <c r="B828" t="s">
        <v>254</v>
      </c>
      <c r="C828">
        <v>-16.981184694270258</v>
      </c>
    </row>
    <row r="829" spans="1:3" x14ac:dyDescent="0.2">
      <c r="A829" t="s">
        <v>1019</v>
      </c>
      <c r="B829" t="s">
        <v>275</v>
      </c>
      <c r="C829">
        <v>-1.4170594074488785</v>
      </c>
    </row>
    <row r="830" spans="1:3" x14ac:dyDescent="0.2">
      <c r="A830" t="s">
        <v>1020</v>
      </c>
      <c r="B830" t="s">
        <v>268</v>
      </c>
      <c r="C830">
        <v>-0.308709714518899</v>
      </c>
    </row>
    <row r="831" spans="1:3" x14ac:dyDescent="0.2">
      <c r="A831" t="s">
        <v>1021</v>
      </c>
      <c r="B831" t="s">
        <v>260</v>
      </c>
      <c r="C831">
        <v>-9.9566868733342009</v>
      </c>
    </row>
    <row r="832" spans="1:3" x14ac:dyDescent="0.2">
      <c r="A832" t="s">
        <v>1022</v>
      </c>
      <c r="B832" t="s">
        <v>296</v>
      </c>
      <c r="C832">
        <v>-17.086784604291086</v>
      </c>
    </row>
    <row r="833" spans="1:3" x14ac:dyDescent="0.2">
      <c r="A833" t="s">
        <v>1023</v>
      </c>
      <c r="B833" t="s">
        <v>296</v>
      </c>
      <c r="C833">
        <v>-17.086784604291086</v>
      </c>
    </row>
    <row r="834" spans="1:3" x14ac:dyDescent="0.2">
      <c r="A834" t="s">
        <v>1024</v>
      </c>
      <c r="B834" t="s">
        <v>270</v>
      </c>
      <c r="C834">
        <v>-17.162624064187199</v>
      </c>
    </row>
    <row r="835" spans="1:3" x14ac:dyDescent="0.2">
      <c r="A835" t="s">
        <v>1025</v>
      </c>
      <c r="B835" t="s">
        <v>267</v>
      </c>
      <c r="C835">
        <v>-0.56227149802995713</v>
      </c>
    </row>
    <row r="836" spans="1:3" x14ac:dyDescent="0.2">
      <c r="A836" t="s">
        <v>68</v>
      </c>
      <c r="B836" t="s">
        <v>281</v>
      </c>
      <c r="C836">
        <v>-0.20565674255450844</v>
      </c>
    </row>
    <row r="837" spans="1:3" x14ac:dyDescent="0.2">
      <c r="A837" t="s">
        <v>1026</v>
      </c>
      <c r="B837" t="s">
        <v>267</v>
      </c>
      <c r="C837">
        <v>-2.2613775270768226</v>
      </c>
    </row>
    <row r="838" spans="1:3" x14ac:dyDescent="0.2">
      <c r="A838" t="s">
        <v>212</v>
      </c>
      <c r="B838" t="s">
        <v>254</v>
      </c>
      <c r="C838">
        <v>-0.2169609623179167</v>
      </c>
    </row>
    <row r="839" spans="1:3" x14ac:dyDescent="0.2">
      <c r="A839" t="s">
        <v>1027</v>
      </c>
      <c r="B839" t="s">
        <v>328</v>
      </c>
      <c r="C839">
        <v>-8.3618359370429207</v>
      </c>
    </row>
    <row r="840" spans="1:3" x14ac:dyDescent="0.2">
      <c r="A840" t="s">
        <v>1028</v>
      </c>
      <c r="B840" t="s">
        <v>256</v>
      </c>
      <c r="C840">
        <v>-14.015739708270534</v>
      </c>
    </row>
    <row r="841" spans="1:3" x14ac:dyDescent="0.2">
      <c r="A841" t="s">
        <v>1029</v>
      </c>
      <c r="B841" t="s">
        <v>269</v>
      </c>
      <c r="C841">
        <v>-9.0435152433473132</v>
      </c>
    </row>
    <row r="842" spans="1:3" x14ac:dyDescent="0.2">
      <c r="A842" t="s">
        <v>1030</v>
      </c>
      <c r="B842" t="s">
        <v>269</v>
      </c>
      <c r="C842">
        <v>-4.366354826962386</v>
      </c>
    </row>
    <row r="843" spans="1:3" x14ac:dyDescent="0.2">
      <c r="A843" t="s">
        <v>1031</v>
      </c>
      <c r="B843" t="s">
        <v>257</v>
      </c>
      <c r="C843">
        <v>-0.73102932704660228</v>
      </c>
    </row>
    <row r="844" spans="1:3" x14ac:dyDescent="0.2">
      <c r="A844" t="s">
        <v>1032</v>
      </c>
      <c r="B844" t="s">
        <v>296</v>
      </c>
      <c r="C844">
        <v>-2.7287009078728852</v>
      </c>
    </row>
    <row r="845" spans="1:3" x14ac:dyDescent="0.2">
      <c r="A845" t="s">
        <v>55</v>
      </c>
      <c r="B845" t="s">
        <v>275</v>
      </c>
      <c r="C845">
        <v>-0.22837328643542448</v>
      </c>
    </row>
    <row r="846" spans="1:3" x14ac:dyDescent="0.2">
      <c r="A846" t="s">
        <v>1033</v>
      </c>
      <c r="B846" t="s">
        <v>301</v>
      </c>
      <c r="C846">
        <v>-2.8700270456750134</v>
      </c>
    </row>
    <row r="847" spans="1:3" x14ac:dyDescent="0.2">
      <c r="A847" t="s">
        <v>1034</v>
      </c>
      <c r="B847" t="s">
        <v>296</v>
      </c>
      <c r="C847">
        <v>-1.4877712534001033</v>
      </c>
    </row>
    <row r="848" spans="1:3" x14ac:dyDescent="0.2">
      <c r="A848" t="s">
        <v>1035</v>
      </c>
      <c r="B848" t="s">
        <v>275</v>
      </c>
      <c r="C848">
        <v>-16.472144785622778</v>
      </c>
    </row>
    <row r="849" spans="1:3" x14ac:dyDescent="0.2">
      <c r="A849" t="s">
        <v>1036</v>
      </c>
      <c r="B849" t="s">
        <v>270</v>
      </c>
      <c r="C849">
        <v>-3.596936707483362</v>
      </c>
    </row>
    <row r="850" spans="1:3" x14ac:dyDescent="0.2">
      <c r="A850" t="s">
        <v>1037</v>
      </c>
      <c r="B850" t="s">
        <v>309</v>
      </c>
      <c r="C850">
        <v>-6.6713698624833304</v>
      </c>
    </row>
    <row r="851" spans="1:3" x14ac:dyDescent="0.2">
      <c r="A851" t="s">
        <v>1038</v>
      </c>
      <c r="B851" t="s">
        <v>265</v>
      </c>
      <c r="C851">
        <v>-1.653956007889652</v>
      </c>
    </row>
    <row r="852" spans="1:3" x14ac:dyDescent="0.2">
      <c r="A852" t="s">
        <v>1039</v>
      </c>
      <c r="B852" t="s">
        <v>269</v>
      </c>
      <c r="C852">
        <v>-16.846844020585198</v>
      </c>
    </row>
    <row r="853" spans="1:3" x14ac:dyDescent="0.2">
      <c r="A853" t="s">
        <v>1040</v>
      </c>
      <c r="B853" t="s">
        <v>321</v>
      </c>
      <c r="C853">
        <v>-0.7846039372427831</v>
      </c>
    </row>
    <row r="854" spans="1:3" x14ac:dyDescent="0.2">
      <c r="A854" t="s">
        <v>1041</v>
      </c>
      <c r="B854" t="s">
        <v>267</v>
      </c>
      <c r="C854">
        <v>-12.691443135356563</v>
      </c>
    </row>
    <row r="855" spans="1:3" x14ac:dyDescent="0.2">
      <c r="A855" t="s">
        <v>1042</v>
      </c>
      <c r="B855" t="s">
        <v>289</v>
      </c>
      <c r="C855">
        <v>-3.2544727236009683</v>
      </c>
    </row>
    <row r="856" spans="1:3" x14ac:dyDescent="0.2">
      <c r="A856" t="s">
        <v>1043</v>
      </c>
      <c r="B856" t="s">
        <v>272</v>
      </c>
      <c r="C856">
        <v>-0.43231215465177153</v>
      </c>
    </row>
    <row r="857" spans="1:3" x14ac:dyDescent="0.2">
      <c r="A857" t="s">
        <v>1044</v>
      </c>
      <c r="B857" t="s">
        <v>321</v>
      </c>
      <c r="C857">
        <v>-8.6455309184828124</v>
      </c>
    </row>
    <row r="858" spans="1:3" x14ac:dyDescent="0.2">
      <c r="A858" t="s">
        <v>1045</v>
      </c>
      <c r="B858" t="s">
        <v>301</v>
      </c>
      <c r="C858">
        <v>-8.7636565565206244</v>
      </c>
    </row>
    <row r="859" spans="1:3" x14ac:dyDescent="0.2">
      <c r="A859" t="s">
        <v>1046</v>
      </c>
      <c r="B859" t="s">
        <v>295</v>
      </c>
      <c r="C859">
        <v>-2.6181089978463579</v>
      </c>
    </row>
    <row r="860" spans="1:3" x14ac:dyDescent="0.2">
      <c r="A860" t="s">
        <v>1047</v>
      </c>
      <c r="B860" t="s">
        <v>281</v>
      </c>
      <c r="C860">
        <v>-9.363774534776212</v>
      </c>
    </row>
    <row r="861" spans="1:3" x14ac:dyDescent="0.2">
      <c r="A861" t="s">
        <v>1048</v>
      </c>
      <c r="B861" t="s">
        <v>255</v>
      </c>
      <c r="C861">
        <v>-1.9848024568018741</v>
      </c>
    </row>
    <row r="862" spans="1:3" x14ac:dyDescent="0.2">
      <c r="A862" t="s">
        <v>1049</v>
      </c>
      <c r="B862" t="s">
        <v>269</v>
      </c>
      <c r="C862">
        <v>-7.2382380064063154</v>
      </c>
    </row>
    <row r="863" spans="1:3" x14ac:dyDescent="0.2">
      <c r="A863" t="s">
        <v>1050</v>
      </c>
      <c r="B863" t="s">
        <v>269</v>
      </c>
      <c r="C863">
        <v>-1.1880079653322499</v>
      </c>
    </row>
    <row r="864" spans="1:3" x14ac:dyDescent="0.2">
      <c r="A864" t="s">
        <v>1051</v>
      </c>
      <c r="B864" t="s">
        <v>265</v>
      </c>
      <c r="C864">
        <v>-3.6328965620689142</v>
      </c>
    </row>
    <row r="865" spans="1:3" x14ac:dyDescent="0.2">
      <c r="A865" t="s">
        <v>1052</v>
      </c>
      <c r="B865" t="s">
        <v>351</v>
      </c>
      <c r="C865">
        <v>-3.1151771139651547</v>
      </c>
    </row>
    <row r="866" spans="1:3" x14ac:dyDescent="0.2">
      <c r="A866" t="s">
        <v>1053</v>
      </c>
      <c r="B866" t="s">
        <v>321</v>
      </c>
      <c r="C866">
        <v>-12.781825993059849</v>
      </c>
    </row>
    <row r="867" spans="1:3" x14ac:dyDescent="0.2">
      <c r="A867" t="s">
        <v>1054</v>
      </c>
      <c r="B867" t="s">
        <v>260</v>
      </c>
      <c r="C867">
        <v>-5.383479144102373</v>
      </c>
    </row>
    <row r="868" spans="1:3" x14ac:dyDescent="0.2">
      <c r="A868" t="s">
        <v>1055</v>
      </c>
      <c r="B868" t="s">
        <v>351</v>
      </c>
      <c r="C868">
        <v>-4.9244502580583625</v>
      </c>
    </row>
    <row r="869" spans="1:3" x14ac:dyDescent="0.2">
      <c r="A869" t="s">
        <v>1056</v>
      </c>
      <c r="B869" t="s">
        <v>289</v>
      </c>
      <c r="C869">
        <v>-7.5262127865494577</v>
      </c>
    </row>
    <row r="870" spans="1:3" x14ac:dyDescent="0.2">
      <c r="A870" t="s">
        <v>1057</v>
      </c>
      <c r="B870" t="s">
        <v>328</v>
      </c>
      <c r="C870">
        <v>-4.1672519154831624</v>
      </c>
    </row>
    <row r="871" spans="1:3" x14ac:dyDescent="0.2">
      <c r="A871" t="s">
        <v>204</v>
      </c>
      <c r="B871" t="s">
        <v>261</v>
      </c>
      <c r="C871">
        <v>-0.32982845523643267</v>
      </c>
    </row>
    <row r="872" spans="1:3" x14ac:dyDescent="0.2">
      <c r="A872" t="s">
        <v>1058</v>
      </c>
      <c r="B872" t="s">
        <v>254</v>
      </c>
      <c r="C872">
        <v>-0.26567462655044649</v>
      </c>
    </row>
    <row r="873" spans="1:3" x14ac:dyDescent="0.2">
      <c r="A873" t="s">
        <v>1059</v>
      </c>
      <c r="B873" t="s">
        <v>351</v>
      </c>
      <c r="C873">
        <v>-0.39308159882438209</v>
      </c>
    </row>
    <row r="874" spans="1:3" x14ac:dyDescent="0.2">
      <c r="A874" t="s">
        <v>1060</v>
      </c>
      <c r="B874" t="s">
        <v>288</v>
      </c>
      <c r="C874">
        <v>-13.53616759042545</v>
      </c>
    </row>
    <row r="875" spans="1:3" x14ac:dyDescent="0.2">
      <c r="A875" t="s">
        <v>1061</v>
      </c>
      <c r="B875" t="s">
        <v>272</v>
      </c>
      <c r="C875">
        <v>-0.57596437157123115</v>
      </c>
    </row>
    <row r="876" spans="1:3" x14ac:dyDescent="0.2">
      <c r="A876" t="s">
        <v>1062</v>
      </c>
      <c r="B876" t="s">
        <v>289</v>
      </c>
      <c r="C876">
        <v>-0.40664347287259406</v>
      </c>
    </row>
    <row r="877" spans="1:3" x14ac:dyDescent="0.2">
      <c r="A877" t="s">
        <v>1063</v>
      </c>
      <c r="B877" t="s">
        <v>254</v>
      </c>
      <c r="C877">
        <v>-4.0986688259484305</v>
      </c>
    </row>
    <row r="878" spans="1:3" x14ac:dyDescent="0.2">
      <c r="A878" t="s">
        <v>1064</v>
      </c>
      <c r="B878" t="s">
        <v>278</v>
      </c>
      <c r="C878">
        <v>-2.9541846375537859</v>
      </c>
    </row>
    <row r="879" spans="1:3" x14ac:dyDescent="0.2">
      <c r="A879" t="s">
        <v>1065</v>
      </c>
      <c r="B879" t="s">
        <v>296</v>
      </c>
      <c r="C879">
        <v>-5.191591509439669</v>
      </c>
    </row>
    <row r="880" spans="1:3" x14ac:dyDescent="0.2">
      <c r="A880" t="s">
        <v>1066</v>
      </c>
      <c r="B880" t="s">
        <v>267</v>
      </c>
      <c r="C880">
        <v>-6.9409824117574503</v>
      </c>
    </row>
    <row r="881" spans="1:3" x14ac:dyDescent="0.2">
      <c r="A881" t="s">
        <v>1067</v>
      </c>
      <c r="B881" t="s">
        <v>267</v>
      </c>
      <c r="C881">
        <v>-7.2518307388187235</v>
      </c>
    </row>
    <row r="882" spans="1:3" x14ac:dyDescent="0.2">
      <c r="A882" t="s">
        <v>1068</v>
      </c>
      <c r="B882" t="s">
        <v>278</v>
      </c>
      <c r="C882">
        <v>-0.99460575811966867</v>
      </c>
    </row>
    <row r="883" spans="1:3" x14ac:dyDescent="0.2">
      <c r="A883" t="s">
        <v>1069</v>
      </c>
      <c r="B883" t="s">
        <v>321</v>
      </c>
      <c r="C883">
        <v>-16.891784879664598</v>
      </c>
    </row>
    <row r="884" spans="1:3" x14ac:dyDescent="0.2">
      <c r="A884" t="s">
        <v>1070</v>
      </c>
      <c r="B884" t="s">
        <v>256</v>
      </c>
      <c r="C884">
        <v>-1.3828104735079161</v>
      </c>
    </row>
    <row r="885" spans="1:3" x14ac:dyDescent="0.2">
      <c r="A885" t="s">
        <v>1071</v>
      </c>
      <c r="B885" t="s">
        <v>259</v>
      </c>
      <c r="C885">
        <v>-1.1511382794014779</v>
      </c>
    </row>
    <row r="886" spans="1:3" x14ac:dyDescent="0.2">
      <c r="A886" t="s">
        <v>1072</v>
      </c>
      <c r="B886" t="s">
        <v>259</v>
      </c>
      <c r="C886">
        <v>-17.264684799412858</v>
      </c>
    </row>
    <row r="887" spans="1:3" x14ac:dyDescent="0.2">
      <c r="A887" t="s">
        <v>1073</v>
      </c>
      <c r="B887" t="s">
        <v>268</v>
      </c>
      <c r="C887">
        <v>-7.6591177593998072</v>
      </c>
    </row>
    <row r="888" spans="1:3" x14ac:dyDescent="0.2">
      <c r="A888" t="s">
        <v>1074</v>
      </c>
      <c r="B888" t="s">
        <v>257</v>
      </c>
      <c r="C888">
        <v>-4.158021888815818</v>
      </c>
    </row>
    <row r="889" spans="1:3" x14ac:dyDescent="0.2">
      <c r="A889" t="s">
        <v>1075</v>
      </c>
      <c r="B889" t="s">
        <v>328</v>
      </c>
      <c r="C889">
        <v>-10.050195756415333</v>
      </c>
    </row>
    <row r="890" spans="1:3" x14ac:dyDescent="0.2">
      <c r="A890" t="s">
        <v>1076</v>
      </c>
      <c r="B890" t="s">
        <v>268</v>
      </c>
      <c r="C890">
        <v>-10.173055748264998</v>
      </c>
    </row>
    <row r="891" spans="1:3" x14ac:dyDescent="0.2">
      <c r="A891" t="s">
        <v>1077</v>
      </c>
      <c r="B891" t="s">
        <v>351</v>
      </c>
      <c r="C891">
        <v>-6.7841103992977105</v>
      </c>
    </row>
    <row r="892" spans="1:3" x14ac:dyDescent="0.2">
      <c r="A892" t="s">
        <v>1078</v>
      </c>
      <c r="B892" t="s">
        <v>283</v>
      </c>
      <c r="C892">
        <v>-3.9905130028139868</v>
      </c>
    </row>
    <row r="893" spans="1:3" x14ac:dyDescent="0.2">
      <c r="A893" t="s">
        <v>1079</v>
      </c>
      <c r="B893" t="s">
        <v>281</v>
      </c>
      <c r="C893">
        <v>-2.8832876323519017</v>
      </c>
    </row>
    <row r="894" spans="1:3" x14ac:dyDescent="0.2">
      <c r="A894" t="s">
        <v>1080</v>
      </c>
      <c r="B894" t="s">
        <v>270</v>
      </c>
      <c r="C894">
        <v>-1.1300552383932072</v>
      </c>
    </row>
    <row r="895" spans="1:3" x14ac:dyDescent="0.2">
      <c r="A895" t="s">
        <v>1081</v>
      </c>
      <c r="B895" t="s">
        <v>288</v>
      </c>
      <c r="C895">
        <v>-5.9510459220831757</v>
      </c>
    </row>
    <row r="896" spans="1:3" x14ac:dyDescent="0.2">
      <c r="A896" t="s">
        <v>1082</v>
      </c>
      <c r="B896" t="s">
        <v>276</v>
      </c>
      <c r="C896">
        <v>-3.4041414299156569</v>
      </c>
    </row>
    <row r="897" spans="1:3" x14ac:dyDescent="0.2">
      <c r="A897" t="s">
        <v>1083</v>
      </c>
      <c r="B897" t="s">
        <v>269</v>
      </c>
      <c r="C897">
        <v>-0.93107486321592281</v>
      </c>
    </row>
    <row r="898" spans="1:3" x14ac:dyDescent="0.2">
      <c r="A898" t="s">
        <v>1084</v>
      </c>
      <c r="B898" t="s">
        <v>260</v>
      </c>
      <c r="C898">
        <v>-5.4536310984380911</v>
      </c>
    </row>
    <row r="899" spans="1:3" x14ac:dyDescent="0.2">
      <c r="A899" t="s">
        <v>1085</v>
      </c>
      <c r="B899" t="s">
        <v>275</v>
      </c>
      <c r="C899">
        <v>-2.5378296773174607</v>
      </c>
    </row>
    <row r="900" spans="1:3" x14ac:dyDescent="0.2">
      <c r="A900" t="s">
        <v>1086</v>
      </c>
      <c r="B900" t="s">
        <v>301</v>
      </c>
      <c r="C900">
        <v>-9.6619716118596308</v>
      </c>
    </row>
    <row r="901" spans="1:3" x14ac:dyDescent="0.2">
      <c r="A901" t="s">
        <v>1087</v>
      </c>
      <c r="B901" t="s">
        <v>328</v>
      </c>
      <c r="C901">
        <v>-8.0912014051701497</v>
      </c>
    </row>
    <row r="902" spans="1:3" x14ac:dyDescent="0.2">
      <c r="A902" t="s">
        <v>1088</v>
      </c>
      <c r="B902" t="s">
        <v>296</v>
      </c>
      <c r="C902">
        <v>-11.435752210209458</v>
      </c>
    </row>
    <row r="903" spans="1:3" x14ac:dyDescent="0.2">
      <c r="A903" t="s">
        <v>215</v>
      </c>
      <c r="B903" t="s">
        <v>264</v>
      </c>
      <c r="C903">
        <v>-0.26492009168995923</v>
      </c>
    </row>
    <row r="904" spans="1:3" x14ac:dyDescent="0.2">
      <c r="A904" t="s">
        <v>1089</v>
      </c>
      <c r="B904" t="s">
        <v>269</v>
      </c>
      <c r="C904">
        <v>-8.1530336612911505</v>
      </c>
    </row>
    <row r="905" spans="1:3" x14ac:dyDescent="0.2">
      <c r="A905" t="s">
        <v>1090</v>
      </c>
      <c r="B905" t="s">
        <v>268</v>
      </c>
      <c r="C905">
        <v>-0.30421049992875365</v>
      </c>
    </row>
    <row r="906" spans="1:3" x14ac:dyDescent="0.2">
      <c r="A906" t="s">
        <v>1091</v>
      </c>
      <c r="B906" t="s">
        <v>268</v>
      </c>
      <c r="C906">
        <v>-0.67724660757297561</v>
      </c>
    </row>
    <row r="907" spans="1:3" x14ac:dyDescent="0.2">
      <c r="A907" t="s">
        <v>1092</v>
      </c>
      <c r="B907" t="s">
        <v>301</v>
      </c>
      <c r="C907">
        <v>-4.6166618651208822</v>
      </c>
    </row>
    <row r="908" spans="1:3" x14ac:dyDescent="0.2">
      <c r="A908" t="s">
        <v>198</v>
      </c>
      <c r="B908" t="s">
        <v>351</v>
      </c>
      <c r="C908">
        <v>-0.41396606021835847</v>
      </c>
    </row>
    <row r="909" spans="1:3" x14ac:dyDescent="0.2">
      <c r="A909" t="s">
        <v>95</v>
      </c>
      <c r="B909" t="s">
        <v>278</v>
      </c>
      <c r="C909">
        <v>-0.58205947070907904</v>
      </c>
    </row>
    <row r="910" spans="1:3" x14ac:dyDescent="0.2">
      <c r="A910" t="s">
        <v>1093</v>
      </c>
      <c r="B910" t="s">
        <v>285</v>
      </c>
      <c r="C910">
        <v>-10.962032521316589</v>
      </c>
    </row>
    <row r="911" spans="1:3" x14ac:dyDescent="0.2">
      <c r="A911" t="s">
        <v>1094</v>
      </c>
      <c r="B911" t="s">
        <v>275</v>
      </c>
      <c r="C911">
        <v>-2.6716541196193075</v>
      </c>
    </row>
    <row r="912" spans="1:3" x14ac:dyDescent="0.2">
      <c r="A912" t="s">
        <v>1095</v>
      </c>
      <c r="B912" t="s">
        <v>260</v>
      </c>
      <c r="C912">
        <v>-10.430569192308809</v>
      </c>
    </row>
    <row r="913" spans="1:3" x14ac:dyDescent="0.2">
      <c r="A913" t="s">
        <v>1096</v>
      </c>
      <c r="B913" t="s">
        <v>268</v>
      </c>
      <c r="C913">
        <v>-0.84830983484569511</v>
      </c>
    </row>
    <row r="914" spans="1:3" x14ac:dyDescent="0.2">
      <c r="A914" t="s">
        <v>1097</v>
      </c>
      <c r="B914" t="s">
        <v>296</v>
      </c>
      <c r="C914">
        <v>-3.0704713292008328</v>
      </c>
    </row>
    <row r="915" spans="1:3" x14ac:dyDescent="0.2">
      <c r="A915" t="s">
        <v>1098</v>
      </c>
      <c r="B915" t="s">
        <v>288</v>
      </c>
      <c r="C915">
        <v>-4.5642045939505564</v>
      </c>
    </row>
    <row r="916" spans="1:3" x14ac:dyDescent="0.2">
      <c r="A916" t="s">
        <v>1099</v>
      </c>
      <c r="B916" t="s">
        <v>287</v>
      </c>
      <c r="C916">
        <v>-3.4457604981183243</v>
      </c>
    </row>
    <row r="917" spans="1:3" x14ac:dyDescent="0.2">
      <c r="A917" t="s">
        <v>1100</v>
      </c>
      <c r="B917" t="s">
        <v>321</v>
      </c>
      <c r="C917">
        <v>-2.9460899590275331</v>
      </c>
    </row>
    <row r="918" spans="1:3" x14ac:dyDescent="0.2">
      <c r="A918" t="s">
        <v>1101</v>
      </c>
      <c r="B918" t="s">
        <v>275</v>
      </c>
      <c r="C918">
        <v>-2.6382613065278813</v>
      </c>
    </row>
    <row r="919" spans="1:3" x14ac:dyDescent="0.2">
      <c r="A919" t="s">
        <v>1102</v>
      </c>
      <c r="B919" t="s">
        <v>260</v>
      </c>
      <c r="C919">
        <v>-13.408412112255451</v>
      </c>
    </row>
    <row r="920" spans="1:3" x14ac:dyDescent="0.2">
      <c r="A920" t="s">
        <v>1103</v>
      </c>
      <c r="B920" t="s">
        <v>264</v>
      </c>
      <c r="C920">
        <v>-6.3542483947474233</v>
      </c>
    </row>
    <row r="921" spans="1:3" x14ac:dyDescent="0.2">
      <c r="A921" t="s">
        <v>1104</v>
      </c>
      <c r="B921" t="s">
        <v>272</v>
      </c>
      <c r="C921">
        <v>-10.838139662359859</v>
      </c>
    </row>
    <row r="922" spans="1:3" x14ac:dyDescent="0.2">
      <c r="A922" t="s">
        <v>1105</v>
      </c>
      <c r="B922" t="s">
        <v>265</v>
      </c>
      <c r="C922">
        <v>-6.0870392050586748</v>
      </c>
    </row>
    <row r="923" spans="1:3" x14ac:dyDescent="0.2">
      <c r="A923" t="s">
        <v>165</v>
      </c>
      <c r="B923" t="s">
        <v>309</v>
      </c>
      <c r="C923">
        <v>-0.58530163401120916</v>
      </c>
    </row>
    <row r="924" spans="1:3" x14ac:dyDescent="0.2">
      <c r="A924" t="s">
        <v>1106</v>
      </c>
      <c r="B924" t="s">
        <v>295</v>
      </c>
      <c r="C924">
        <v>-5.464058204826272</v>
      </c>
    </row>
    <row r="925" spans="1:3" x14ac:dyDescent="0.2">
      <c r="A925" t="s">
        <v>1107</v>
      </c>
      <c r="B925" t="s">
        <v>301</v>
      </c>
      <c r="C925">
        <v>-5.7575701230064507</v>
      </c>
    </row>
    <row r="926" spans="1:3" x14ac:dyDescent="0.2">
      <c r="A926" t="s">
        <v>1108</v>
      </c>
      <c r="B926" t="s">
        <v>321</v>
      </c>
      <c r="C926">
        <v>-1.9162162583437563</v>
      </c>
    </row>
    <row r="927" spans="1:3" x14ac:dyDescent="0.2">
      <c r="A927" t="s">
        <v>1109</v>
      </c>
      <c r="B927" t="s">
        <v>255</v>
      </c>
      <c r="C927">
        <v>-16.920404496888342</v>
      </c>
    </row>
    <row r="928" spans="1:3" x14ac:dyDescent="0.2">
      <c r="A928" t="s">
        <v>1110</v>
      </c>
      <c r="B928" t="s">
        <v>278</v>
      </c>
      <c r="C928">
        <v>-7.6500830028884712</v>
      </c>
    </row>
    <row r="929" spans="1:3" x14ac:dyDescent="0.2">
      <c r="A929" t="s">
        <v>1111</v>
      </c>
      <c r="B929" t="s">
        <v>260</v>
      </c>
      <c r="C929">
        <v>-1.5244458846728652</v>
      </c>
    </row>
    <row r="930" spans="1:3" x14ac:dyDescent="0.2">
      <c r="A930" t="s">
        <v>1112</v>
      </c>
      <c r="B930" t="s">
        <v>268</v>
      </c>
      <c r="C930">
        <v>-10.874091673760098</v>
      </c>
    </row>
    <row r="931" spans="1:3" x14ac:dyDescent="0.2">
      <c r="A931" t="s">
        <v>1113</v>
      </c>
      <c r="B931" t="s">
        <v>295</v>
      </c>
      <c r="C931">
        <v>-15.955407324552922</v>
      </c>
    </row>
    <row r="932" spans="1:3" x14ac:dyDescent="0.2">
      <c r="A932" t="s">
        <v>1114</v>
      </c>
      <c r="B932" t="s">
        <v>288</v>
      </c>
      <c r="C932">
        <v>-17.303264799813427</v>
      </c>
    </row>
    <row r="933" spans="1:3" x14ac:dyDescent="0.2">
      <c r="A933" t="s">
        <v>1115</v>
      </c>
      <c r="B933" t="s">
        <v>296</v>
      </c>
      <c r="C933">
        <v>-2.4038953577248039</v>
      </c>
    </row>
    <row r="934" spans="1:3" x14ac:dyDescent="0.2">
      <c r="A934" t="s">
        <v>1116</v>
      </c>
      <c r="B934" t="s">
        <v>255</v>
      </c>
      <c r="C934">
        <v>-1.2652782091348029</v>
      </c>
    </row>
    <row r="935" spans="1:3" x14ac:dyDescent="0.2">
      <c r="A935" t="s">
        <v>1117</v>
      </c>
      <c r="B935" t="s">
        <v>321</v>
      </c>
      <c r="C935">
        <v>-6.4810574839632462</v>
      </c>
    </row>
    <row r="936" spans="1:3" x14ac:dyDescent="0.2">
      <c r="A936" t="s">
        <v>1118</v>
      </c>
      <c r="B936" t="s">
        <v>269</v>
      </c>
      <c r="C936">
        <v>-8.8256894791607365</v>
      </c>
    </row>
    <row r="937" spans="1:3" x14ac:dyDescent="0.2">
      <c r="A937" t="s">
        <v>1119</v>
      </c>
      <c r="B937" t="s">
        <v>298</v>
      </c>
      <c r="C937">
        <v>-7.7255034929027806</v>
      </c>
    </row>
    <row r="938" spans="1:3" x14ac:dyDescent="0.2">
      <c r="A938" t="s">
        <v>1120</v>
      </c>
      <c r="B938" t="s">
        <v>268</v>
      </c>
      <c r="C938">
        <v>-7.2794191979877541</v>
      </c>
    </row>
    <row r="939" spans="1:3" x14ac:dyDescent="0.2">
      <c r="A939" t="s">
        <v>1121</v>
      </c>
      <c r="B939" t="s">
        <v>288</v>
      </c>
      <c r="C939">
        <v>-17.731836234771084</v>
      </c>
    </row>
    <row r="940" spans="1:3" x14ac:dyDescent="0.2">
      <c r="A940" t="s">
        <v>1122</v>
      </c>
      <c r="B940" t="s">
        <v>276</v>
      </c>
      <c r="C940">
        <v>-5.5249559730958664</v>
      </c>
    </row>
    <row r="941" spans="1:3" x14ac:dyDescent="0.2">
      <c r="A941" t="s">
        <v>1123</v>
      </c>
      <c r="B941" t="s">
        <v>301</v>
      </c>
      <c r="C941">
        <v>-4.9740336331431116</v>
      </c>
    </row>
    <row r="942" spans="1:3" x14ac:dyDescent="0.2">
      <c r="A942" t="s">
        <v>1124</v>
      </c>
      <c r="B942" t="s">
        <v>269</v>
      </c>
      <c r="C942">
        <v>-6.8053309989685786</v>
      </c>
    </row>
    <row r="943" spans="1:3" x14ac:dyDescent="0.2">
      <c r="A943" t="s">
        <v>1125</v>
      </c>
      <c r="B943" t="s">
        <v>256</v>
      </c>
      <c r="C943">
        <v>-18.005204263428855</v>
      </c>
    </row>
    <row r="944" spans="1:3" x14ac:dyDescent="0.2">
      <c r="A944" t="s">
        <v>1126</v>
      </c>
      <c r="B944" t="s">
        <v>288</v>
      </c>
      <c r="C944">
        <v>-9.443049132404866</v>
      </c>
    </row>
    <row r="945" spans="1:3" x14ac:dyDescent="0.2">
      <c r="A945" t="s">
        <v>1127</v>
      </c>
      <c r="B945" t="s">
        <v>351</v>
      </c>
      <c r="C945">
        <v>-1.8481724057929041</v>
      </c>
    </row>
    <row r="946" spans="1:3" x14ac:dyDescent="0.2">
      <c r="A946" t="s">
        <v>1128</v>
      </c>
      <c r="B946" t="s">
        <v>261</v>
      </c>
      <c r="C946">
        <v>-9.45239064457631</v>
      </c>
    </row>
    <row r="947" spans="1:3" x14ac:dyDescent="0.2">
      <c r="A947" t="s">
        <v>1129</v>
      </c>
      <c r="B947" t="s">
        <v>260</v>
      </c>
      <c r="C947">
        <v>-0.59097500912427448</v>
      </c>
    </row>
    <row r="948" spans="1:3" x14ac:dyDescent="0.2">
      <c r="A948" t="s">
        <v>1130</v>
      </c>
      <c r="B948" t="s">
        <v>272</v>
      </c>
      <c r="C948">
        <v>-4.4639477243188965</v>
      </c>
    </row>
    <row r="949" spans="1:3" x14ac:dyDescent="0.2">
      <c r="A949" t="s">
        <v>1131</v>
      </c>
      <c r="B949" t="s">
        <v>264</v>
      </c>
      <c r="C949">
        <v>-2.5842582675663683</v>
      </c>
    </row>
    <row r="950" spans="1:3" x14ac:dyDescent="0.2">
      <c r="A950" t="s">
        <v>1132</v>
      </c>
      <c r="B950" t="s">
        <v>255</v>
      </c>
      <c r="C950">
        <v>-1.180187365924757</v>
      </c>
    </row>
    <row r="951" spans="1:3" x14ac:dyDescent="0.2">
      <c r="A951" t="s">
        <v>1133</v>
      </c>
      <c r="B951" t="s">
        <v>269</v>
      </c>
      <c r="C951">
        <v>-7.7887542572236752</v>
      </c>
    </row>
    <row r="952" spans="1:3" x14ac:dyDescent="0.2">
      <c r="A952" t="s">
        <v>1134</v>
      </c>
      <c r="B952" t="s">
        <v>351</v>
      </c>
      <c r="C952">
        <v>-7.3675554299298494</v>
      </c>
    </row>
    <row r="953" spans="1:3" x14ac:dyDescent="0.2">
      <c r="A953" t="s">
        <v>1135</v>
      </c>
      <c r="B953" t="s">
        <v>321</v>
      </c>
      <c r="C953">
        <v>-1.929888671668935</v>
      </c>
    </row>
    <row r="954" spans="1:3" x14ac:dyDescent="0.2">
      <c r="A954" t="s">
        <v>1136</v>
      </c>
      <c r="B954" t="s">
        <v>288</v>
      </c>
      <c r="C954">
        <v>-3.6201260276161298</v>
      </c>
    </row>
    <row r="955" spans="1:3" x14ac:dyDescent="0.2">
      <c r="A955" t="s">
        <v>1137</v>
      </c>
      <c r="B955" t="s">
        <v>288</v>
      </c>
      <c r="C955">
        <v>-12.232075755042873</v>
      </c>
    </row>
    <row r="956" spans="1:3" x14ac:dyDescent="0.2">
      <c r="A956" t="s">
        <v>1138</v>
      </c>
      <c r="B956" t="s">
        <v>298</v>
      </c>
      <c r="C956">
        <v>-0.94261753185954766</v>
      </c>
    </row>
    <row r="957" spans="1:3" x14ac:dyDescent="0.2">
      <c r="A957" t="s">
        <v>1139</v>
      </c>
      <c r="B957" t="s">
        <v>269</v>
      </c>
      <c r="C957">
        <v>-10.830834213835896</v>
      </c>
    </row>
    <row r="958" spans="1:3" x14ac:dyDescent="0.2">
      <c r="A958" t="s">
        <v>1140</v>
      </c>
      <c r="B958" t="s">
        <v>254</v>
      </c>
      <c r="C958">
        <v>-7.6674463324523501</v>
      </c>
    </row>
    <row r="959" spans="1:3" x14ac:dyDescent="0.2">
      <c r="A959" t="s">
        <v>1141</v>
      </c>
      <c r="B959" t="s">
        <v>288</v>
      </c>
      <c r="C959">
        <v>-6.2032449868095592</v>
      </c>
    </row>
    <row r="960" spans="1:3" x14ac:dyDescent="0.2">
      <c r="A960" t="s">
        <v>1142</v>
      </c>
      <c r="B960" t="s">
        <v>257</v>
      </c>
      <c r="C960">
        <v>-12.734383171524435</v>
      </c>
    </row>
    <row r="961" spans="1:3" x14ac:dyDescent="0.2">
      <c r="A961" t="s">
        <v>1143</v>
      </c>
      <c r="B961" t="s">
        <v>269</v>
      </c>
      <c r="C961">
        <v>-0.52122949758436621</v>
      </c>
    </row>
    <row r="962" spans="1:3" x14ac:dyDescent="0.2">
      <c r="A962" t="s">
        <v>1144</v>
      </c>
      <c r="B962" t="s">
        <v>288</v>
      </c>
      <c r="C962">
        <v>-4.6907932856445935</v>
      </c>
    </row>
    <row r="963" spans="1:3" x14ac:dyDescent="0.2">
      <c r="A963" t="s">
        <v>1145</v>
      </c>
      <c r="B963" t="s">
        <v>272</v>
      </c>
      <c r="C963">
        <v>-2.1408217838669867</v>
      </c>
    </row>
    <row r="964" spans="1:3" x14ac:dyDescent="0.2">
      <c r="A964" t="s">
        <v>1146</v>
      </c>
      <c r="B964" t="s">
        <v>269</v>
      </c>
      <c r="C964">
        <v>-4.0362574780674505</v>
      </c>
    </row>
    <row r="965" spans="1:3" x14ac:dyDescent="0.2">
      <c r="A965" t="s">
        <v>1147</v>
      </c>
      <c r="B965" t="s">
        <v>261</v>
      </c>
      <c r="C965">
        <v>-8.6202407008554527</v>
      </c>
    </row>
    <row r="966" spans="1:3" x14ac:dyDescent="0.2">
      <c r="A966" t="s">
        <v>1148</v>
      </c>
      <c r="B966" t="s">
        <v>275</v>
      </c>
      <c r="C966">
        <v>-0.93639367071354263</v>
      </c>
    </row>
    <row r="967" spans="1:3" x14ac:dyDescent="0.2">
      <c r="A967" t="s">
        <v>1149</v>
      </c>
      <c r="B967" t="s">
        <v>268</v>
      </c>
      <c r="C967">
        <v>-2.1930825668358893</v>
      </c>
    </row>
    <row r="968" spans="1:3" x14ac:dyDescent="0.2">
      <c r="A968" t="s">
        <v>112</v>
      </c>
      <c r="B968" t="s">
        <v>351</v>
      </c>
      <c r="C968">
        <v>-1.568860094113292</v>
      </c>
    </row>
    <row r="969" spans="1:3" x14ac:dyDescent="0.2">
      <c r="A969" t="s">
        <v>1150</v>
      </c>
      <c r="B969" t="s">
        <v>289</v>
      </c>
      <c r="C969">
        <v>-1.0249095862744262</v>
      </c>
    </row>
    <row r="970" spans="1:3" x14ac:dyDescent="0.2">
      <c r="A970" t="s">
        <v>188</v>
      </c>
      <c r="B970" t="s">
        <v>256</v>
      </c>
      <c r="C970">
        <v>-0.83661397139141436</v>
      </c>
    </row>
    <row r="971" spans="1:3" x14ac:dyDescent="0.2">
      <c r="A971" t="s">
        <v>1151</v>
      </c>
      <c r="B971" t="s">
        <v>275</v>
      </c>
      <c r="C971">
        <v>-3.7913289331413451</v>
      </c>
    </row>
    <row r="972" spans="1:3" x14ac:dyDescent="0.2">
      <c r="A972" t="s">
        <v>1152</v>
      </c>
      <c r="B972" t="s">
        <v>298</v>
      </c>
      <c r="C972">
        <v>-0.85527105947989934</v>
      </c>
    </row>
    <row r="973" spans="1:3" x14ac:dyDescent="0.2">
      <c r="A973" t="s">
        <v>1153</v>
      </c>
      <c r="B973" t="s">
        <v>309</v>
      </c>
      <c r="C973">
        <v>-1.1289388678962284</v>
      </c>
    </row>
    <row r="974" spans="1:3" x14ac:dyDescent="0.2">
      <c r="A974" t="s">
        <v>1154</v>
      </c>
      <c r="B974" t="s">
        <v>261</v>
      </c>
      <c r="C974">
        <v>-1.6217228619596062</v>
      </c>
    </row>
    <row r="975" spans="1:3" x14ac:dyDescent="0.2">
      <c r="A975" t="s">
        <v>1155</v>
      </c>
      <c r="B975" t="s">
        <v>309</v>
      </c>
      <c r="C975">
        <v>-5.5607355036620039</v>
      </c>
    </row>
    <row r="976" spans="1:3" x14ac:dyDescent="0.2">
      <c r="A976" t="s">
        <v>1156</v>
      </c>
      <c r="B976" t="s">
        <v>288</v>
      </c>
      <c r="C976">
        <v>-11.983437330561507</v>
      </c>
    </row>
    <row r="977" spans="1:3" x14ac:dyDescent="0.2">
      <c r="A977" t="s">
        <v>1157</v>
      </c>
      <c r="B977" t="s">
        <v>275</v>
      </c>
      <c r="C977">
        <v>-2.3664480763822819</v>
      </c>
    </row>
    <row r="978" spans="1:3" x14ac:dyDescent="0.2">
      <c r="A978" t="s">
        <v>1158</v>
      </c>
      <c r="B978" t="s">
        <v>269</v>
      </c>
      <c r="C978">
        <v>-5.3168248493142105</v>
      </c>
    </row>
    <row r="979" spans="1:3" x14ac:dyDescent="0.2">
      <c r="A979" t="s">
        <v>125</v>
      </c>
      <c r="B979" t="s">
        <v>301</v>
      </c>
      <c r="C979">
        <v>-0.57070320865441182</v>
      </c>
    </row>
    <row r="980" spans="1:3" x14ac:dyDescent="0.2">
      <c r="A980" t="s">
        <v>1159</v>
      </c>
      <c r="B980" t="s">
        <v>285</v>
      </c>
      <c r="C980">
        <v>-6.8918939489431574</v>
      </c>
    </row>
    <row r="981" spans="1:3" x14ac:dyDescent="0.2">
      <c r="A981" t="s">
        <v>1160</v>
      </c>
      <c r="B981" t="s">
        <v>298</v>
      </c>
      <c r="C981">
        <v>-4.2620785350244876</v>
      </c>
    </row>
    <row r="982" spans="1:3" x14ac:dyDescent="0.2">
      <c r="A982" t="s">
        <v>1161</v>
      </c>
      <c r="B982" t="s">
        <v>351</v>
      </c>
      <c r="C982">
        <v>-0.59374121847890204</v>
      </c>
    </row>
    <row r="983" spans="1:3" x14ac:dyDescent="0.2">
      <c r="A983" t="s">
        <v>1162</v>
      </c>
      <c r="B983" t="s">
        <v>269</v>
      </c>
      <c r="C983">
        <v>-2.8647251675224501</v>
      </c>
    </row>
    <row r="984" spans="1:3" x14ac:dyDescent="0.2">
      <c r="A984" t="s">
        <v>91</v>
      </c>
      <c r="B984" t="s">
        <v>321</v>
      </c>
      <c r="C984">
        <v>-0.63204324028414893</v>
      </c>
    </row>
    <row r="985" spans="1:3" x14ac:dyDescent="0.2">
      <c r="A985" t="s">
        <v>1163</v>
      </c>
      <c r="B985" t="s">
        <v>270</v>
      </c>
      <c r="C985">
        <v>-1.0386634705986502</v>
      </c>
    </row>
    <row r="986" spans="1:3" x14ac:dyDescent="0.2">
      <c r="A986" t="s">
        <v>1164</v>
      </c>
      <c r="B986" t="s">
        <v>272</v>
      </c>
      <c r="C986">
        <v>-1.0053724291019051</v>
      </c>
    </row>
    <row r="987" spans="1:3" x14ac:dyDescent="0.2">
      <c r="A987" t="s">
        <v>1165</v>
      </c>
      <c r="B987" t="s">
        <v>269</v>
      </c>
      <c r="C987">
        <v>-1.6675839189047506</v>
      </c>
    </row>
    <row r="988" spans="1:3" x14ac:dyDescent="0.2">
      <c r="A988" t="s">
        <v>1166</v>
      </c>
      <c r="B988" t="s">
        <v>287</v>
      </c>
      <c r="C988">
        <v>-3.6270359938683869</v>
      </c>
    </row>
    <row r="989" spans="1:3" x14ac:dyDescent="0.2">
      <c r="A989" t="s">
        <v>1167</v>
      </c>
      <c r="B989" t="s">
        <v>260</v>
      </c>
      <c r="C989">
        <v>-10.941167527000539</v>
      </c>
    </row>
    <row r="990" spans="1:3" x14ac:dyDescent="0.2">
      <c r="A990" t="s">
        <v>1168</v>
      </c>
      <c r="B990" t="s">
        <v>269</v>
      </c>
      <c r="C990">
        <v>-2.2375590105891798</v>
      </c>
    </row>
    <row r="991" spans="1:3" x14ac:dyDescent="0.2">
      <c r="A991" t="s">
        <v>1169</v>
      </c>
      <c r="B991" t="s">
        <v>255</v>
      </c>
      <c r="C991">
        <v>-2.1821568705911805</v>
      </c>
    </row>
    <row r="992" spans="1:3" x14ac:dyDescent="0.2">
      <c r="A992" t="s">
        <v>1170</v>
      </c>
      <c r="B992" t="s">
        <v>351</v>
      </c>
      <c r="C992">
        <v>-2.0256003164157472</v>
      </c>
    </row>
    <row r="993" spans="1:3" x14ac:dyDescent="0.2">
      <c r="A993" t="s">
        <v>1171</v>
      </c>
      <c r="B993" t="s">
        <v>264</v>
      </c>
      <c r="C993">
        <v>-13.503970832810616</v>
      </c>
    </row>
    <row r="994" spans="1:3" x14ac:dyDescent="0.2">
      <c r="A994" t="s">
        <v>1172</v>
      </c>
      <c r="B994" t="s">
        <v>257</v>
      </c>
      <c r="C994">
        <v>-1.1755943579054609</v>
      </c>
    </row>
    <row r="995" spans="1:3" x14ac:dyDescent="0.2">
      <c r="A995" t="s">
        <v>1173</v>
      </c>
      <c r="B995" t="s">
        <v>256</v>
      </c>
      <c r="C995">
        <v>-1.6483275825069155</v>
      </c>
    </row>
    <row r="996" spans="1:3" x14ac:dyDescent="0.2">
      <c r="A996" t="s">
        <v>1174</v>
      </c>
      <c r="B996" t="s">
        <v>256</v>
      </c>
      <c r="C996">
        <v>-2.9200425934054373</v>
      </c>
    </row>
    <row r="997" spans="1:3" x14ac:dyDescent="0.2">
      <c r="A997" t="s">
        <v>1175</v>
      </c>
      <c r="B997" t="s">
        <v>289</v>
      </c>
      <c r="C997">
        <v>-5.7574061867851203</v>
      </c>
    </row>
    <row r="998" spans="1:3" x14ac:dyDescent="0.2">
      <c r="A998" t="s">
        <v>1176</v>
      </c>
      <c r="B998" t="s">
        <v>301</v>
      </c>
      <c r="C998">
        <v>-1.0765802582649457</v>
      </c>
    </row>
    <row r="999" spans="1:3" x14ac:dyDescent="0.2">
      <c r="A999" t="s">
        <v>1177</v>
      </c>
      <c r="B999" t="s">
        <v>321</v>
      </c>
      <c r="C999">
        <v>-1.5206713867370749</v>
      </c>
    </row>
    <row r="1000" spans="1:3" x14ac:dyDescent="0.2">
      <c r="A1000" t="s">
        <v>101</v>
      </c>
      <c r="B1000" t="s">
        <v>288</v>
      </c>
      <c r="C1000">
        <v>-3.6196076984748928</v>
      </c>
    </row>
    <row r="1001" spans="1:3" x14ac:dyDescent="0.2">
      <c r="A1001" t="s">
        <v>1178</v>
      </c>
      <c r="B1001" t="s">
        <v>269</v>
      </c>
      <c r="C1001">
        <v>-5.5836018657818771</v>
      </c>
    </row>
    <row r="1002" spans="1:3" x14ac:dyDescent="0.2">
      <c r="A1002" t="s">
        <v>1179</v>
      </c>
      <c r="B1002" t="s">
        <v>281</v>
      </c>
      <c r="C1002">
        <v>-0.5673457055421649</v>
      </c>
    </row>
    <row r="1003" spans="1:3" x14ac:dyDescent="0.2">
      <c r="A1003" t="s">
        <v>1180</v>
      </c>
      <c r="B1003" t="s">
        <v>351</v>
      </c>
      <c r="C1003">
        <v>-8.084788283744933</v>
      </c>
    </row>
    <row r="1004" spans="1:3" x14ac:dyDescent="0.2">
      <c r="A1004" t="s">
        <v>1181</v>
      </c>
      <c r="B1004" t="s">
        <v>287</v>
      </c>
      <c r="C1004">
        <v>-4.955994812625292</v>
      </c>
    </row>
    <row r="1005" spans="1:3" x14ac:dyDescent="0.2">
      <c r="A1005" t="s">
        <v>1182</v>
      </c>
      <c r="B1005" t="s">
        <v>309</v>
      </c>
      <c r="C1005">
        <v>-2.4023034601144029</v>
      </c>
    </row>
    <row r="1006" spans="1:3" x14ac:dyDescent="0.2">
      <c r="A1006" t="s">
        <v>1183</v>
      </c>
      <c r="B1006" t="s">
        <v>257</v>
      </c>
      <c r="C1006">
        <v>-3.0446644124249898</v>
      </c>
    </row>
    <row r="1007" spans="1:3" x14ac:dyDescent="0.2">
      <c r="A1007" t="s">
        <v>1184</v>
      </c>
      <c r="B1007" t="s">
        <v>256</v>
      </c>
      <c r="C1007">
        <v>-2.709367044869833</v>
      </c>
    </row>
    <row r="1008" spans="1:3" x14ac:dyDescent="0.2">
      <c r="A1008" t="s">
        <v>1185</v>
      </c>
      <c r="B1008" t="s">
        <v>288</v>
      </c>
      <c r="C1008">
        <v>-17.303264799813427</v>
      </c>
    </row>
    <row r="1009" spans="1:3" x14ac:dyDescent="0.2">
      <c r="A1009" t="s">
        <v>1186</v>
      </c>
      <c r="B1009" t="s">
        <v>259</v>
      </c>
      <c r="C1009">
        <v>-6.0170079794630666</v>
      </c>
    </row>
    <row r="1010" spans="1:3" x14ac:dyDescent="0.2">
      <c r="A1010" t="s">
        <v>1187</v>
      </c>
      <c r="B1010" t="s">
        <v>269</v>
      </c>
      <c r="C1010">
        <v>-0.73811982831685685</v>
      </c>
    </row>
    <row r="1011" spans="1:3" x14ac:dyDescent="0.2">
      <c r="A1011" t="s">
        <v>1188</v>
      </c>
      <c r="B1011" t="s">
        <v>289</v>
      </c>
      <c r="C1011">
        <v>-5.8718496633672954</v>
      </c>
    </row>
    <row r="1012" spans="1:3" x14ac:dyDescent="0.2">
      <c r="A1012" t="s">
        <v>1189</v>
      </c>
      <c r="B1012" t="s">
        <v>256</v>
      </c>
      <c r="C1012">
        <v>-4.7430975274329379</v>
      </c>
    </row>
    <row r="1013" spans="1:3" x14ac:dyDescent="0.2">
      <c r="A1013" t="s">
        <v>1190</v>
      </c>
      <c r="B1013" t="s">
        <v>254</v>
      </c>
      <c r="C1013">
        <v>-1.8960828137186145</v>
      </c>
    </row>
    <row r="1014" spans="1:3" x14ac:dyDescent="0.2">
      <c r="A1014" t="s">
        <v>1191</v>
      </c>
      <c r="B1014" t="s">
        <v>328</v>
      </c>
      <c r="C1014">
        <v>-11.659128163114389</v>
      </c>
    </row>
    <row r="1015" spans="1:3" x14ac:dyDescent="0.2">
      <c r="A1015" t="s">
        <v>1192</v>
      </c>
      <c r="B1015" t="s">
        <v>328</v>
      </c>
      <c r="C1015">
        <v>-3.9708585143002852</v>
      </c>
    </row>
    <row r="1016" spans="1:3" x14ac:dyDescent="0.2">
      <c r="A1016" t="s">
        <v>1193</v>
      </c>
      <c r="B1016" t="s">
        <v>281</v>
      </c>
      <c r="C1016">
        <v>-1.3507202469583619</v>
      </c>
    </row>
    <row r="1017" spans="1:3" x14ac:dyDescent="0.2">
      <c r="A1017" t="s">
        <v>1194</v>
      </c>
      <c r="B1017" t="s">
        <v>268</v>
      </c>
      <c r="C1017">
        <v>-6.8612382994084804</v>
      </c>
    </row>
    <row r="1018" spans="1:3" x14ac:dyDescent="0.2">
      <c r="A1018" t="s">
        <v>1195</v>
      </c>
      <c r="B1018" t="s">
        <v>278</v>
      </c>
      <c r="C1018">
        <v>-1.0782397581405154</v>
      </c>
    </row>
    <row r="1019" spans="1:3" x14ac:dyDescent="0.2">
      <c r="A1019" t="s">
        <v>120</v>
      </c>
      <c r="B1019" t="s">
        <v>269</v>
      </c>
      <c r="C1019">
        <v>-2.0097919444123646</v>
      </c>
    </row>
    <row r="1020" spans="1:3" x14ac:dyDescent="0.2">
      <c r="A1020" t="s">
        <v>1196</v>
      </c>
      <c r="B1020" t="s">
        <v>328</v>
      </c>
      <c r="C1020">
        <v>-3.368592361512742</v>
      </c>
    </row>
    <row r="1021" spans="1:3" x14ac:dyDescent="0.2">
      <c r="A1021" t="s">
        <v>1197</v>
      </c>
      <c r="B1021" t="s">
        <v>301</v>
      </c>
      <c r="C1021">
        <v>-14.227318517032934</v>
      </c>
    </row>
    <row r="1022" spans="1:3" x14ac:dyDescent="0.2">
      <c r="A1022" t="s">
        <v>1198</v>
      </c>
      <c r="B1022" t="s">
        <v>267</v>
      </c>
      <c r="C1022">
        <v>-3.8559002274235383</v>
      </c>
    </row>
    <row r="1023" spans="1:3" x14ac:dyDescent="0.2">
      <c r="A1023" t="s">
        <v>81</v>
      </c>
      <c r="B1023" t="s">
        <v>287</v>
      </c>
      <c r="C1023">
        <v>-4.6106792680525004</v>
      </c>
    </row>
    <row r="1024" spans="1:3" x14ac:dyDescent="0.2">
      <c r="A1024" t="s">
        <v>1199</v>
      </c>
      <c r="B1024" t="s">
        <v>287</v>
      </c>
      <c r="C1024">
        <v>-10.523801191303461</v>
      </c>
    </row>
    <row r="1025" spans="1:3" x14ac:dyDescent="0.2">
      <c r="A1025" t="s">
        <v>1200</v>
      </c>
      <c r="B1025" t="s">
        <v>328</v>
      </c>
      <c r="C1025">
        <v>-13.937954953002471</v>
      </c>
    </row>
    <row r="1026" spans="1:3" x14ac:dyDescent="0.2">
      <c r="A1026" t="s">
        <v>1201</v>
      </c>
      <c r="B1026" t="s">
        <v>309</v>
      </c>
      <c r="C1026">
        <v>-6.8575960121826736</v>
      </c>
    </row>
    <row r="1027" spans="1:3" x14ac:dyDescent="0.2">
      <c r="A1027" t="s">
        <v>160</v>
      </c>
      <c r="B1027" t="s">
        <v>287</v>
      </c>
      <c r="C1027">
        <v>-4.9555341339520478</v>
      </c>
    </row>
    <row r="1028" spans="1:3" x14ac:dyDescent="0.2">
      <c r="A1028" t="s">
        <v>1202</v>
      </c>
      <c r="B1028" t="s">
        <v>328</v>
      </c>
      <c r="C1028">
        <v>-2.2011996147848696</v>
      </c>
    </row>
    <row r="1029" spans="1:3" x14ac:dyDescent="0.2">
      <c r="A1029" t="s">
        <v>1203</v>
      </c>
      <c r="B1029" t="s">
        <v>257</v>
      </c>
      <c r="C1029">
        <v>-5.5426444171551799</v>
      </c>
    </row>
    <row r="1030" spans="1:3" x14ac:dyDescent="0.2">
      <c r="A1030" t="s">
        <v>1204</v>
      </c>
      <c r="B1030" t="s">
        <v>328</v>
      </c>
      <c r="C1030">
        <v>-3.4605816280812105</v>
      </c>
    </row>
    <row r="1031" spans="1:3" x14ac:dyDescent="0.2">
      <c r="A1031" t="s">
        <v>1205</v>
      </c>
      <c r="B1031" t="s">
        <v>256</v>
      </c>
      <c r="C1031">
        <v>-14.675857554760869</v>
      </c>
    </row>
    <row r="1032" spans="1:3" x14ac:dyDescent="0.2">
      <c r="A1032" t="s">
        <v>1206</v>
      </c>
      <c r="B1032" t="s">
        <v>259</v>
      </c>
      <c r="C1032">
        <v>-7.4814303170618262</v>
      </c>
    </row>
    <row r="1033" spans="1:3" x14ac:dyDescent="0.2">
      <c r="A1033" t="s">
        <v>1207</v>
      </c>
      <c r="B1033" t="s">
        <v>295</v>
      </c>
      <c r="C1033">
        <v>-4.9162957974382069</v>
      </c>
    </row>
    <row r="1034" spans="1:3" x14ac:dyDescent="0.2">
      <c r="A1034" t="s">
        <v>1208</v>
      </c>
      <c r="B1034" t="s">
        <v>257</v>
      </c>
      <c r="C1034">
        <v>-7.708819010638142</v>
      </c>
    </row>
    <row r="1035" spans="1:3" x14ac:dyDescent="0.2">
      <c r="A1035" t="s">
        <v>1209</v>
      </c>
      <c r="B1035" t="s">
        <v>269</v>
      </c>
      <c r="C1035">
        <v>-0.67943078375651822</v>
      </c>
    </row>
    <row r="1036" spans="1:3" x14ac:dyDescent="0.2">
      <c r="A1036" t="s">
        <v>151</v>
      </c>
      <c r="B1036" t="s">
        <v>285</v>
      </c>
      <c r="C1036">
        <v>-4.9343249469633728</v>
      </c>
    </row>
    <row r="1037" spans="1:3" x14ac:dyDescent="0.2">
      <c r="A1037" t="s">
        <v>1210</v>
      </c>
      <c r="B1037" t="s">
        <v>309</v>
      </c>
      <c r="C1037">
        <v>-0.88735864086841842</v>
      </c>
    </row>
    <row r="1038" spans="1:3" x14ac:dyDescent="0.2">
      <c r="A1038" t="s">
        <v>1211</v>
      </c>
      <c r="B1038" t="s">
        <v>276</v>
      </c>
      <c r="C1038">
        <v>-1.0442076661930357</v>
      </c>
    </row>
    <row r="1039" spans="1:3" x14ac:dyDescent="0.2">
      <c r="A1039" t="s">
        <v>1212</v>
      </c>
      <c r="B1039" t="s">
        <v>288</v>
      </c>
      <c r="C1039">
        <v>-3.388372301808094</v>
      </c>
    </row>
    <row r="1040" spans="1:3" x14ac:dyDescent="0.2">
      <c r="A1040" t="s">
        <v>1213</v>
      </c>
      <c r="B1040" t="s">
        <v>285</v>
      </c>
      <c r="C1040">
        <v>-9.3211091267461086</v>
      </c>
    </row>
    <row r="1041" spans="1:3" x14ac:dyDescent="0.2">
      <c r="A1041" t="s">
        <v>1214</v>
      </c>
      <c r="B1041" t="s">
        <v>269</v>
      </c>
      <c r="C1041">
        <v>-1.0233255782209691</v>
      </c>
    </row>
    <row r="1042" spans="1:3" x14ac:dyDescent="0.2">
      <c r="A1042" t="s">
        <v>1215</v>
      </c>
      <c r="B1042" t="s">
        <v>276</v>
      </c>
      <c r="C1042">
        <v>-2.0449894479331197</v>
      </c>
    </row>
    <row r="1043" spans="1:3" x14ac:dyDescent="0.2">
      <c r="A1043" t="s">
        <v>1216</v>
      </c>
      <c r="B1043" t="s">
        <v>265</v>
      </c>
      <c r="C1043">
        <v>-1.899930591042776</v>
      </c>
    </row>
    <row r="1044" spans="1:3" x14ac:dyDescent="0.2">
      <c r="A1044" t="s">
        <v>1217</v>
      </c>
      <c r="B1044" t="s">
        <v>289</v>
      </c>
      <c r="C1044">
        <v>-2.7122182009232079</v>
      </c>
    </row>
    <row r="1045" spans="1:3" x14ac:dyDescent="0.2">
      <c r="A1045" t="s">
        <v>1218</v>
      </c>
      <c r="B1045" t="s">
        <v>259</v>
      </c>
      <c r="C1045">
        <v>-10.436179752400664</v>
      </c>
    </row>
    <row r="1046" spans="1:3" x14ac:dyDescent="0.2">
      <c r="A1046" t="s">
        <v>1219</v>
      </c>
      <c r="B1046" t="s">
        <v>285</v>
      </c>
      <c r="C1046">
        <v>-3.6780374103285682</v>
      </c>
    </row>
    <row r="1047" spans="1:3" x14ac:dyDescent="0.2">
      <c r="A1047" t="s">
        <v>1220</v>
      </c>
      <c r="B1047" t="s">
        <v>283</v>
      </c>
      <c r="C1047">
        <v>-0.83230952730705943</v>
      </c>
    </row>
    <row r="1048" spans="1:3" x14ac:dyDescent="0.2">
      <c r="A1048" t="s">
        <v>1221</v>
      </c>
      <c r="B1048" t="s">
        <v>254</v>
      </c>
      <c r="C1048">
        <v>-11.398773106476161</v>
      </c>
    </row>
    <row r="1049" spans="1:3" x14ac:dyDescent="0.2">
      <c r="A1049" t="s">
        <v>1222</v>
      </c>
      <c r="B1049" t="s">
        <v>267</v>
      </c>
      <c r="C1049">
        <v>-2.3639398862331453</v>
      </c>
    </row>
    <row r="1050" spans="1:3" x14ac:dyDescent="0.2">
      <c r="A1050" t="s">
        <v>1223</v>
      </c>
      <c r="B1050" t="s">
        <v>260</v>
      </c>
      <c r="C1050">
        <v>-12.10664461003975</v>
      </c>
    </row>
    <row r="1051" spans="1:3" x14ac:dyDescent="0.2">
      <c r="A1051" t="s">
        <v>163</v>
      </c>
      <c r="B1051" t="s">
        <v>254</v>
      </c>
      <c r="C1051">
        <v>-0.98874600677551872</v>
      </c>
    </row>
    <row r="1052" spans="1:3" x14ac:dyDescent="0.2">
      <c r="A1052" t="s">
        <v>1224</v>
      </c>
      <c r="B1052" t="s">
        <v>288</v>
      </c>
      <c r="C1052">
        <v>-10.927983950014228</v>
      </c>
    </row>
    <row r="1053" spans="1:3" x14ac:dyDescent="0.2">
      <c r="A1053" t="s">
        <v>1225</v>
      </c>
      <c r="B1053" t="s">
        <v>269</v>
      </c>
      <c r="C1053">
        <v>-4.3325913645073575</v>
      </c>
    </row>
    <row r="1054" spans="1:3" x14ac:dyDescent="0.2">
      <c r="A1054" t="s">
        <v>1226</v>
      </c>
      <c r="B1054" t="s">
        <v>281</v>
      </c>
      <c r="C1054">
        <v>-0.97438899651604072</v>
      </c>
    </row>
    <row r="1055" spans="1:3" x14ac:dyDescent="0.2">
      <c r="A1055" t="s">
        <v>1227</v>
      </c>
      <c r="B1055" t="s">
        <v>278</v>
      </c>
      <c r="C1055">
        <v>-4.3743801956594366</v>
      </c>
    </row>
    <row r="1056" spans="1:3" x14ac:dyDescent="0.2">
      <c r="A1056" t="s">
        <v>1228</v>
      </c>
      <c r="B1056" t="s">
        <v>309</v>
      </c>
      <c r="C1056">
        <v>-3.2594326266915923</v>
      </c>
    </row>
    <row r="1057" spans="1:3" x14ac:dyDescent="0.2">
      <c r="A1057" t="s">
        <v>1229</v>
      </c>
      <c r="B1057" t="s">
        <v>269</v>
      </c>
      <c r="C1057">
        <v>-1.3236484172794303</v>
      </c>
    </row>
    <row r="1058" spans="1:3" x14ac:dyDescent="0.2">
      <c r="A1058" t="s">
        <v>209</v>
      </c>
      <c r="B1058" t="s">
        <v>287</v>
      </c>
      <c r="C1058">
        <v>-7.9264824693319413</v>
      </c>
    </row>
    <row r="1059" spans="1:3" x14ac:dyDescent="0.2">
      <c r="A1059" t="s">
        <v>1230</v>
      </c>
      <c r="B1059" t="s">
        <v>256</v>
      </c>
      <c r="C1059">
        <v>-11.812631221312783</v>
      </c>
    </row>
    <row r="1060" spans="1:3" x14ac:dyDescent="0.2">
      <c r="A1060" t="s">
        <v>1231</v>
      </c>
      <c r="B1060" t="s">
        <v>288</v>
      </c>
      <c r="C1060">
        <v>-6.1605354158539605</v>
      </c>
    </row>
    <row r="1061" spans="1:3" x14ac:dyDescent="0.2">
      <c r="A1061" t="s">
        <v>1232</v>
      </c>
      <c r="B1061" t="s">
        <v>288</v>
      </c>
      <c r="C1061">
        <v>-15.247907663407947</v>
      </c>
    </row>
    <row r="1062" spans="1:3" x14ac:dyDescent="0.2">
      <c r="A1062" t="s">
        <v>1233</v>
      </c>
      <c r="B1062" t="s">
        <v>288</v>
      </c>
      <c r="C1062">
        <v>-13.827957932929312</v>
      </c>
    </row>
    <row r="1063" spans="1:3" x14ac:dyDescent="0.2">
      <c r="A1063" t="s">
        <v>1234</v>
      </c>
      <c r="B1063" t="s">
        <v>261</v>
      </c>
      <c r="C1063">
        <v>-7.7689102769318747</v>
      </c>
    </row>
    <row r="1064" spans="1:3" x14ac:dyDescent="0.2">
      <c r="A1064" t="s">
        <v>1235</v>
      </c>
      <c r="B1064" t="s">
        <v>255</v>
      </c>
      <c r="C1064">
        <v>-5.6365918955891239</v>
      </c>
    </row>
    <row r="1065" spans="1:3" x14ac:dyDescent="0.2">
      <c r="A1065" t="s">
        <v>1236</v>
      </c>
      <c r="B1065" t="s">
        <v>256</v>
      </c>
      <c r="C1065">
        <v>-4.244057685652594</v>
      </c>
    </row>
    <row r="1066" spans="1:3" x14ac:dyDescent="0.2">
      <c r="A1066" t="s">
        <v>1237</v>
      </c>
      <c r="B1066" t="s">
        <v>261</v>
      </c>
      <c r="C1066">
        <v>-5.7582523457297077</v>
      </c>
    </row>
    <row r="1067" spans="1:3" x14ac:dyDescent="0.2">
      <c r="A1067" t="s">
        <v>78</v>
      </c>
      <c r="B1067" t="s">
        <v>285</v>
      </c>
      <c r="C1067">
        <v>-8.4789270059007169</v>
      </c>
    </row>
    <row r="1068" spans="1:3" x14ac:dyDescent="0.2">
      <c r="A1068" t="s">
        <v>1238</v>
      </c>
      <c r="B1068" t="s">
        <v>321</v>
      </c>
      <c r="C1068">
        <v>-2.9299943977051912</v>
      </c>
    </row>
    <row r="1069" spans="1:3" x14ac:dyDescent="0.2">
      <c r="A1069" t="s">
        <v>199</v>
      </c>
      <c r="B1069" t="s">
        <v>254</v>
      </c>
      <c r="C1069">
        <v>-10.506538466194522</v>
      </c>
    </row>
    <row r="1070" spans="1:3" x14ac:dyDescent="0.2">
      <c r="A1070" t="s">
        <v>59</v>
      </c>
      <c r="B1070" t="s">
        <v>259</v>
      </c>
      <c r="C1070">
        <v>-0.85663104327239992</v>
      </c>
    </row>
    <row r="1071" spans="1:3" x14ac:dyDescent="0.2">
      <c r="A1071" t="s">
        <v>1239</v>
      </c>
      <c r="B1071" t="s">
        <v>285</v>
      </c>
      <c r="C1071">
        <v>-2.227263737883038</v>
      </c>
    </row>
    <row r="1072" spans="1:3" x14ac:dyDescent="0.2">
      <c r="A1072" t="s">
        <v>1240</v>
      </c>
      <c r="B1072" t="s">
        <v>265</v>
      </c>
      <c r="C1072">
        <v>-2.2168818110546566</v>
      </c>
    </row>
    <row r="1073" spans="1:3" x14ac:dyDescent="0.2">
      <c r="A1073" t="s">
        <v>1241</v>
      </c>
      <c r="B1073" t="s">
        <v>275</v>
      </c>
      <c r="C1073">
        <v>-6.7296834290473679</v>
      </c>
    </row>
    <row r="1074" spans="1:3" x14ac:dyDescent="0.2">
      <c r="A1074" t="s">
        <v>1242</v>
      </c>
      <c r="B1074" t="s">
        <v>269</v>
      </c>
      <c r="C1074">
        <v>-8.358582420960186</v>
      </c>
    </row>
    <row r="1075" spans="1:3" x14ac:dyDescent="0.2">
      <c r="A1075" t="s">
        <v>1243</v>
      </c>
      <c r="B1075" t="s">
        <v>259</v>
      </c>
      <c r="C1075">
        <v>-8.0782911325532201</v>
      </c>
    </row>
    <row r="1076" spans="1:3" x14ac:dyDescent="0.2">
      <c r="A1076" t="s">
        <v>1244</v>
      </c>
      <c r="B1076" t="s">
        <v>256</v>
      </c>
      <c r="C1076">
        <v>-5.7741412337736442</v>
      </c>
    </row>
    <row r="1077" spans="1:3" x14ac:dyDescent="0.2">
      <c r="A1077" t="s">
        <v>327</v>
      </c>
      <c r="B1077" t="s">
        <v>256</v>
      </c>
      <c r="C1077">
        <v>-1.3211142003077538</v>
      </c>
    </row>
    <row r="1078" spans="1:3" x14ac:dyDescent="0.2">
      <c r="A1078" t="s">
        <v>1245</v>
      </c>
      <c r="B1078" t="s">
        <v>278</v>
      </c>
      <c r="C1078">
        <v>-3.5826819236124869</v>
      </c>
    </row>
    <row r="1079" spans="1:3" x14ac:dyDescent="0.2">
      <c r="A1079" t="s">
        <v>1246</v>
      </c>
      <c r="B1079" t="s">
        <v>255</v>
      </c>
      <c r="C1079">
        <v>-0.7340297252037542</v>
      </c>
    </row>
    <row r="1080" spans="1:3" x14ac:dyDescent="0.2">
      <c r="A1080" t="s">
        <v>1247</v>
      </c>
      <c r="B1080" t="s">
        <v>265</v>
      </c>
      <c r="C1080">
        <v>-3.9096228574296936</v>
      </c>
    </row>
    <row r="1081" spans="1:3" x14ac:dyDescent="0.2">
      <c r="A1081" t="s">
        <v>1248</v>
      </c>
      <c r="B1081" t="s">
        <v>328</v>
      </c>
      <c r="C1081">
        <v>-1.8941762403304752</v>
      </c>
    </row>
    <row r="1082" spans="1:3" x14ac:dyDescent="0.2">
      <c r="A1082" t="s">
        <v>1249</v>
      </c>
      <c r="B1082" t="s">
        <v>281</v>
      </c>
      <c r="C1082">
        <v>-4.7538376101813826</v>
      </c>
    </row>
    <row r="1083" spans="1:3" x14ac:dyDescent="0.2">
      <c r="A1083" t="s">
        <v>1250</v>
      </c>
      <c r="B1083" t="s">
        <v>276</v>
      </c>
      <c r="C1083">
        <v>-0.73824697393186323</v>
      </c>
    </row>
    <row r="1084" spans="1:3" x14ac:dyDescent="0.2">
      <c r="A1084" t="s">
        <v>1251</v>
      </c>
      <c r="B1084" t="s">
        <v>301</v>
      </c>
      <c r="C1084">
        <v>-6.761543154416584</v>
      </c>
    </row>
    <row r="1085" spans="1:3" x14ac:dyDescent="0.2">
      <c r="A1085" t="s">
        <v>1252</v>
      </c>
      <c r="B1085" t="s">
        <v>285</v>
      </c>
      <c r="C1085">
        <v>-7.2818188139626026</v>
      </c>
    </row>
    <row r="1086" spans="1:3" x14ac:dyDescent="0.2">
      <c r="A1086" t="s">
        <v>1253</v>
      </c>
      <c r="B1086" t="s">
        <v>269</v>
      </c>
      <c r="C1086">
        <v>-6.5330171675603435</v>
      </c>
    </row>
    <row r="1087" spans="1:3" x14ac:dyDescent="0.2">
      <c r="A1087" t="s">
        <v>1254</v>
      </c>
      <c r="B1087" t="s">
        <v>269</v>
      </c>
      <c r="C1087">
        <v>-3.5858234719861968</v>
      </c>
    </row>
    <row r="1088" spans="1:3" x14ac:dyDescent="0.2">
      <c r="A1088" t="s">
        <v>1255</v>
      </c>
      <c r="B1088" t="s">
        <v>255</v>
      </c>
      <c r="C1088">
        <v>-7.0310098562773709</v>
      </c>
    </row>
    <row r="1089" spans="1:3" x14ac:dyDescent="0.2">
      <c r="A1089" t="s">
        <v>1256</v>
      </c>
      <c r="B1089" t="s">
        <v>261</v>
      </c>
      <c r="C1089">
        <v>-0.68472211502800051</v>
      </c>
    </row>
    <row r="1090" spans="1:3" x14ac:dyDescent="0.2">
      <c r="A1090" t="s">
        <v>1257</v>
      </c>
      <c r="B1090" t="s">
        <v>264</v>
      </c>
      <c r="C1090">
        <v>-7.2349542100692874</v>
      </c>
    </row>
    <row r="1091" spans="1:3" x14ac:dyDescent="0.2">
      <c r="A1091" t="s">
        <v>1258</v>
      </c>
      <c r="B1091" t="s">
        <v>281</v>
      </c>
      <c r="C1091">
        <v>-1.698111114782302</v>
      </c>
    </row>
    <row r="1092" spans="1:3" x14ac:dyDescent="0.2">
      <c r="A1092" t="s">
        <v>1259</v>
      </c>
      <c r="B1092" t="s">
        <v>268</v>
      </c>
      <c r="C1092">
        <v>-1.1336200092339652</v>
      </c>
    </row>
    <row r="1093" spans="1:3" x14ac:dyDescent="0.2">
      <c r="A1093" t="s">
        <v>1260</v>
      </c>
      <c r="B1093" t="s">
        <v>301</v>
      </c>
      <c r="C1093">
        <v>-1.895614829917029</v>
      </c>
    </row>
    <row r="1094" spans="1:3" x14ac:dyDescent="0.2">
      <c r="A1094" t="s">
        <v>1261</v>
      </c>
      <c r="B1094" t="s">
        <v>257</v>
      </c>
      <c r="C1094">
        <v>-7.1881525621526698</v>
      </c>
    </row>
    <row r="1095" spans="1:3" x14ac:dyDescent="0.2">
      <c r="A1095" t="s">
        <v>66</v>
      </c>
      <c r="B1095" t="s">
        <v>298</v>
      </c>
      <c r="C1095">
        <v>-0.84429669033173993</v>
      </c>
    </row>
    <row r="1096" spans="1:3" x14ac:dyDescent="0.2">
      <c r="A1096" t="s">
        <v>1262</v>
      </c>
      <c r="B1096" t="s">
        <v>276</v>
      </c>
      <c r="C1096">
        <v>-2.3631993119307881</v>
      </c>
    </row>
    <row r="1097" spans="1:3" x14ac:dyDescent="0.2">
      <c r="A1097" t="s">
        <v>1263</v>
      </c>
      <c r="B1097" t="s">
        <v>281</v>
      </c>
      <c r="C1097">
        <v>-4.6888727318554819</v>
      </c>
    </row>
    <row r="1098" spans="1:3" x14ac:dyDescent="0.2">
      <c r="A1098" t="s">
        <v>1264</v>
      </c>
      <c r="B1098" t="s">
        <v>328</v>
      </c>
      <c r="C1098">
        <v>-9.476605537534537</v>
      </c>
    </row>
    <row r="1099" spans="1:3" x14ac:dyDescent="0.2">
      <c r="A1099" t="s">
        <v>1265</v>
      </c>
      <c r="B1099" t="s">
        <v>287</v>
      </c>
      <c r="C1099">
        <v>-5.309456324568588</v>
      </c>
    </row>
    <row r="1100" spans="1:3" x14ac:dyDescent="0.2">
      <c r="A1100" t="s">
        <v>1266</v>
      </c>
      <c r="B1100" t="s">
        <v>269</v>
      </c>
      <c r="C1100">
        <v>-1.719330158326223</v>
      </c>
    </row>
    <row r="1101" spans="1:3" x14ac:dyDescent="0.2">
      <c r="A1101" t="s">
        <v>1267</v>
      </c>
      <c r="B1101" t="s">
        <v>309</v>
      </c>
      <c r="C1101">
        <v>-1.4202367369739617</v>
      </c>
    </row>
    <row r="1102" spans="1:3" x14ac:dyDescent="0.2">
      <c r="A1102" t="s">
        <v>1268</v>
      </c>
      <c r="B1102" t="s">
        <v>268</v>
      </c>
      <c r="C1102">
        <v>-10.928304259372272</v>
      </c>
    </row>
    <row r="1103" spans="1:3" x14ac:dyDescent="0.2">
      <c r="A1103" t="s">
        <v>1269</v>
      </c>
      <c r="B1103" t="s">
        <v>275</v>
      </c>
      <c r="C1103">
        <v>-1.0514352608261963</v>
      </c>
    </row>
    <row r="1104" spans="1:3" x14ac:dyDescent="0.2">
      <c r="A1104" t="s">
        <v>1270</v>
      </c>
      <c r="B1104" t="s">
        <v>283</v>
      </c>
      <c r="C1104">
        <v>-1.1388048283217314</v>
      </c>
    </row>
    <row r="1105" spans="1:3" x14ac:dyDescent="0.2">
      <c r="A1105" t="s">
        <v>1271</v>
      </c>
      <c r="B1105" t="s">
        <v>267</v>
      </c>
      <c r="C1105">
        <v>-4.2080360033731585</v>
      </c>
    </row>
    <row r="1106" spans="1:3" x14ac:dyDescent="0.2">
      <c r="A1106" t="s">
        <v>1272</v>
      </c>
      <c r="B1106" t="s">
        <v>296</v>
      </c>
      <c r="C1106">
        <v>-0.76253827364870497</v>
      </c>
    </row>
    <row r="1107" spans="1:3" x14ac:dyDescent="0.2">
      <c r="A1107" t="s">
        <v>104</v>
      </c>
      <c r="B1107" t="s">
        <v>328</v>
      </c>
      <c r="C1107">
        <v>-0.93569581615311126</v>
      </c>
    </row>
    <row r="1108" spans="1:3" x14ac:dyDescent="0.2">
      <c r="A1108" t="s">
        <v>1273</v>
      </c>
      <c r="B1108" t="s">
        <v>256</v>
      </c>
      <c r="C1108">
        <v>-10.097802843362123</v>
      </c>
    </row>
    <row r="1109" spans="1:3" x14ac:dyDescent="0.2">
      <c r="A1109" t="s">
        <v>1274</v>
      </c>
      <c r="B1109" t="s">
        <v>269</v>
      </c>
      <c r="C1109">
        <v>-5.6869770242484634</v>
      </c>
    </row>
    <row r="1110" spans="1:3" x14ac:dyDescent="0.2">
      <c r="A1110" t="s">
        <v>1275</v>
      </c>
      <c r="B1110" t="s">
        <v>321</v>
      </c>
      <c r="C1110">
        <v>-7.703384329148272</v>
      </c>
    </row>
    <row r="1111" spans="1:3" x14ac:dyDescent="0.2">
      <c r="A1111" t="s">
        <v>1276</v>
      </c>
      <c r="B1111" t="s">
        <v>268</v>
      </c>
      <c r="C1111">
        <v>-3.3163031714160898</v>
      </c>
    </row>
    <row r="1112" spans="1:3" x14ac:dyDescent="0.2">
      <c r="A1112" t="s">
        <v>1277</v>
      </c>
      <c r="B1112" t="s">
        <v>264</v>
      </c>
      <c r="C1112">
        <v>-7.2100782928624056</v>
      </c>
    </row>
    <row r="1113" spans="1:3" x14ac:dyDescent="0.2">
      <c r="A1113" t="s">
        <v>1278</v>
      </c>
      <c r="B1113" t="s">
        <v>351</v>
      </c>
      <c r="C1113">
        <v>-1.796983447351183</v>
      </c>
    </row>
    <row r="1114" spans="1:3" x14ac:dyDescent="0.2">
      <c r="A1114" t="s">
        <v>1279</v>
      </c>
      <c r="B1114" t="s">
        <v>265</v>
      </c>
      <c r="C1114">
        <v>-4.4150161216589199</v>
      </c>
    </row>
    <row r="1115" spans="1:3" x14ac:dyDescent="0.2">
      <c r="A1115" t="s">
        <v>1280</v>
      </c>
      <c r="B1115" t="s">
        <v>269</v>
      </c>
      <c r="C1115">
        <v>-5.0530144789649833</v>
      </c>
    </row>
    <row r="1116" spans="1:3" x14ac:dyDescent="0.2">
      <c r="A1116" t="s">
        <v>1281</v>
      </c>
      <c r="B1116" t="s">
        <v>268</v>
      </c>
      <c r="C1116">
        <v>-4.5601477514191586</v>
      </c>
    </row>
    <row r="1117" spans="1:3" x14ac:dyDescent="0.2">
      <c r="A1117" t="s">
        <v>1282</v>
      </c>
      <c r="B1117" t="s">
        <v>257</v>
      </c>
      <c r="C1117">
        <v>-3.0367721627748536</v>
      </c>
    </row>
    <row r="1118" spans="1:3" x14ac:dyDescent="0.2">
      <c r="A1118" t="s">
        <v>1283</v>
      </c>
      <c r="B1118" t="s">
        <v>328</v>
      </c>
      <c r="C1118">
        <v>-12.451730194800549</v>
      </c>
    </row>
    <row r="1119" spans="1:3" x14ac:dyDescent="0.2">
      <c r="A1119" t="s">
        <v>1284</v>
      </c>
      <c r="B1119" t="s">
        <v>328</v>
      </c>
      <c r="C1119">
        <v>-1.0817359565412679</v>
      </c>
    </row>
    <row r="1120" spans="1:3" x14ac:dyDescent="0.2">
      <c r="A1120" t="s">
        <v>1285</v>
      </c>
      <c r="B1120" t="s">
        <v>259</v>
      </c>
      <c r="C1120">
        <v>-3.0401018673703168</v>
      </c>
    </row>
    <row r="1121" spans="1:3" x14ac:dyDescent="0.2">
      <c r="A1121" t="s">
        <v>150</v>
      </c>
      <c r="B1121" t="s">
        <v>255</v>
      </c>
      <c r="C1121">
        <v>-7.7592445879654877</v>
      </c>
    </row>
    <row r="1122" spans="1:3" x14ac:dyDescent="0.2">
      <c r="A1122" t="s">
        <v>1286</v>
      </c>
      <c r="B1122" t="s">
        <v>256</v>
      </c>
      <c r="C1122">
        <v>-8.8553307074084451</v>
      </c>
    </row>
    <row r="1123" spans="1:3" x14ac:dyDescent="0.2">
      <c r="A1123" t="s">
        <v>1126</v>
      </c>
      <c r="B1123" t="s">
        <v>264</v>
      </c>
      <c r="C1123">
        <v>-6.0802583040734355</v>
      </c>
    </row>
    <row r="1124" spans="1:3" x14ac:dyDescent="0.2">
      <c r="A1124" t="s">
        <v>1287</v>
      </c>
      <c r="B1124" t="s">
        <v>261</v>
      </c>
      <c r="C1124">
        <v>-9.5212416293589293</v>
      </c>
    </row>
    <row r="1125" spans="1:3" x14ac:dyDescent="0.2">
      <c r="A1125" t="s">
        <v>1288</v>
      </c>
      <c r="B1125" t="s">
        <v>351</v>
      </c>
      <c r="C1125">
        <v>-1.205172733808292</v>
      </c>
    </row>
    <row r="1126" spans="1:3" x14ac:dyDescent="0.2">
      <c r="A1126" t="s">
        <v>1289</v>
      </c>
      <c r="B1126" t="s">
        <v>296</v>
      </c>
      <c r="C1126">
        <v>-1.9490222717176156</v>
      </c>
    </row>
    <row r="1127" spans="1:3" x14ac:dyDescent="0.2">
      <c r="A1127" t="s">
        <v>1290</v>
      </c>
      <c r="B1127" t="s">
        <v>296</v>
      </c>
      <c r="C1127">
        <v>-12.689388237690995</v>
      </c>
    </row>
    <row r="1128" spans="1:3" x14ac:dyDescent="0.2">
      <c r="A1128" t="s">
        <v>1291</v>
      </c>
      <c r="B1128" t="s">
        <v>257</v>
      </c>
      <c r="C1128">
        <v>-7.8610374707070632</v>
      </c>
    </row>
    <row r="1129" spans="1:3" x14ac:dyDescent="0.2">
      <c r="A1129" t="s">
        <v>1292</v>
      </c>
      <c r="B1129" t="s">
        <v>254</v>
      </c>
      <c r="C1129">
        <v>-7.1343187227891995</v>
      </c>
    </row>
    <row r="1130" spans="1:3" x14ac:dyDescent="0.2">
      <c r="A1130" t="s">
        <v>1293</v>
      </c>
      <c r="B1130" t="s">
        <v>269</v>
      </c>
      <c r="C1130">
        <v>-10.719026324487215</v>
      </c>
    </row>
    <row r="1131" spans="1:3" x14ac:dyDescent="0.2">
      <c r="A1131" t="s">
        <v>1294</v>
      </c>
      <c r="B1131" t="s">
        <v>287</v>
      </c>
      <c r="C1131">
        <v>-2.2015155176953627</v>
      </c>
    </row>
    <row r="1132" spans="1:3" x14ac:dyDescent="0.2">
      <c r="A1132" t="s">
        <v>1295</v>
      </c>
      <c r="B1132" t="s">
        <v>285</v>
      </c>
      <c r="C1132">
        <v>-9.8685311475990503</v>
      </c>
    </row>
    <row r="1133" spans="1:3" x14ac:dyDescent="0.2">
      <c r="A1133" t="s">
        <v>90</v>
      </c>
      <c r="B1133" t="s">
        <v>260</v>
      </c>
      <c r="C1133">
        <v>-1.3239532683008948</v>
      </c>
    </row>
    <row r="1134" spans="1:3" x14ac:dyDescent="0.2">
      <c r="A1134" t="s">
        <v>1296</v>
      </c>
      <c r="B1134" t="s">
        <v>254</v>
      </c>
      <c r="C1134">
        <v>-9.0830143210434642</v>
      </c>
    </row>
    <row r="1135" spans="1:3" x14ac:dyDescent="0.2">
      <c r="A1135" t="s">
        <v>1297</v>
      </c>
      <c r="B1135" t="s">
        <v>276</v>
      </c>
      <c r="C1135">
        <v>-1.1134442799717703</v>
      </c>
    </row>
    <row r="1136" spans="1:3" x14ac:dyDescent="0.2">
      <c r="A1136" t="s">
        <v>1298</v>
      </c>
      <c r="B1136" t="s">
        <v>328</v>
      </c>
      <c r="C1136">
        <v>-1.6864181780563021</v>
      </c>
    </row>
    <row r="1137" spans="1:3" x14ac:dyDescent="0.2">
      <c r="A1137" t="s">
        <v>1299</v>
      </c>
      <c r="B1137" t="s">
        <v>351</v>
      </c>
      <c r="C1137">
        <v>-2.3878000744469996</v>
      </c>
    </row>
    <row r="1138" spans="1:3" x14ac:dyDescent="0.2">
      <c r="A1138" t="s">
        <v>1300</v>
      </c>
      <c r="B1138" t="s">
        <v>351</v>
      </c>
      <c r="C1138">
        <v>-2.9699973315470238</v>
      </c>
    </row>
    <row r="1139" spans="1:3" x14ac:dyDescent="0.2">
      <c r="A1139" t="s">
        <v>1301</v>
      </c>
      <c r="B1139" t="s">
        <v>285</v>
      </c>
      <c r="C1139">
        <v>-4.007352562651719</v>
      </c>
    </row>
    <row r="1140" spans="1:3" x14ac:dyDescent="0.2">
      <c r="A1140" t="s">
        <v>1302</v>
      </c>
      <c r="B1140" t="s">
        <v>321</v>
      </c>
      <c r="C1140">
        <v>-10.719745021772747</v>
      </c>
    </row>
    <row r="1141" spans="1:3" x14ac:dyDescent="0.2">
      <c r="A1141" t="s">
        <v>1303</v>
      </c>
      <c r="B1141" t="s">
        <v>265</v>
      </c>
      <c r="C1141">
        <v>-6.0579316288268572</v>
      </c>
    </row>
    <row r="1142" spans="1:3" x14ac:dyDescent="0.2">
      <c r="A1142" t="s">
        <v>116</v>
      </c>
      <c r="B1142" t="s">
        <v>259</v>
      </c>
      <c r="C1142">
        <v>-8.49653658569496</v>
      </c>
    </row>
    <row r="1143" spans="1:3" x14ac:dyDescent="0.2">
      <c r="A1143" t="s">
        <v>1304</v>
      </c>
      <c r="B1143" t="s">
        <v>270</v>
      </c>
      <c r="C1143">
        <v>-8.0737008904411152</v>
      </c>
    </row>
    <row r="1144" spans="1:3" x14ac:dyDescent="0.2">
      <c r="A1144" t="s">
        <v>213</v>
      </c>
      <c r="B1144" t="s">
        <v>260</v>
      </c>
      <c r="C1144">
        <v>-8.2664943430568449</v>
      </c>
    </row>
    <row r="1145" spans="1:3" x14ac:dyDescent="0.2">
      <c r="A1145" t="s">
        <v>1305</v>
      </c>
      <c r="B1145" t="s">
        <v>257</v>
      </c>
      <c r="C1145">
        <v>-9.9771251788943083</v>
      </c>
    </row>
    <row r="1146" spans="1:3" x14ac:dyDescent="0.2">
      <c r="A1146" t="s">
        <v>1306</v>
      </c>
      <c r="B1146" t="s">
        <v>256</v>
      </c>
      <c r="C1146">
        <v>-2.9314287927459732</v>
      </c>
    </row>
    <row r="1147" spans="1:3" x14ac:dyDescent="0.2">
      <c r="A1147" t="s">
        <v>1047</v>
      </c>
      <c r="B1147" t="s">
        <v>287</v>
      </c>
      <c r="C1147">
        <v>-6.0643793389262779</v>
      </c>
    </row>
    <row r="1148" spans="1:3" x14ac:dyDescent="0.2">
      <c r="A1148" t="s">
        <v>1307</v>
      </c>
      <c r="B1148" t="s">
        <v>283</v>
      </c>
      <c r="C1148">
        <v>-4.0110357119371836</v>
      </c>
    </row>
    <row r="1149" spans="1:3" x14ac:dyDescent="0.2">
      <c r="A1149" t="s">
        <v>1308</v>
      </c>
      <c r="B1149" t="s">
        <v>309</v>
      </c>
      <c r="C1149">
        <v>-4.1073565168678146</v>
      </c>
    </row>
    <row r="1150" spans="1:3" x14ac:dyDescent="0.2">
      <c r="A1150" t="s">
        <v>210</v>
      </c>
      <c r="B1150" t="s">
        <v>275</v>
      </c>
      <c r="C1150">
        <v>-9.6457078101050442</v>
      </c>
    </row>
    <row r="1151" spans="1:3" x14ac:dyDescent="0.2">
      <c r="A1151" t="s">
        <v>1309</v>
      </c>
      <c r="B1151" t="s">
        <v>288</v>
      </c>
      <c r="C1151">
        <v>-7.3237426993141987</v>
      </c>
    </row>
    <row r="1152" spans="1:3" x14ac:dyDescent="0.2">
      <c r="A1152" t="s">
        <v>86</v>
      </c>
      <c r="B1152" t="s">
        <v>265</v>
      </c>
      <c r="C1152">
        <v>-1.0469740782640218</v>
      </c>
    </row>
    <row r="1153" spans="1:3" x14ac:dyDescent="0.2">
      <c r="A1153" t="s">
        <v>1310</v>
      </c>
      <c r="B1153" t="s">
        <v>289</v>
      </c>
      <c r="C1153">
        <v>-1.68199163646807</v>
      </c>
    </row>
    <row r="1154" spans="1:3" x14ac:dyDescent="0.2">
      <c r="A1154" t="s">
        <v>1311</v>
      </c>
      <c r="B1154" t="s">
        <v>268</v>
      </c>
      <c r="C1154">
        <v>-3.0328557300621082</v>
      </c>
    </row>
    <row r="1155" spans="1:3" x14ac:dyDescent="0.2">
      <c r="A1155" t="s">
        <v>1312</v>
      </c>
      <c r="B1155" t="s">
        <v>268</v>
      </c>
      <c r="C1155">
        <v>-12.974602339088074</v>
      </c>
    </row>
    <row r="1156" spans="1:3" x14ac:dyDescent="0.2">
      <c r="A1156" t="s">
        <v>1313</v>
      </c>
      <c r="B1156" t="s">
        <v>269</v>
      </c>
      <c r="C1156">
        <v>-1.2685899613333531</v>
      </c>
    </row>
    <row r="1157" spans="1:3" x14ac:dyDescent="0.2">
      <c r="A1157" t="s">
        <v>222</v>
      </c>
      <c r="B1157" t="s">
        <v>283</v>
      </c>
      <c r="C1157">
        <v>-1.268972492943315</v>
      </c>
    </row>
    <row r="1158" spans="1:3" x14ac:dyDescent="0.2">
      <c r="A1158" t="s">
        <v>1314</v>
      </c>
      <c r="B1158" t="s">
        <v>289</v>
      </c>
      <c r="C1158">
        <v>-4.1724964698680713</v>
      </c>
    </row>
    <row r="1159" spans="1:3" x14ac:dyDescent="0.2">
      <c r="A1159" t="s">
        <v>1315</v>
      </c>
      <c r="B1159" t="s">
        <v>295</v>
      </c>
      <c r="C1159">
        <v>-4.3169858692748466</v>
      </c>
    </row>
    <row r="1160" spans="1:3" x14ac:dyDescent="0.2">
      <c r="A1160" t="s">
        <v>1316</v>
      </c>
      <c r="B1160" t="s">
        <v>351</v>
      </c>
      <c r="C1160">
        <v>-4.5112541507551338</v>
      </c>
    </row>
    <row r="1161" spans="1:3" x14ac:dyDescent="0.2">
      <c r="A1161" t="s">
        <v>172</v>
      </c>
      <c r="B1161" t="s">
        <v>261</v>
      </c>
      <c r="C1161">
        <v>-10.175181706884944</v>
      </c>
    </row>
    <row r="1162" spans="1:3" x14ac:dyDescent="0.2">
      <c r="A1162" t="s">
        <v>1317</v>
      </c>
      <c r="B1162" t="s">
        <v>328</v>
      </c>
      <c r="C1162">
        <v>-8.153169193108841</v>
      </c>
    </row>
    <row r="1163" spans="1:3" x14ac:dyDescent="0.2">
      <c r="A1163" t="s">
        <v>1318</v>
      </c>
      <c r="B1163" t="s">
        <v>264</v>
      </c>
      <c r="C1163">
        <v>-1.8986957258571473</v>
      </c>
    </row>
    <row r="1164" spans="1:3" x14ac:dyDescent="0.2">
      <c r="A1164" t="s">
        <v>185</v>
      </c>
      <c r="B1164" t="s">
        <v>296</v>
      </c>
      <c r="C1164">
        <v>-8.9415875661991109</v>
      </c>
    </row>
    <row r="1165" spans="1:3" x14ac:dyDescent="0.2">
      <c r="A1165" t="s">
        <v>1319</v>
      </c>
      <c r="B1165" t="s">
        <v>269</v>
      </c>
      <c r="C1165">
        <v>-14.100528151443001</v>
      </c>
    </row>
    <row r="1166" spans="1:3" x14ac:dyDescent="0.2">
      <c r="A1166" t="s">
        <v>1320</v>
      </c>
      <c r="B1166" t="s">
        <v>269</v>
      </c>
      <c r="C1166">
        <v>-9.8046772633820787</v>
      </c>
    </row>
    <row r="1167" spans="1:3" x14ac:dyDescent="0.2">
      <c r="A1167" t="s">
        <v>1321</v>
      </c>
      <c r="B1167" t="s">
        <v>328</v>
      </c>
      <c r="C1167">
        <v>-6.1817302386471429</v>
      </c>
    </row>
    <row r="1168" spans="1:3" x14ac:dyDescent="0.2">
      <c r="A1168" t="s">
        <v>1322</v>
      </c>
      <c r="B1168" t="s">
        <v>288</v>
      </c>
      <c r="C1168">
        <v>-1.3521717797366435</v>
      </c>
    </row>
    <row r="1169" spans="1:3" x14ac:dyDescent="0.2">
      <c r="A1169" t="s">
        <v>1323</v>
      </c>
      <c r="B1169" t="s">
        <v>268</v>
      </c>
      <c r="C1169">
        <v>-10.578073789986171</v>
      </c>
    </row>
    <row r="1170" spans="1:3" x14ac:dyDescent="0.2">
      <c r="A1170" t="s">
        <v>1324</v>
      </c>
      <c r="B1170" t="s">
        <v>285</v>
      </c>
      <c r="C1170">
        <v>-9.3906986853896957</v>
      </c>
    </row>
    <row r="1171" spans="1:3" x14ac:dyDescent="0.2">
      <c r="A1171" t="s">
        <v>1325</v>
      </c>
      <c r="B1171" t="s">
        <v>269</v>
      </c>
      <c r="C1171">
        <v>-1.6530046884906</v>
      </c>
    </row>
    <row r="1172" spans="1:3" x14ac:dyDescent="0.2">
      <c r="A1172" t="s">
        <v>1326</v>
      </c>
      <c r="B1172" t="s">
        <v>288</v>
      </c>
      <c r="C1172">
        <v>-4.7212268952705294</v>
      </c>
    </row>
    <row r="1173" spans="1:3" x14ac:dyDescent="0.2">
      <c r="A1173" t="s">
        <v>1327</v>
      </c>
      <c r="B1173" t="s">
        <v>301</v>
      </c>
      <c r="C1173">
        <v>-4.3179619443237591</v>
      </c>
    </row>
    <row r="1174" spans="1:3" x14ac:dyDescent="0.2">
      <c r="A1174" t="s">
        <v>1328</v>
      </c>
      <c r="B1174" t="s">
        <v>289</v>
      </c>
      <c r="C1174">
        <v>-1.9338067934761545</v>
      </c>
    </row>
    <row r="1175" spans="1:3" x14ac:dyDescent="0.2">
      <c r="A1175" t="s">
        <v>1329</v>
      </c>
      <c r="B1175" t="s">
        <v>309</v>
      </c>
      <c r="C1175">
        <v>-3.2443695539450945</v>
      </c>
    </row>
    <row r="1176" spans="1:3" x14ac:dyDescent="0.2">
      <c r="A1176" t="s">
        <v>1330</v>
      </c>
      <c r="B1176" t="s">
        <v>275</v>
      </c>
      <c r="C1176">
        <v>-10.363759307735261</v>
      </c>
    </row>
    <row r="1177" spans="1:3" x14ac:dyDescent="0.2">
      <c r="A1177" t="s">
        <v>1331</v>
      </c>
      <c r="B1177" t="s">
        <v>255</v>
      </c>
      <c r="C1177">
        <v>-2.7951577802670999</v>
      </c>
    </row>
    <row r="1178" spans="1:3" x14ac:dyDescent="0.2">
      <c r="A1178" t="s">
        <v>1332</v>
      </c>
      <c r="B1178" t="s">
        <v>257</v>
      </c>
      <c r="C1178">
        <v>-10.799035074267886</v>
      </c>
    </row>
    <row r="1179" spans="1:3" x14ac:dyDescent="0.2">
      <c r="A1179" t="s">
        <v>1333</v>
      </c>
      <c r="B1179" t="s">
        <v>281</v>
      </c>
      <c r="C1179">
        <v>-1.6237531049768428</v>
      </c>
    </row>
    <row r="1180" spans="1:3" x14ac:dyDescent="0.2">
      <c r="A1180" t="s">
        <v>1334</v>
      </c>
      <c r="B1180" t="s">
        <v>289</v>
      </c>
      <c r="C1180">
        <v>-3.3494872959847211</v>
      </c>
    </row>
    <row r="1181" spans="1:3" x14ac:dyDescent="0.2">
      <c r="A1181" t="s">
        <v>1335</v>
      </c>
      <c r="B1181" t="s">
        <v>269</v>
      </c>
      <c r="C1181">
        <v>-3.085573455527526</v>
      </c>
    </row>
    <row r="1182" spans="1:3" x14ac:dyDescent="0.2">
      <c r="A1182" t="s">
        <v>1336</v>
      </c>
      <c r="B1182" t="s">
        <v>301</v>
      </c>
      <c r="C1182">
        <v>-1.3480572667877351</v>
      </c>
    </row>
    <row r="1183" spans="1:3" x14ac:dyDescent="0.2">
      <c r="A1183" t="s">
        <v>1337</v>
      </c>
      <c r="B1183" t="s">
        <v>265</v>
      </c>
      <c r="C1183">
        <v>-2.1677031504751403</v>
      </c>
    </row>
    <row r="1184" spans="1:3" x14ac:dyDescent="0.2">
      <c r="A1184" t="s">
        <v>1338</v>
      </c>
      <c r="B1184" t="s">
        <v>260</v>
      </c>
      <c r="C1184">
        <v>-2.0463530400465664</v>
      </c>
    </row>
    <row r="1185" spans="1:3" x14ac:dyDescent="0.2">
      <c r="A1185" t="s">
        <v>1339</v>
      </c>
      <c r="B1185" t="s">
        <v>260</v>
      </c>
      <c r="C1185">
        <v>-9.0802280615675048</v>
      </c>
    </row>
    <row r="1186" spans="1:3" x14ac:dyDescent="0.2">
      <c r="A1186" t="s">
        <v>1340</v>
      </c>
      <c r="B1186" t="s">
        <v>321</v>
      </c>
      <c r="C1186">
        <v>-2.0517856184771666</v>
      </c>
    </row>
    <row r="1187" spans="1:3" x14ac:dyDescent="0.2">
      <c r="A1187" t="s">
        <v>1341</v>
      </c>
      <c r="B1187" t="s">
        <v>254</v>
      </c>
      <c r="C1187">
        <v>-10.631654088630466</v>
      </c>
    </row>
    <row r="1188" spans="1:3" x14ac:dyDescent="0.2">
      <c r="A1188" t="s">
        <v>1342</v>
      </c>
      <c r="B1188" t="s">
        <v>269</v>
      </c>
      <c r="C1188">
        <v>-2.979143070086836</v>
      </c>
    </row>
    <row r="1189" spans="1:3" x14ac:dyDescent="0.2">
      <c r="A1189" t="s">
        <v>1343</v>
      </c>
      <c r="B1189" t="s">
        <v>288</v>
      </c>
      <c r="C1189">
        <v>-1.693706107480377</v>
      </c>
    </row>
    <row r="1190" spans="1:3" x14ac:dyDescent="0.2">
      <c r="A1190" t="s">
        <v>1344</v>
      </c>
      <c r="B1190" t="s">
        <v>256</v>
      </c>
      <c r="C1190">
        <v>-7.8061143941024724</v>
      </c>
    </row>
    <row r="1191" spans="1:3" x14ac:dyDescent="0.2">
      <c r="A1191" t="s">
        <v>1345</v>
      </c>
      <c r="B1191" t="s">
        <v>283</v>
      </c>
      <c r="C1191">
        <v>-3.7438517537582703</v>
      </c>
    </row>
    <row r="1192" spans="1:3" x14ac:dyDescent="0.2">
      <c r="A1192" t="s">
        <v>1346</v>
      </c>
      <c r="B1192" t="s">
        <v>268</v>
      </c>
      <c r="C1192">
        <v>-13.701401329554493</v>
      </c>
    </row>
    <row r="1193" spans="1:3" x14ac:dyDescent="0.2">
      <c r="A1193" t="s">
        <v>1347</v>
      </c>
      <c r="B1193" t="s">
        <v>328</v>
      </c>
      <c r="C1193">
        <v>-11.835948455717153</v>
      </c>
    </row>
    <row r="1194" spans="1:3" x14ac:dyDescent="0.2">
      <c r="A1194" t="s">
        <v>1348</v>
      </c>
      <c r="B1194" t="s">
        <v>285</v>
      </c>
      <c r="C1194">
        <v>-2.8412094285971072</v>
      </c>
    </row>
    <row r="1195" spans="1:3" x14ac:dyDescent="0.2">
      <c r="A1195" t="s">
        <v>166</v>
      </c>
      <c r="B1195" t="s">
        <v>328</v>
      </c>
      <c r="C1195">
        <v>-9.7559601774773785</v>
      </c>
    </row>
    <row r="1196" spans="1:3" x14ac:dyDescent="0.2">
      <c r="A1196" t="s">
        <v>1349</v>
      </c>
      <c r="B1196" t="s">
        <v>301</v>
      </c>
      <c r="C1196">
        <v>-13.347210666211124</v>
      </c>
    </row>
    <row r="1197" spans="1:3" x14ac:dyDescent="0.2">
      <c r="A1197" t="s">
        <v>1350</v>
      </c>
      <c r="B1197" t="s">
        <v>255</v>
      </c>
      <c r="C1197">
        <v>-12.762470427800597</v>
      </c>
    </row>
    <row r="1198" spans="1:3" x14ac:dyDescent="0.2">
      <c r="A1198" t="s">
        <v>1351</v>
      </c>
      <c r="B1198" t="s">
        <v>259</v>
      </c>
      <c r="C1198">
        <v>-4.8905374046703773</v>
      </c>
    </row>
    <row r="1199" spans="1:3" x14ac:dyDescent="0.2">
      <c r="A1199" t="s">
        <v>1352</v>
      </c>
      <c r="B1199" t="s">
        <v>255</v>
      </c>
      <c r="C1199">
        <v>-13.183263865891847</v>
      </c>
    </row>
    <row r="1200" spans="1:3" x14ac:dyDescent="0.2">
      <c r="A1200" t="s">
        <v>1353</v>
      </c>
      <c r="B1200" t="s">
        <v>261</v>
      </c>
      <c r="C1200">
        <v>-4.5533132959552738</v>
      </c>
    </row>
    <row r="1201" spans="1:3" x14ac:dyDescent="0.2">
      <c r="A1201" t="s">
        <v>187</v>
      </c>
      <c r="B1201" t="s">
        <v>256</v>
      </c>
      <c r="C1201">
        <v>-1.3294732852822271</v>
      </c>
    </row>
    <row r="1202" spans="1:3" x14ac:dyDescent="0.2">
      <c r="A1202" t="s">
        <v>1354</v>
      </c>
      <c r="B1202" t="s">
        <v>328</v>
      </c>
      <c r="C1202">
        <v>-4.1328736664591714</v>
      </c>
    </row>
    <row r="1203" spans="1:3" x14ac:dyDescent="0.2">
      <c r="A1203" t="s">
        <v>1355</v>
      </c>
      <c r="B1203" t="s">
        <v>283</v>
      </c>
      <c r="C1203">
        <v>-2.7164638213865793</v>
      </c>
    </row>
    <row r="1204" spans="1:3" x14ac:dyDescent="0.2">
      <c r="A1204" t="s">
        <v>1356</v>
      </c>
      <c r="B1204" t="s">
        <v>309</v>
      </c>
      <c r="C1204">
        <v>-1.5264229700078247</v>
      </c>
    </row>
    <row r="1205" spans="1:3" x14ac:dyDescent="0.2">
      <c r="A1205" t="s">
        <v>1357</v>
      </c>
      <c r="B1205" t="s">
        <v>295</v>
      </c>
      <c r="C1205">
        <v>-7.0817669008015907</v>
      </c>
    </row>
    <row r="1206" spans="1:3" x14ac:dyDescent="0.2">
      <c r="A1206" t="s">
        <v>1358</v>
      </c>
      <c r="B1206" t="s">
        <v>269</v>
      </c>
      <c r="C1206">
        <v>-1.6206158129117203</v>
      </c>
    </row>
    <row r="1207" spans="1:3" x14ac:dyDescent="0.2">
      <c r="A1207" t="s">
        <v>1359</v>
      </c>
      <c r="B1207" t="s">
        <v>269</v>
      </c>
      <c r="C1207">
        <v>-4.5362709812333941</v>
      </c>
    </row>
    <row r="1208" spans="1:3" x14ac:dyDescent="0.2">
      <c r="A1208" t="s">
        <v>1360</v>
      </c>
      <c r="B1208" t="s">
        <v>298</v>
      </c>
      <c r="C1208">
        <v>-1.5458810314272307</v>
      </c>
    </row>
    <row r="1209" spans="1:3" x14ac:dyDescent="0.2">
      <c r="A1209" t="s">
        <v>1361</v>
      </c>
      <c r="B1209" t="s">
        <v>269</v>
      </c>
      <c r="C1209">
        <v>-2.1630703453785096</v>
      </c>
    </row>
    <row r="1210" spans="1:3" x14ac:dyDescent="0.2">
      <c r="A1210" t="s">
        <v>137</v>
      </c>
      <c r="B1210" t="s">
        <v>269</v>
      </c>
      <c r="C1210">
        <v>-3.2251088980575395</v>
      </c>
    </row>
    <row r="1211" spans="1:3" x14ac:dyDescent="0.2">
      <c r="A1211" t="s">
        <v>1362</v>
      </c>
      <c r="B1211" t="s">
        <v>268</v>
      </c>
      <c r="C1211">
        <v>-3.104094615515943</v>
      </c>
    </row>
    <row r="1212" spans="1:3" x14ac:dyDescent="0.2">
      <c r="A1212" t="s">
        <v>1363</v>
      </c>
      <c r="B1212" t="s">
        <v>296</v>
      </c>
      <c r="C1212">
        <v>-4.007771706972731</v>
      </c>
    </row>
    <row r="1213" spans="1:3" x14ac:dyDescent="0.2">
      <c r="A1213" t="s">
        <v>1364</v>
      </c>
      <c r="B1213" t="s">
        <v>269</v>
      </c>
      <c r="C1213">
        <v>-3.0941596526067023</v>
      </c>
    </row>
    <row r="1214" spans="1:3" x14ac:dyDescent="0.2">
      <c r="A1214" t="s">
        <v>1365</v>
      </c>
      <c r="B1214" t="s">
        <v>301</v>
      </c>
      <c r="C1214">
        <v>-5.1662877102783389</v>
      </c>
    </row>
    <row r="1215" spans="1:3" x14ac:dyDescent="0.2">
      <c r="A1215" t="s">
        <v>53</v>
      </c>
      <c r="B1215" t="s">
        <v>270</v>
      </c>
      <c r="C1215">
        <v>-3.7904868689642459</v>
      </c>
    </row>
    <row r="1216" spans="1:3" x14ac:dyDescent="0.2">
      <c r="A1216" t="s">
        <v>1366</v>
      </c>
      <c r="B1216" t="s">
        <v>309</v>
      </c>
      <c r="C1216">
        <v>-5.1592295823142837</v>
      </c>
    </row>
    <row r="1217" spans="1:3" x14ac:dyDescent="0.2">
      <c r="A1217" t="s">
        <v>1367</v>
      </c>
      <c r="B1217" t="s">
        <v>295</v>
      </c>
      <c r="C1217">
        <v>-3.3888515387009708</v>
      </c>
    </row>
    <row r="1218" spans="1:3" x14ac:dyDescent="0.2">
      <c r="A1218" t="s">
        <v>130</v>
      </c>
      <c r="B1218" t="s">
        <v>254</v>
      </c>
      <c r="C1218">
        <v>-2.0412474038031645</v>
      </c>
    </row>
    <row r="1219" spans="1:3" x14ac:dyDescent="0.2">
      <c r="A1219" t="s">
        <v>179</v>
      </c>
      <c r="B1219" t="s">
        <v>351</v>
      </c>
      <c r="C1219">
        <v>-1.8878997788172669</v>
      </c>
    </row>
    <row r="1220" spans="1:3" x14ac:dyDescent="0.2">
      <c r="A1220" t="s">
        <v>158</v>
      </c>
      <c r="B1220" t="s">
        <v>309</v>
      </c>
      <c r="C1220">
        <v>-1.6633842521745614</v>
      </c>
    </row>
    <row r="1221" spans="1:3" x14ac:dyDescent="0.2">
      <c r="A1221" t="s">
        <v>1368</v>
      </c>
      <c r="B1221" t="s">
        <v>301</v>
      </c>
      <c r="C1221">
        <v>-2.5837777516632463</v>
      </c>
    </row>
    <row r="1222" spans="1:3" x14ac:dyDescent="0.2">
      <c r="A1222" t="s">
        <v>1369</v>
      </c>
      <c r="B1222" t="s">
        <v>272</v>
      </c>
      <c r="C1222">
        <v>-4.1079018287669085</v>
      </c>
    </row>
    <row r="1223" spans="1:3" x14ac:dyDescent="0.2">
      <c r="A1223" t="s">
        <v>1370</v>
      </c>
      <c r="B1223" t="s">
        <v>276</v>
      </c>
      <c r="C1223">
        <v>-3.01432318267703</v>
      </c>
    </row>
    <row r="1224" spans="1:3" x14ac:dyDescent="0.2">
      <c r="A1224" t="s">
        <v>1371</v>
      </c>
      <c r="B1224" t="s">
        <v>328</v>
      </c>
      <c r="C1224">
        <v>-6.0241926521237934</v>
      </c>
    </row>
    <row r="1225" spans="1:3" x14ac:dyDescent="0.2">
      <c r="A1225" t="s">
        <v>1372</v>
      </c>
      <c r="B1225" t="s">
        <v>276</v>
      </c>
      <c r="C1225">
        <v>-2.6903110095727376</v>
      </c>
    </row>
    <row r="1226" spans="1:3" x14ac:dyDescent="0.2">
      <c r="A1226" t="s">
        <v>1373</v>
      </c>
      <c r="B1226" t="s">
        <v>296</v>
      </c>
      <c r="C1226">
        <v>-15.838796398071379</v>
      </c>
    </row>
    <row r="1227" spans="1:3" x14ac:dyDescent="0.2">
      <c r="A1227" t="s">
        <v>1374</v>
      </c>
      <c r="B1227" t="s">
        <v>260</v>
      </c>
      <c r="C1227">
        <v>-6.3992782762547717</v>
      </c>
    </row>
    <row r="1228" spans="1:3" x14ac:dyDescent="0.2">
      <c r="A1228" t="s">
        <v>1375</v>
      </c>
      <c r="B1228" t="s">
        <v>269</v>
      </c>
      <c r="C1228">
        <v>-5.1095150455768668</v>
      </c>
    </row>
    <row r="1229" spans="1:3" x14ac:dyDescent="0.2">
      <c r="A1229" t="s">
        <v>1376</v>
      </c>
      <c r="B1229" t="s">
        <v>264</v>
      </c>
      <c r="C1229">
        <v>-3.1904515187343008</v>
      </c>
    </row>
    <row r="1230" spans="1:3" x14ac:dyDescent="0.2">
      <c r="A1230" t="s">
        <v>106</v>
      </c>
      <c r="B1230" t="s">
        <v>256</v>
      </c>
      <c r="C1230">
        <v>-2.0252062229946146</v>
      </c>
    </row>
    <row r="1231" spans="1:3" x14ac:dyDescent="0.2">
      <c r="A1231" t="s">
        <v>1377</v>
      </c>
      <c r="B1231" t="s">
        <v>269</v>
      </c>
      <c r="C1231">
        <v>-2.7449825629663422</v>
      </c>
    </row>
    <row r="1232" spans="1:3" x14ac:dyDescent="0.2">
      <c r="A1232" t="s">
        <v>1378</v>
      </c>
      <c r="B1232" t="s">
        <v>259</v>
      </c>
      <c r="C1232">
        <v>-3.0969061031396032</v>
      </c>
    </row>
    <row r="1233" spans="1:3" x14ac:dyDescent="0.2">
      <c r="A1233" t="s">
        <v>1379</v>
      </c>
      <c r="B1233" t="s">
        <v>296</v>
      </c>
      <c r="C1233">
        <v>-2.8402390662100916</v>
      </c>
    </row>
    <row r="1234" spans="1:3" x14ac:dyDescent="0.2">
      <c r="A1234" t="s">
        <v>1380</v>
      </c>
      <c r="B1234" t="s">
        <v>296</v>
      </c>
      <c r="C1234">
        <v>-2.1584648241184574</v>
      </c>
    </row>
    <row r="1235" spans="1:3" x14ac:dyDescent="0.2">
      <c r="A1235" t="s">
        <v>1381</v>
      </c>
      <c r="B1235" t="s">
        <v>298</v>
      </c>
      <c r="C1235">
        <v>-3.4627574521342437</v>
      </c>
    </row>
    <row r="1236" spans="1:3" x14ac:dyDescent="0.2">
      <c r="A1236" t="s">
        <v>1382</v>
      </c>
      <c r="B1236" t="s">
        <v>295</v>
      </c>
      <c r="C1236">
        <v>-3.3328982059146828</v>
      </c>
    </row>
    <row r="1237" spans="1:3" x14ac:dyDescent="0.2">
      <c r="A1237" t="s">
        <v>1383</v>
      </c>
      <c r="B1237" t="s">
        <v>257</v>
      </c>
      <c r="C1237">
        <v>-3.5994934111881736</v>
      </c>
    </row>
    <row r="1238" spans="1:3" x14ac:dyDescent="0.2">
      <c r="A1238" t="s">
        <v>1384</v>
      </c>
      <c r="B1238" t="s">
        <v>269</v>
      </c>
      <c r="C1238">
        <v>-6.1650667075427945</v>
      </c>
    </row>
    <row r="1239" spans="1:3" x14ac:dyDescent="0.2">
      <c r="A1239" t="s">
        <v>131</v>
      </c>
      <c r="B1239" t="s">
        <v>295</v>
      </c>
      <c r="C1239">
        <v>-3.093792297867469</v>
      </c>
    </row>
    <row r="1240" spans="1:3" x14ac:dyDescent="0.2">
      <c r="A1240" t="s">
        <v>137</v>
      </c>
      <c r="B1240" t="s">
        <v>287</v>
      </c>
      <c r="C1240">
        <v>-2.3816080423979096</v>
      </c>
    </row>
    <row r="1241" spans="1:3" x14ac:dyDescent="0.2">
      <c r="A1241" t="s">
        <v>216</v>
      </c>
      <c r="B1241" t="s">
        <v>255</v>
      </c>
      <c r="C1241">
        <v>-3.4065488290042909</v>
      </c>
    </row>
    <row r="1242" spans="1:3" x14ac:dyDescent="0.2">
      <c r="A1242" t="s">
        <v>174</v>
      </c>
      <c r="B1242" t="s">
        <v>288</v>
      </c>
      <c r="C1242">
        <v>-2.2269786571230186</v>
      </c>
    </row>
    <row r="1243" spans="1:3" x14ac:dyDescent="0.2">
      <c r="A1243" t="s">
        <v>168</v>
      </c>
      <c r="B1243" t="s">
        <v>321</v>
      </c>
      <c r="C1243">
        <v>-3.5769089487485535</v>
      </c>
    </row>
    <row r="1244" spans="1:3" x14ac:dyDescent="0.2">
      <c r="A1244" t="s">
        <v>84</v>
      </c>
      <c r="B1244" t="s">
        <v>269</v>
      </c>
      <c r="C1244">
        <v>-2.2070762785963418</v>
      </c>
    </row>
    <row r="1245" spans="1:3" x14ac:dyDescent="0.2">
      <c r="A1245" t="s">
        <v>1385</v>
      </c>
      <c r="B1245" t="s">
        <v>351</v>
      </c>
      <c r="C1245">
        <v>-3.5473176315399768</v>
      </c>
    </row>
    <row r="1246" spans="1:3" x14ac:dyDescent="0.2">
      <c r="A1246" t="s">
        <v>62</v>
      </c>
      <c r="B1246" t="s">
        <v>260</v>
      </c>
      <c r="C1246">
        <v>-3.4548863229585001</v>
      </c>
    </row>
    <row r="1247" spans="1:3" x14ac:dyDescent="0.2">
      <c r="A1247" t="s">
        <v>1386</v>
      </c>
      <c r="B1247" t="s">
        <v>328</v>
      </c>
      <c r="C1247">
        <v>-2.675797214721984</v>
      </c>
    </row>
    <row r="1248" spans="1:3" x14ac:dyDescent="0.2">
      <c r="A1248" t="s">
        <v>1387</v>
      </c>
      <c r="B1248" t="s">
        <v>296</v>
      </c>
      <c r="C1248">
        <v>-4.8686141869397019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118A-70BC-4316-BAF8-061757C5F724}">
  <dimension ref="A1:B633"/>
  <sheetViews>
    <sheetView topLeftCell="A183" workbookViewId="0">
      <selection activeCell="A200" sqref="A200"/>
    </sheetView>
  </sheetViews>
  <sheetFormatPr defaultRowHeight="12.75" x14ac:dyDescent="0.2"/>
  <cols>
    <col min="1" max="1" width="19.85546875" bestFit="1" customWidth="1"/>
  </cols>
  <sheetData>
    <row r="1" spans="1:2" x14ac:dyDescent="0.2">
      <c r="A1" t="s">
        <v>251</v>
      </c>
      <c r="B1" t="s">
        <v>227</v>
      </c>
    </row>
    <row r="2" spans="1:2" x14ac:dyDescent="0.2">
      <c r="A2" t="s">
        <v>1199</v>
      </c>
      <c r="B2">
        <v>3.5988658970716041</v>
      </c>
    </row>
    <row r="3" spans="1:2" x14ac:dyDescent="0.2">
      <c r="A3" t="s">
        <v>1230</v>
      </c>
      <c r="B3">
        <v>1.6826635695494827</v>
      </c>
    </row>
    <row r="4" spans="1:2" x14ac:dyDescent="0.2">
      <c r="A4" t="s">
        <v>588</v>
      </c>
      <c r="B4">
        <v>0.26575215160846694</v>
      </c>
    </row>
    <row r="5" spans="1:2" x14ac:dyDescent="0.2">
      <c r="A5" t="s">
        <v>1346</v>
      </c>
      <c r="B5">
        <v>1.5549652687104893</v>
      </c>
    </row>
    <row r="6" spans="1:2" x14ac:dyDescent="0.2">
      <c r="A6" t="s">
        <v>1069</v>
      </c>
      <c r="B6">
        <v>0.90235213772589073</v>
      </c>
    </row>
    <row r="7" spans="1:2" x14ac:dyDescent="0.2">
      <c r="A7" t="s">
        <v>603</v>
      </c>
      <c r="B7">
        <v>-1.4552049911939169</v>
      </c>
    </row>
    <row r="8" spans="1:2" x14ac:dyDescent="0.2">
      <c r="A8" t="s">
        <v>714</v>
      </c>
      <c r="B8">
        <v>2.0324389401235075</v>
      </c>
    </row>
    <row r="9" spans="1:2" x14ac:dyDescent="0.2">
      <c r="A9" t="s">
        <v>768</v>
      </c>
      <c r="B9">
        <v>0.57293629465376461</v>
      </c>
    </row>
    <row r="10" spans="1:2" x14ac:dyDescent="0.2">
      <c r="A10" t="s">
        <v>858</v>
      </c>
      <c r="B10">
        <v>-3.6581564408082157</v>
      </c>
    </row>
    <row r="11" spans="1:2" x14ac:dyDescent="0.2">
      <c r="A11" t="s">
        <v>627</v>
      </c>
      <c r="B11">
        <v>-4.0927577959863468</v>
      </c>
    </row>
    <row r="12" spans="1:2" x14ac:dyDescent="0.2">
      <c r="A12" t="s">
        <v>732</v>
      </c>
      <c r="B12">
        <v>-4.4611097574234</v>
      </c>
    </row>
    <row r="13" spans="1:2" x14ac:dyDescent="0.2">
      <c r="A13" t="s">
        <v>1365</v>
      </c>
      <c r="B13">
        <v>1.3509715441614361</v>
      </c>
    </row>
    <row r="14" spans="1:2" x14ac:dyDescent="0.2">
      <c r="A14" t="s">
        <v>999</v>
      </c>
      <c r="B14">
        <v>-0.83774507653956332</v>
      </c>
    </row>
    <row r="15" spans="1:2" x14ac:dyDescent="0.2">
      <c r="A15" t="s">
        <v>1085</v>
      </c>
      <c r="B15">
        <v>1.6849603293076982</v>
      </c>
    </row>
    <row r="16" spans="1:2" x14ac:dyDescent="0.2">
      <c r="A16" t="s">
        <v>727</v>
      </c>
      <c r="B16">
        <v>-2.7724196513493835</v>
      </c>
    </row>
    <row r="17" spans="1:2" x14ac:dyDescent="0.2">
      <c r="A17" t="s">
        <v>966</v>
      </c>
      <c r="B17">
        <v>0.30487355376992858</v>
      </c>
    </row>
    <row r="18" spans="1:2" x14ac:dyDescent="0.2">
      <c r="A18" t="s">
        <v>767</v>
      </c>
      <c r="B18">
        <v>3.5299782569591729</v>
      </c>
    </row>
    <row r="19" spans="1:2" x14ac:dyDescent="0.2">
      <c r="A19" t="s">
        <v>1302</v>
      </c>
      <c r="B19">
        <v>1.2203697204589838</v>
      </c>
    </row>
    <row r="20" spans="1:2" x14ac:dyDescent="0.2">
      <c r="A20" t="s">
        <v>462</v>
      </c>
      <c r="B20">
        <v>-0.55843799344954836</v>
      </c>
    </row>
    <row r="21" spans="1:2" x14ac:dyDescent="0.2">
      <c r="A21" t="s">
        <v>428</v>
      </c>
      <c r="B21">
        <v>5.3580204161202003</v>
      </c>
    </row>
    <row r="22" spans="1:2" x14ac:dyDescent="0.2">
      <c r="A22" t="s">
        <v>576</v>
      </c>
      <c r="B22">
        <v>1.0853825351609612</v>
      </c>
    </row>
    <row r="23" spans="1:2" x14ac:dyDescent="0.2">
      <c r="A23" t="s">
        <v>676</v>
      </c>
      <c r="B23">
        <v>0.83736625890577943</v>
      </c>
    </row>
    <row r="24" spans="1:2" x14ac:dyDescent="0.2">
      <c r="A24" t="s">
        <v>830</v>
      </c>
      <c r="B24">
        <v>1.3749982489914163</v>
      </c>
    </row>
    <row r="25" spans="1:2" x14ac:dyDescent="0.2">
      <c r="A25" t="s">
        <v>945</v>
      </c>
      <c r="B25">
        <v>-1.0419056415557841</v>
      </c>
    </row>
    <row r="26" spans="1:2" x14ac:dyDescent="0.2">
      <c r="A26" t="s">
        <v>688</v>
      </c>
      <c r="B26">
        <v>-2.6836678958856117</v>
      </c>
    </row>
    <row r="27" spans="1:2" x14ac:dyDescent="0.2">
      <c r="A27" t="s">
        <v>995</v>
      </c>
      <c r="B27">
        <v>-0.67470366671933901</v>
      </c>
    </row>
    <row r="28" spans="1:2" x14ac:dyDescent="0.2">
      <c r="A28" t="s">
        <v>535</v>
      </c>
      <c r="B28">
        <v>5.7544233543532197</v>
      </c>
    </row>
    <row r="29" spans="1:2" x14ac:dyDescent="0.2">
      <c r="A29" t="s">
        <v>1054</v>
      </c>
      <c r="B29">
        <v>3.2195072642640521</v>
      </c>
    </row>
    <row r="30" spans="1:2" x14ac:dyDescent="0.2">
      <c r="A30" t="s">
        <v>629</v>
      </c>
      <c r="B30">
        <v>-10.324442157378554</v>
      </c>
    </row>
    <row r="31" spans="1:2" x14ac:dyDescent="0.2">
      <c r="A31" t="s">
        <v>793</v>
      </c>
      <c r="B31">
        <v>0.85131965887051253</v>
      </c>
    </row>
    <row r="32" spans="1:2" x14ac:dyDescent="0.2">
      <c r="A32" t="s">
        <v>487</v>
      </c>
      <c r="B32">
        <v>2.4861311280964209</v>
      </c>
    </row>
    <row r="33" spans="1:2" x14ac:dyDescent="0.2">
      <c r="A33" t="s">
        <v>636</v>
      </c>
      <c r="B33">
        <v>-2.1270677917881975</v>
      </c>
    </row>
    <row r="34" spans="1:2" x14ac:dyDescent="0.2">
      <c r="A34" t="s">
        <v>794</v>
      </c>
      <c r="B34">
        <v>-2.043718596299489</v>
      </c>
    </row>
    <row r="35" spans="1:2" x14ac:dyDescent="0.2">
      <c r="A35" t="s">
        <v>772</v>
      </c>
      <c r="B35">
        <v>3.5974609032841829</v>
      </c>
    </row>
    <row r="36" spans="1:2" x14ac:dyDescent="0.2">
      <c r="A36" t="s">
        <v>815</v>
      </c>
      <c r="B36">
        <v>-2.0970875322818721</v>
      </c>
    </row>
    <row r="37" spans="1:2" x14ac:dyDescent="0.2">
      <c r="A37" t="s">
        <v>585</v>
      </c>
      <c r="B37">
        <v>-2.0207295050987799</v>
      </c>
    </row>
    <row r="38" spans="1:2" x14ac:dyDescent="0.2">
      <c r="A38" t="s">
        <v>481</v>
      </c>
      <c r="B38">
        <v>5.4527150626988146</v>
      </c>
    </row>
    <row r="39" spans="1:2" x14ac:dyDescent="0.2">
      <c r="A39" t="s">
        <v>939</v>
      </c>
      <c r="B39">
        <v>1.9839083916682614</v>
      </c>
    </row>
    <row r="40" spans="1:2" x14ac:dyDescent="0.2">
      <c r="A40" t="s">
        <v>904</v>
      </c>
      <c r="B40">
        <v>0.92157017825837451</v>
      </c>
    </row>
    <row r="41" spans="1:2" x14ac:dyDescent="0.2">
      <c r="A41" t="s">
        <v>704</v>
      </c>
      <c r="B41">
        <v>0.28826089442840624</v>
      </c>
    </row>
    <row r="42" spans="1:2" x14ac:dyDescent="0.2">
      <c r="A42" t="s">
        <v>667</v>
      </c>
      <c r="B42">
        <v>-1.4843966359290002</v>
      </c>
    </row>
    <row r="43" spans="1:2" x14ac:dyDescent="0.2">
      <c r="A43" t="s">
        <v>1088</v>
      </c>
      <c r="B43">
        <v>0.59169473169847819</v>
      </c>
    </row>
    <row r="44" spans="1:2" x14ac:dyDescent="0.2">
      <c r="A44" t="s">
        <v>907</v>
      </c>
      <c r="B44">
        <v>-0.97900639751000118</v>
      </c>
    </row>
    <row r="45" spans="1:2" x14ac:dyDescent="0.2">
      <c r="A45" t="s">
        <v>185</v>
      </c>
      <c r="B45">
        <v>5.1054725524837208</v>
      </c>
    </row>
    <row r="46" spans="1:2" x14ac:dyDescent="0.2">
      <c r="A46" t="s">
        <v>464</v>
      </c>
      <c r="B46">
        <v>-2.4196034822708512</v>
      </c>
    </row>
    <row r="47" spans="1:2" x14ac:dyDescent="0.2">
      <c r="A47" t="s">
        <v>564</v>
      </c>
      <c r="B47">
        <v>-0.19152246122797492</v>
      </c>
    </row>
    <row r="48" spans="1:2" x14ac:dyDescent="0.2">
      <c r="A48" t="s">
        <v>878</v>
      </c>
      <c r="B48">
        <v>4.966556239914099</v>
      </c>
    </row>
    <row r="49" spans="1:2" x14ac:dyDescent="0.2">
      <c r="A49" t="s">
        <v>614</v>
      </c>
      <c r="B49">
        <v>0.38515580970732788</v>
      </c>
    </row>
    <row r="50" spans="1:2" x14ac:dyDescent="0.2">
      <c r="A50" t="s">
        <v>819</v>
      </c>
      <c r="B50">
        <v>-0.19049277746832194</v>
      </c>
    </row>
    <row r="51" spans="1:2" x14ac:dyDescent="0.2">
      <c r="A51" t="s">
        <v>485</v>
      </c>
      <c r="B51">
        <v>1.4389560128865606</v>
      </c>
    </row>
    <row r="52" spans="1:2" x14ac:dyDescent="0.2">
      <c r="A52" t="s">
        <v>509</v>
      </c>
      <c r="B52">
        <v>0.61763386393701858</v>
      </c>
    </row>
    <row r="53" spans="1:2" x14ac:dyDescent="0.2">
      <c r="A53" t="s">
        <v>612</v>
      </c>
      <c r="B53">
        <v>-10.61649441719055</v>
      </c>
    </row>
    <row r="54" spans="1:2" x14ac:dyDescent="0.2">
      <c r="A54" t="s">
        <v>699</v>
      </c>
      <c r="B54">
        <v>3.7852434021184682</v>
      </c>
    </row>
    <row r="55" spans="1:2" x14ac:dyDescent="0.2">
      <c r="A55" t="s">
        <v>595</v>
      </c>
      <c r="B55">
        <v>1.6644337930177329</v>
      </c>
    </row>
    <row r="56" spans="1:2" x14ac:dyDescent="0.2">
      <c r="A56" t="s">
        <v>444</v>
      </c>
      <c r="B56">
        <v>1.2311082406371214</v>
      </c>
    </row>
    <row r="57" spans="1:2" x14ac:dyDescent="0.2">
      <c r="A57" t="s">
        <v>959</v>
      </c>
      <c r="B57">
        <v>2.2211264247543236</v>
      </c>
    </row>
    <row r="58" spans="1:2" x14ac:dyDescent="0.2">
      <c r="A58" t="s">
        <v>810</v>
      </c>
      <c r="B58">
        <v>6.0926173760638864</v>
      </c>
    </row>
    <row r="59" spans="1:2" x14ac:dyDescent="0.2">
      <c r="A59" t="s">
        <v>1319</v>
      </c>
      <c r="B59">
        <v>3.024090573949322</v>
      </c>
    </row>
    <row r="60" spans="1:2" x14ac:dyDescent="0.2">
      <c r="A60" t="s">
        <v>916</v>
      </c>
      <c r="B60">
        <v>3.3195537943951168</v>
      </c>
    </row>
    <row r="61" spans="1:2" x14ac:dyDescent="0.2">
      <c r="A61" t="s">
        <v>547</v>
      </c>
      <c r="B61">
        <v>0.39220311446115375</v>
      </c>
    </row>
    <row r="62" spans="1:2" x14ac:dyDescent="0.2">
      <c r="A62" t="s">
        <v>177</v>
      </c>
      <c r="B62">
        <v>3.0004008656981269</v>
      </c>
    </row>
    <row r="63" spans="1:2" x14ac:dyDescent="0.2">
      <c r="A63" t="s">
        <v>413</v>
      </c>
      <c r="B63">
        <v>1.0874686285904231</v>
      </c>
    </row>
    <row r="64" spans="1:2" x14ac:dyDescent="0.2">
      <c r="A64" t="s">
        <v>1112</v>
      </c>
      <c r="B64">
        <v>1.2517373021037432</v>
      </c>
    </row>
    <row r="65" spans="1:2" x14ac:dyDescent="0.2">
      <c r="A65" t="s">
        <v>897</v>
      </c>
      <c r="B65">
        <v>-1.5420984787245566</v>
      </c>
    </row>
    <row r="66" spans="1:2" x14ac:dyDescent="0.2">
      <c r="A66" t="s">
        <v>723</v>
      </c>
      <c r="B66">
        <v>4.0752838055292671</v>
      </c>
    </row>
    <row r="67" spans="1:2" x14ac:dyDescent="0.2">
      <c r="A67" t="s">
        <v>527</v>
      </c>
      <c r="B67">
        <v>-1.2868047430274159</v>
      </c>
    </row>
    <row r="68" spans="1:2" x14ac:dyDescent="0.2">
      <c r="A68" t="s">
        <v>824</v>
      </c>
      <c r="B68">
        <v>-0.75804917141795003</v>
      </c>
    </row>
    <row r="69" spans="1:2" x14ac:dyDescent="0.2">
      <c r="A69" t="s">
        <v>1347</v>
      </c>
      <c r="B69">
        <v>1.6707041639223732</v>
      </c>
    </row>
    <row r="70" spans="1:2" x14ac:dyDescent="0.2">
      <c r="A70" t="s">
        <v>611</v>
      </c>
      <c r="B70">
        <v>2.5780950174775219</v>
      </c>
    </row>
    <row r="71" spans="1:2" x14ac:dyDescent="0.2">
      <c r="A71" t="s">
        <v>615</v>
      </c>
      <c r="B71">
        <v>-0.74987375447826776</v>
      </c>
    </row>
    <row r="72" spans="1:2" x14ac:dyDescent="0.2">
      <c r="A72" t="s">
        <v>1186</v>
      </c>
      <c r="B72">
        <v>0.86338974195495888</v>
      </c>
    </row>
    <row r="73" spans="1:2" x14ac:dyDescent="0.2">
      <c r="A73" t="s">
        <v>1341</v>
      </c>
      <c r="B73">
        <v>1.9626208706335564</v>
      </c>
    </row>
    <row r="74" spans="1:2" x14ac:dyDescent="0.2">
      <c r="A74" t="s">
        <v>880</v>
      </c>
      <c r="B74">
        <v>0.14810234108227169</v>
      </c>
    </row>
    <row r="75" spans="1:2" x14ac:dyDescent="0.2">
      <c r="A75" t="s">
        <v>801</v>
      </c>
      <c r="B75">
        <v>-0.1627042595493163</v>
      </c>
    </row>
    <row r="76" spans="1:2" x14ac:dyDescent="0.2">
      <c r="A76" t="s">
        <v>685</v>
      </c>
      <c r="B76">
        <v>0.67442648940616001</v>
      </c>
    </row>
    <row r="77" spans="1:2" x14ac:dyDescent="0.2">
      <c r="A77" t="s">
        <v>915</v>
      </c>
      <c r="B77">
        <v>-2.458759604907423</v>
      </c>
    </row>
    <row r="78" spans="1:2" x14ac:dyDescent="0.2">
      <c r="A78" t="s">
        <v>760</v>
      </c>
      <c r="B78">
        <v>-1.4148094066201808</v>
      </c>
    </row>
    <row r="79" spans="1:2" x14ac:dyDescent="0.2">
      <c r="A79" t="s">
        <v>511</v>
      </c>
      <c r="B79">
        <v>1.8544111678849402</v>
      </c>
    </row>
    <row r="80" spans="1:2" x14ac:dyDescent="0.2">
      <c r="A80" t="s">
        <v>1330</v>
      </c>
      <c r="B80">
        <v>1.2229070992305311</v>
      </c>
    </row>
    <row r="81" spans="1:2" x14ac:dyDescent="0.2">
      <c r="A81" t="s">
        <v>849</v>
      </c>
      <c r="B81">
        <v>1.4472073814817252</v>
      </c>
    </row>
    <row r="82" spans="1:2" x14ac:dyDescent="0.2">
      <c r="A82" t="s">
        <v>993</v>
      </c>
      <c r="B82">
        <v>0.67792555474373128</v>
      </c>
    </row>
    <row r="83" spans="1:2" x14ac:dyDescent="0.2">
      <c r="A83" t="s">
        <v>499</v>
      </c>
      <c r="B83">
        <v>-2.0444508176296923</v>
      </c>
    </row>
    <row r="84" spans="1:2" x14ac:dyDescent="0.2">
      <c r="A84" t="s">
        <v>534</v>
      </c>
      <c r="B84">
        <v>1.944272479285363</v>
      </c>
    </row>
    <row r="85" spans="1:2" x14ac:dyDescent="0.2">
      <c r="A85" t="s">
        <v>933</v>
      </c>
      <c r="B85">
        <v>3.8602535568532477</v>
      </c>
    </row>
    <row r="86" spans="1:2" x14ac:dyDescent="0.2">
      <c r="A86" t="s">
        <v>1024</v>
      </c>
      <c r="B86">
        <v>2.6022157280739973</v>
      </c>
    </row>
    <row r="87" spans="1:2" x14ac:dyDescent="0.2">
      <c r="A87" t="s">
        <v>1097</v>
      </c>
      <c r="B87">
        <v>0.44279528445884592</v>
      </c>
    </row>
    <row r="88" spans="1:2" x14ac:dyDescent="0.2">
      <c r="A88" t="s">
        <v>548</v>
      </c>
      <c r="B88">
        <v>1.9322127864068848</v>
      </c>
    </row>
    <row r="89" spans="1:2" x14ac:dyDescent="0.2">
      <c r="A89" t="s">
        <v>479</v>
      </c>
      <c r="B89">
        <v>0.95514288898241695</v>
      </c>
    </row>
    <row r="90" spans="1:2" x14ac:dyDescent="0.2">
      <c r="A90" t="s">
        <v>465</v>
      </c>
      <c r="B90">
        <v>0.78726875317560785</v>
      </c>
    </row>
    <row r="91" spans="1:2" x14ac:dyDescent="0.2">
      <c r="A91" t="s">
        <v>526</v>
      </c>
      <c r="B91">
        <v>-0.60721314512192992</v>
      </c>
    </row>
    <row r="92" spans="1:2" x14ac:dyDescent="0.2">
      <c r="A92" t="s">
        <v>989</v>
      </c>
      <c r="B92">
        <v>0.50978134287164467</v>
      </c>
    </row>
    <row r="93" spans="1:2" x14ac:dyDescent="0.2">
      <c r="A93" t="s">
        <v>160</v>
      </c>
      <c r="B93">
        <v>2.9701009441917026</v>
      </c>
    </row>
    <row r="94" spans="1:2" x14ac:dyDescent="0.2">
      <c r="A94" t="s">
        <v>495</v>
      </c>
      <c r="B94">
        <v>1.2580989591227276</v>
      </c>
    </row>
    <row r="95" spans="1:2" x14ac:dyDescent="0.2">
      <c r="A95" t="s">
        <v>1102</v>
      </c>
      <c r="B95">
        <v>-1.7905740737915039</v>
      </c>
    </row>
    <row r="96" spans="1:2" x14ac:dyDescent="0.2">
      <c r="A96" t="s">
        <v>662</v>
      </c>
      <c r="B96">
        <v>-0.44004231691360474</v>
      </c>
    </row>
    <row r="97" spans="1:2" x14ac:dyDescent="0.2">
      <c r="A97" t="s">
        <v>917</v>
      </c>
      <c r="B97">
        <v>1.7745297303545455</v>
      </c>
    </row>
    <row r="98" spans="1:2" x14ac:dyDescent="0.2">
      <c r="A98" s="12" t="s">
        <v>151</v>
      </c>
      <c r="B98">
        <v>3.173563096004516</v>
      </c>
    </row>
    <row r="99" spans="1:2" x14ac:dyDescent="0.2">
      <c r="A99" t="s">
        <v>719</v>
      </c>
      <c r="B99">
        <v>-0.45059773139655451</v>
      </c>
    </row>
    <row r="100" spans="1:2" x14ac:dyDescent="0.2">
      <c r="A100" t="s">
        <v>1075</v>
      </c>
      <c r="B100">
        <v>-0.72037036004273747</v>
      </c>
    </row>
    <row r="101" spans="1:2" x14ac:dyDescent="0.2">
      <c r="A101" t="s">
        <v>1283</v>
      </c>
      <c r="B101">
        <v>5.3518095219427825E-2</v>
      </c>
    </row>
    <row r="102" spans="1:2" x14ac:dyDescent="0.2">
      <c r="A102" t="s">
        <v>838</v>
      </c>
      <c r="B102">
        <v>2.0990118441163608</v>
      </c>
    </row>
    <row r="103" spans="1:2" x14ac:dyDescent="0.2">
      <c r="A103" t="s">
        <v>738</v>
      </c>
      <c r="B103">
        <v>1.1979545299097782</v>
      </c>
    </row>
    <row r="104" spans="1:2" x14ac:dyDescent="0.2">
      <c r="A104" t="s">
        <v>448</v>
      </c>
      <c r="B104">
        <v>-2.8765051137833328</v>
      </c>
    </row>
    <row r="105" spans="1:2" x14ac:dyDescent="0.2">
      <c r="A105" t="s">
        <v>562</v>
      </c>
      <c r="B105">
        <v>0.33758681608860958</v>
      </c>
    </row>
    <row r="106" spans="1:2" x14ac:dyDescent="0.2">
      <c r="A106" t="s">
        <v>921</v>
      </c>
      <c r="B106">
        <v>1.4820909299770322</v>
      </c>
    </row>
    <row r="107" spans="1:2" x14ac:dyDescent="0.2">
      <c r="A107" t="s">
        <v>825</v>
      </c>
      <c r="B107">
        <v>-0.78578898587177526</v>
      </c>
    </row>
    <row r="108" spans="1:2" x14ac:dyDescent="0.2">
      <c r="A108" t="s">
        <v>538</v>
      </c>
      <c r="B108">
        <v>1.4556466012584859</v>
      </c>
    </row>
    <row r="109" spans="1:2" x14ac:dyDescent="0.2">
      <c r="A109" t="s">
        <v>868</v>
      </c>
      <c r="B109">
        <v>1.0033911066268806</v>
      </c>
    </row>
    <row r="110" spans="1:2" x14ac:dyDescent="0.2">
      <c r="A110" t="s">
        <v>811</v>
      </c>
      <c r="B110">
        <v>-0.35400290311460003</v>
      </c>
    </row>
    <row r="111" spans="1:2" x14ac:dyDescent="0.2">
      <c r="A111" t="s">
        <v>813</v>
      </c>
      <c r="B111">
        <v>1.1490823106562809</v>
      </c>
    </row>
    <row r="112" spans="1:2" x14ac:dyDescent="0.2">
      <c r="A112" t="s">
        <v>604</v>
      </c>
      <c r="B112">
        <v>-0.36075790630322663</v>
      </c>
    </row>
    <row r="113" spans="1:2" x14ac:dyDescent="0.2">
      <c r="A113" t="s">
        <v>654</v>
      </c>
      <c r="B113">
        <v>1.6013401585656242</v>
      </c>
    </row>
    <row r="114" spans="1:2" x14ac:dyDescent="0.2">
      <c r="A114" t="s">
        <v>1065</v>
      </c>
      <c r="B114">
        <v>0.63091482434953861</v>
      </c>
    </row>
    <row r="115" spans="1:2" x14ac:dyDescent="0.2">
      <c r="A115" t="s">
        <v>1350</v>
      </c>
      <c r="B115">
        <v>2.4749677877963006</v>
      </c>
    </row>
    <row r="116" spans="1:2" x14ac:dyDescent="0.2">
      <c r="A116" t="s">
        <v>764</v>
      </c>
      <c r="B116">
        <v>1.4674370379551593</v>
      </c>
    </row>
    <row r="117" spans="1:2" x14ac:dyDescent="0.2">
      <c r="A117" t="s">
        <v>831</v>
      </c>
      <c r="B117">
        <v>-0.61629693955182996</v>
      </c>
    </row>
    <row r="118" spans="1:2" x14ac:dyDescent="0.2">
      <c r="A118" t="s">
        <v>473</v>
      </c>
      <c r="B118">
        <v>1.6548592597246152</v>
      </c>
    </row>
    <row r="119" spans="1:2" x14ac:dyDescent="0.2">
      <c r="A119" t="s">
        <v>500</v>
      </c>
      <c r="B119">
        <v>0.9322029906649919</v>
      </c>
    </row>
    <row r="120" spans="1:2" x14ac:dyDescent="0.2">
      <c r="A120" t="s">
        <v>875</v>
      </c>
      <c r="B120">
        <v>5.7678390294313253</v>
      </c>
    </row>
    <row r="121" spans="1:2" x14ac:dyDescent="0.2">
      <c r="A121" t="s">
        <v>720</v>
      </c>
      <c r="B121">
        <v>1.9836517828929265</v>
      </c>
    </row>
    <row r="122" spans="1:2" x14ac:dyDescent="0.2">
      <c r="A122" t="s">
        <v>1232</v>
      </c>
      <c r="B122">
        <v>-1.2133855077455549</v>
      </c>
    </row>
    <row r="123" spans="1:2" x14ac:dyDescent="0.2">
      <c r="A123" t="s">
        <v>670</v>
      </c>
      <c r="B123">
        <v>-0.30883283733011541</v>
      </c>
    </row>
    <row r="124" spans="1:2" x14ac:dyDescent="0.2">
      <c r="A124" t="s">
        <v>747</v>
      </c>
      <c r="B124">
        <v>0.79972592375224949</v>
      </c>
    </row>
    <row r="125" spans="1:2" x14ac:dyDescent="0.2">
      <c r="A125" t="s">
        <v>569</v>
      </c>
      <c r="B125">
        <v>1.1849195957183811</v>
      </c>
    </row>
    <row r="126" spans="1:2" x14ac:dyDescent="0.2">
      <c r="A126" t="s">
        <v>854</v>
      </c>
      <c r="B126">
        <v>-9.296686262697762E-2</v>
      </c>
    </row>
    <row r="127" spans="1:2" x14ac:dyDescent="0.2">
      <c r="A127" t="s">
        <v>1235</v>
      </c>
      <c r="B127">
        <v>-0.29647986936782061</v>
      </c>
    </row>
    <row r="128" spans="1:2" x14ac:dyDescent="0.2">
      <c r="A128" t="s">
        <v>602</v>
      </c>
      <c r="B128">
        <v>1.2616068544522057</v>
      </c>
    </row>
    <row r="129" spans="1:2" x14ac:dyDescent="0.2">
      <c r="A129" t="s">
        <v>1253</v>
      </c>
      <c r="B129">
        <v>1.7522937249142787</v>
      </c>
    </row>
    <row r="130" spans="1:2" x14ac:dyDescent="0.2">
      <c r="A130" t="s">
        <v>496</v>
      </c>
      <c r="B130">
        <v>-1.7733414122398852</v>
      </c>
    </row>
    <row r="131" spans="1:2" x14ac:dyDescent="0.2">
      <c r="A131" t="s">
        <v>540</v>
      </c>
      <c r="B131">
        <v>-1.9927020677748823</v>
      </c>
    </row>
    <row r="132" spans="1:2" x14ac:dyDescent="0.2">
      <c r="A132" t="s">
        <v>211</v>
      </c>
      <c r="B132">
        <v>4.3113094371753693</v>
      </c>
    </row>
    <row r="133" spans="1:2" x14ac:dyDescent="0.2">
      <c r="A133" t="s">
        <v>634</v>
      </c>
      <c r="B133">
        <v>-0.51659477268991283</v>
      </c>
    </row>
    <row r="134" spans="1:2" x14ac:dyDescent="0.2">
      <c r="A134" t="s">
        <v>486</v>
      </c>
      <c r="B134">
        <v>1.0830803672866061</v>
      </c>
    </row>
    <row r="135" spans="1:2" x14ac:dyDescent="0.2">
      <c r="A135" t="s">
        <v>475</v>
      </c>
      <c r="B135">
        <v>-1.4434621777645256</v>
      </c>
    </row>
    <row r="136" spans="1:2" x14ac:dyDescent="0.2">
      <c r="A136" t="s">
        <v>1109</v>
      </c>
      <c r="B136">
        <v>1.4128365424963139</v>
      </c>
    </row>
    <row r="137" spans="1:2" x14ac:dyDescent="0.2">
      <c r="A137" t="s">
        <v>601</v>
      </c>
      <c r="B137">
        <v>1.4358267945758363</v>
      </c>
    </row>
    <row r="138" spans="1:2" x14ac:dyDescent="0.2">
      <c r="A138" t="s">
        <v>724</v>
      </c>
      <c r="B138">
        <v>0.61335624195635319</v>
      </c>
    </row>
    <row r="139" spans="1:2" x14ac:dyDescent="0.2">
      <c r="A139" t="s">
        <v>447</v>
      </c>
      <c r="B139">
        <v>2.0198159984179824</v>
      </c>
    </row>
    <row r="140" spans="1:2" x14ac:dyDescent="0.2">
      <c r="A140" t="s">
        <v>898</v>
      </c>
      <c r="B140">
        <v>0.6053560234943749</v>
      </c>
    </row>
    <row r="141" spans="1:2" x14ac:dyDescent="0.2">
      <c r="A141" t="s">
        <v>489</v>
      </c>
      <c r="B141">
        <v>-2.1264569325880567</v>
      </c>
    </row>
    <row r="142" spans="1:2" x14ac:dyDescent="0.2">
      <c r="A142" t="s">
        <v>938</v>
      </c>
      <c r="B142">
        <v>1.1404162402239426</v>
      </c>
    </row>
    <row r="143" spans="1:2" x14ac:dyDescent="0.2">
      <c r="A143" t="s">
        <v>498</v>
      </c>
      <c r="B143">
        <v>-0.2004828381127324</v>
      </c>
    </row>
    <row r="144" spans="1:2" x14ac:dyDescent="0.2">
      <c r="A144" t="s">
        <v>516</v>
      </c>
      <c r="B144">
        <v>-1.6707803616976591</v>
      </c>
    </row>
    <row r="145" spans="1:2" x14ac:dyDescent="0.2">
      <c r="A145" t="s">
        <v>504</v>
      </c>
      <c r="B145">
        <v>1.0143241033715715</v>
      </c>
    </row>
    <row r="146" spans="1:2" x14ac:dyDescent="0.2">
      <c r="A146" t="s">
        <v>947</v>
      </c>
      <c r="B146">
        <v>0.78933259042409132</v>
      </c>
    </row>
    <row r="147" spans="1:2" x14ac:dyDescent="0.2">
      <c r="A147" t="s">
        <v>775</v>
      </c>
      <c r="B147">
        <v>0.97164167706661597</v>
      </c>
    </row>
    <row r="148" spans="1:2" x14ac:dyDescent="0.2">
      <c r="A148" t="s">
        <v>1139</v>
      </c>
      <c r="B148">
        <v>4.5685735857410634E-2</v>
      </c>
    </row>
    <row r="149" spans="1:2" x14ac:dyDescent="0.2">
      <c r="A149" t="s">
        <v>549</v>
      </c>
      <c r="B149">
        <v>-2.8920063972473042</v>
      </c>
    </row>
    <row r="150" spans="1:2" x14ac:dyDescent="0.2">
      <c r="A150" t="s">
        <v>692</v>
      </c>
      <c r="B150">
        <v>2.5713127031017411</v>
      </c>
    </row>
    <row r="151" spans="1:2" x14ac:dyDescent="0.2">
      <c r="A151" t="s">
        <v>941</v>
      </c>
      <c r="B151">
        <v>0.95908596563192938</v>
      </c>
    </row>
    <row r="152" spans="1:2" x14ac:dyDescent="0.2">
      <c r="A152" t="s">
        <v>877</v>
      </c>
      <c r="B152">
        <v>2.7818894502028542</v>
      </c>
    </row>
    <row r="153" spans="1:2" x14ac:dyDescent="0.2">
      <c r="A153" t="s">
        <v>506</v>
      </c>
      <c r="B153">
        <v>-6.6741645336150794</v>
      </c>
    </row>
    <row r="154" spans="1:2" x14ac:dyDescent="0.2">
      <c r="A154" t="s">
        <v>1080</v>
      </c>
      <c r="B154">
        <v>3.1821517007691513</v>
      </c>
    </row>
    <row r="155" spans="1:2" x14ac:dyDescent="0.2">
      <c r="A155" t="s">
        <v>1003</v>
      </c>
      <c r="B155">
        <v>2.0885799218107151</v>
      </c>
    </row>
    <row r="156" spans="1:2" x14ac:dyDescent="0.2">
      <c r="A156" t="s">
        <v>673</v>
      </c>
      <c r="B156">
        <v>-2.763961866253712</v>
      </c>
    </row>
    <row r="157" spans="1:2" x14ac:dyDescent="0.2">
      <c r="A157" t="s">
        <v>665</v>
      </c>
      <c r="B157">
        <v>0.18797487848334823</v>
      </c>
    </row>
    <row r="158" spans="1:2" x14ac:dyDescent="0.2">
      <c r="A158" t="s">
        <v>508</v>
      </c>
      <c r="B158">
        <v>0.18471656367182682</v>
      </c>
    </row>
    <row r="159" spans="1:2" x14ac:dyDescent="0.2">
      <c r="A159" t="s">
        <v>906</v>
      </c>
      <c r="B159">
        <v>-0.55392979323363034</v>
      </c>
    </row>
    <row r="160" spans="1:2" x14ac:dyDescent="0.2">
      <c r="A160" t="s">
        <v>210</v>
      </c>
      <c r="B160">
        <v>2.3422839036628358</v>
      </c>
    </row>
    <row r="161" spans="1:2" x14ac:dyDescent="0.2">
      <c r="A161" t="s">
        <v>841</v>
      </c>
      <c r="B161">
        <v>1.9518622642110077</v>
      </c>
    </row>
    <row r="162" spans="1:2" x14ac:dyDescent="0.2">
      <c r="A162" t="s">
        <v>689</v>
      </c>
      <c r="B162">
        <v>1.5573239872153353</v>
      </c>
    </row>
    <row r="163" spans="1:2" x14ac:dyDescent="0.2">
      <c r="A163" t="s">
        <v>1028</v>
      </c>
      <c r="B163">
        <v>-2.6164288520812962</v>
      </c>
    </row>
    <row r="164" spans="1:2" x14ac:dyDescent="0.2">
      <c r="A164" t="s">
        <v>992</v>
      </c>
      <c r="B164">
        <v>1.3532678903259752</v>
      </c>
    </row>
    <row r="165" spans="1:2" x14ac:dyDescent="0.2">
      <c r="A165" t="s">
        <v>752</v>
      </c>
      <c r="B165">
        <v>1.6036112061274326</v>
      </c>
    </row>
    <row r="166" spans="1:2" x14ac:dyDescent="0.2">
      <c r="A166" t="s">
        <v>770</v>
      </c>
      <c r="B166">
        <v>-0.71588038251950081</v>
      </c>
    </row>
    <row r="167" spans="1:2" x14ac:dyDescent="0.2">
      <c r="A167" t="s">
        <v>788</v>
      </c>
      <c r="B167">
        <v>1.3826400180843363</v>
      </c>
    </row>
    <row r="168" spans="1:2" x14ac:dyDescent="0.2">
      <c r="A168" t="s">
        <v>550</v>
      </c>
      <c r="B168">
        <v>1.6818752512335768</v>
      </c>
    </row>
    <row r="169" spans="1:2" x14ac:dyDescent="0.2">
      <c r="A169" t="s">
        <v>494</v>
      </c>
      <c r="B169">
        <v>-0.26777212661278332</v>
      </c>
    </row>
    <row r="170" spans="1:2" x14ac:dyDescent="0.2">
      <c r="A170" t="s">
        <v>81</v>
      </c>
      <c r="B170">
        <v>2.1724946656317026</v>
      </c>
    </row>
    <row r="171" spans="1:2" x14ac:dyDescent="0.2">
      <c r="A171" t="s">
        <v>524</v>
      </c>
      <c r="B171">
        <v>2.0392126050488688</v>
      </c>
    </row>
    <row r="172" spans="1:2" x14ac:dyDescent="0.2">
      <c r="A172" t="s">
        <v>1373</v>
      </c>
      <c r="B172">
        <v>3.0252606218511406</v>
      </c>
    </row>
    <row r="173" spans="1:2" x14ac:dyDescent="0.2">
      <c r="A173" t="s">
        <v>661</v>
      </c>
      <c r="B173">
        <v>-1.8240270105380445</v>
      </c>
    </row>
    <row r="174" spans="1:2" x14ac:dyDescent="0.2">
      <c r="A174" t="s">
        <v>745</v>
      </c>
      <c r="B174">
        <v>-8.547862240096965E-2</v>
      </c>
    </row>
    <row r="175" spans="1:2" x14ac:dyDescent="0.2">
      <c r="A175" t="s">
        <v>1221</v>
      </c>
      <c r="B175">
        <v>1.8538774853258972</v>
      </c>
    </row>
    <row r="176" spans="1:2" x14ac:dyDescent="0.2">
      <c r="A176" t="s">
        <v>716</v>
      </c>
      <c r="B176">
        <v>1.8698739734562928</v>
      </c>
    </row>
    <row r="177" spans="1:2" x14ac:dyDescent="0.2">
      <c r="A177" t="s">
        <v>159</v>
      </c>
      <c r="B177">
        <v>0.73954842307350688</v>
      </c>
    </row>
    <row r="178" spans="1:2" x14ac:dyDescent="0.2">
      <c r="A178" t="s">
        <v>469</v>
      </c>
      <c r="B178">
        <v>-4.3550638357798137</v>
      </c>
    </row>
    <row r="179" spans="1:2" x14ac:dyDescent="0.2">
      <c r="A179" t="s">
        <v>783</v>
      </c>
      <c r="B179">
        <v>-0.64019497503270462</v>
      </c>
    </row>
    <row r="180" spans="1:2" x14ac:dyDescent="0.2">
      <c r="A180" t="s">
        <v>1027</v>
      </c>
      <c r="B180">
        <v>-1.7412373894139317</v>
      </c>
    </row>
    <row r="181" spans="1:2" x14ac:dyDescent="0.2">
      <c r="A181" t="s">
        <v>683</v>
      </c>
      <c r="B181">
        <v>-3.8729877769947003</v>
      </c>
    </row>
    <row r="182" spans="1:2" x14ac:dyDescent="0.2">
      <c r="A182" t="s">
        <v>852</v>
      </c>
      <c r="B182">
        <v>-1.5015385451570018</v>
      </c>
    </row>
    <row r="183" spans="1:2" x14ac:dyDescent="0.2">
      <c r="A183" t="s">
        <v>434</v>
      </c>
      <c r="B183">
        <v>-0.78941674819633079</v>
      </c>
    </row>
    <row r="184" spans="1:2" x14ac:dyDescent="0.2">
      <c r="A184" t="s">
        <v>1030</v>
      </c>
      <c r="B184">
        <v>1.0552797753077283</v>
      </c>
    </row>
    <row r="185" spans="1:2" x14ac:dyDescent="0.2">
      <c r="A185" t="s">
        <v>643</v>
      </c>
      <c r="B185">
        <v>0.63181167116035941</v>
      </c>
    </row>
    <row r="186" spans="1:2" x14ac:dyDescent="0.2">
      <c r="A186" t="s">
        <v>861</v>
      </c>
      <c r="B186">
        <v>0.29894618769369058</v>
      </c>
    </row>
    <row r="187" spans="1:2" x14ac:dyDescent="0.2">
      <c r="A187" t="s">
        <v>134</v>
      </c>
      <c r="B187">
        <v>6.3221028977376452</v>
      </c>
    </row>
    <row r="188" spans="1:2" x14ac:dyDescent="0.2">
      <c r="A188" t="s">
        <v>116</v>
      </c>
      <c r="B188">
        <v>0.95246333257227844</v>
      </c>
    </row>
    <row r="189" spans="1:2" x14ac:dyDescent="0.2">
      <c r="A189" t="s">
        <v>900</v>
      </c>
      <c r="B189">
        <v>2.3014317791891279</v>
      </c>
    </row>
    <row r="190" spans="1:2" x14ac:dyDescent="0.2">
      <c r="A190" t="s">
        <v>968</v>
      </c>
      <c r="B190">
        <v>0.86874972782974336</v>
      </c>
    </row>
    <row r="191" spans="1:2" x14ac:dyDescent="0.2">
      <c r="A191" t="s">
        <v>598</v>
      </c>
      <c r="B191">
        <v>1.2143773265123983</v>
      </c>
    </row>
    <row r="192" spans="1:2" x14ac:dyDescent="0.2">
      <c r="A192" t="s">
        <v>814</v>
      </c>
      <c r="B192">
        <v>-0.26026969462369381</v>
      </c>
    </row>
    <row r="193" spans="1:2" x14ac:dyDescent="0.2">
      <c r="A193" t="s">
        <v>607</v>
      </c>
      <c r="B193">
        <v>-0.3658782404202659</v>
      </c>
    </row>
    <row r="194" spans="1:2" x14ac:dyDescent="0.2">
      <c r="A194" t="s">
        <v>789</v>
      </c>
      <c r="B194">
        <v>0.48921017498293495</v>
      </c>
    </row>
    <row r="195" spans="1:2" x14ac:dyDescent="0.2">
      <c r="A195" t="s">
        <v>701</v>
      </c>
      <c r="B195">
        <v>3.4678407758474101</v>
      </c>
    </row>
    <row r="196" spans="1:2" x14ac:dyDescent="0.2">
      <c r="A196" t="s">
        <v>751</v>
      </c>
      <c r="B196">
        <v>-1.2985372030896813</v>
      </c>
    </row>
    <row r="197" spans="1:2" x14ac:dyDescent="0.2">
      <c r="A197" t="s">
        <v>599</v>
      </c>
      <c r="B197">
        <v>5.4352109369478558</v>
      </c>
    </row>
    <row r="198" spans="1:2" x14ac:dyDescent="0.2">
      <c r="A198" t="s">
        <v>700</v>
      </c>
      <c r="B198">
        <v>1.5085086226463309</v>
      </c>
    </row>
    <row r="199" spans="1:2" x14ac:dyDescent="0.2">
      <c r="A199" s="12" t="s">
        <v>153</v>
      </c>
      <c r="B199">
        <v>6.6222138191336954</v>
      </c>
    </row>
    <row r="200" spans="1:2" x14ac:dyDescent="0.2">
      <c r="A200" t="s">
        <v>803</v>
      </c>
      <c r="B200">
        <v>-1.8352768167036819</v>
      </c>
    </row>
    <row r="201" spans="1:2" x14ac:dyDescent="0.2">
      <c r="A201" t="s">
        <v>483</v>
      </c>
      <c r="B201">
        <v>-1.6846629325300351</v>
      </c>
    </row>
    <row r="202" spans="1:2" x14ac:dyDescent="0.2">
      <c r="A202" t="s">
        <v>686</v>
      </c>
      <c r="B202">
        <v>2.4662113851971084</v>
      </c>
    </row>
    <row r="203" spans="1:2" x14ac:dyDescent="0.2">
      <c r="A203" t="s">
        <v>347</v>
      </c>
      <c r="B203">
        <v>0.52084685303270795</v>
      </c>
    </row>
    <row r="204" spans="1:2" x14ac:dyDescent="0.2">
      <c r="A204" t="s">
        <v>695</v>
      </c>
      <c r="B204">
        <v>1.4713933018760445E-2</v>
      </c>
    </row>
    <row r="205" spans="1:2" x14ac:dyDescent="0.2">
      <c r="A205" t="s">
        <v>774</v>
      </c>
      <c r="B205">
        <v>-2.6035061437789646</v>
      </c>
    </row>
    <row r="206" spans="1:2" x14ac:dyDescent="0.2">
      <c r="A206" t="s">
        <v>682</v>
      </c>
      <c r="B206">
        <v>-2.2248544770738339</v>
      </c>
    </row>
    <row r="207" spans="1:2" x14ac:dyDescent="0.2">
      <c r="A207" t="s">
        <v>219</v>
      </c>
      <c r="B207">
        <v>3.2926789720400569</v>
      </c>
    </row>
    <row r="208" spans="1:2" x14ac:dyDescent="0.2">
      <c r="A208" t="s">
        <v>502</v>
      </c>
      <c r="B208">
        <v>-0.60159522407459554</v>
      </c>
    </row>
    <row r="209" spans="1:2" x14ac:dyDescent="0.2">
      <c r="A209" t="s">
        <v>1022</v>
      </c>
      <c r="B209">
        <v>0.36258087834206998</v>
      </c>
    </row>
    <row r="210" spans="1:2" x14ac:dyDescent="0.2">
      <c r="A210" t="s">
        <v>436</v>
      </c>
      <c r="B210">
        <v>0.49124023751145779</v>
      </c>
    </row>
    <row r="211" spans="1:2" x14ac:dyDescent="0.2">
      <c r="A211" t="s">
        <v>879</v>
      </c>
      <c r="B211">
        <v>0.54217316602405707</v>
      </c>
    </row>
    <row r="212" spans="1:2" x14ac:dyDescent="0.2">
      <c r="A212" t="s">
        <v>1072</v>
      </c>
      <c r="B212">
        <v>1.9689721365769668</v>
      </c>
    </row>
    <row r="213" spans="1:2" x14ac:dyDescent="0.2">
      <c r="A213" t="s">
        <v>821</v>
      </c>
      <c r="B213">
        <v>-0.54198329150676605</v>
      </c>
    </row>
    <row r="214" spans="1:2" x14ac:dyDescent="0.2">
      <c r="A214" t="s">
        <v>733</v>
      </c>
      <c r="B214">
        <v>0.88311800589927703</v>
      </c>
    </row>
    <row r="215" spans="1:2" x14ac:dyDescent="0.2">
      <c r="A215" t="s">
        <v>645</v>
      </c>
      <c r="B215">
        <v>-1.5164439348464299E-2</v>
      </c>
    </row>
    <row r="216" spans="1:2" x14ac:dyDescent="0.2">
      <c r="A216" t="s">
        <v>583</v>
      </c>
      <c r="B216">
        <v>1.135900548074092</v>
      </c>
    </row>
    <row r="217" spans="1:2" x14ac:dyDescent="0.2">
      <c r="A217" t="s">
        <v>859</v>
      </c>
      <c r="B217">
        <v>3.3651544133997091</v>
      </c>
    </row>
    <row r="218" spans="1:2" x14ac:dyDescent="0.2">
      <c r="A218" t="s">
        <v>1159</v>
      </c>
      <c r="B218">
        <v>3.0463382957178493</v>
      </c>
    </row>
    <row r="219" spans="1:2" x14ac:dyDescent="0.2">
      <c r="A219" t="s">
        <v>542</v>
      </c>
      <c r="B219">
        <v>0.88186530872832547</v>
      </c>
    </row>
    <row r="220" spans="1:2" x14ac:dyDescent="0.2">
      <c r="A220" t="s">
        <v>561</v>
      </c>
      <c r="B220">
        <v>-5.984585449613359</v>
      </c>
    </row>
    <row r="221" spans="1:2" x14ac:dyDescent="0.2">
      <c r="A221" t="s">
        <v>827</v>
      </c>
      <c r="B221">
        <v>0.16457011200943755</v>
      </c>
    </row>
    <row r="222" spans="1:2" x14ac:dyDescent="0.2">
      <c r="A222" t="s">
        <v>1324</v>
      </c>
      <c r="B222">
        <v>1.797413388523486</v>
      </c>
    </row>
    <row r="223" spans="1:2" x14ac:dyDescent="0.2">
      <c r="A223" t="s">
        <v>981</v>
      </c>
      <c r="B223">
        <v>2.0095179554160305</v>
      </c>
    </row>
    <row r="224" spans="1:2" x14ac:dyDescent="0.2">
      <c r="A224" t="s">
        <v>697</v>
      </c>
      <c r="B224">
        <v>4.7307736598528312</v>
      </c>
    </row>
    <row r="225" spans="1:2" x14ac:dyDescent="0.2">
      <c r="A225" t="s">
        <v>785</v>
      </c>
      <c r="B225">
        <v>0.94599828441091927</v>
      </c>
    </row>
    <row r="226" spans="1:2" x14ac:dyDescent="0.2">
      <c r="A226" t="s">
        <v>1128</v>
      </c>
      <c r="B226">
        <v>-0.63052878125023204</v>
      </c>
    </row>
    <row r="227" spans="1:2" x14ac:dyDescent="0.2">
      <c r="A227" t="s">
        <v>1142</v>
      </c>
      <c r="B227">
        <v>0.75882883764026643</v>
      </c>
    </row>
    <row r="228" spans="1:2" x14ac:dyDescent="0.2">
      <c r="A228" t="s">
        <v>918</v>
      </c>
      <c r="B228">
        <v>-1.0139196711991509</v>
      </c>
    </row>
    <row r="229" spans="1:2" x14ac:dyDescent="0.2">
      <c r="A229" t="s">
        <v>1158</v>
      </c>
      <c r="B229">
        <v>-0.3720468314446394</v>
      </c>
    </row>
    <row r="230" spans="1:2" x14ac:dyDescent="0.2">
      <c r="A230" t="s">
        <v>546</v>
      </c>
      <c r="B230">
        <v>1.9778975872410469</v>
      </c>
    </row>
    <row r="231" spans="1:2" x14ac:dyDescent="0.2">
      <c r="A231" t="s">
        <v>737</v>
      </c>
      <c r="B231">
        <v>0.58454417770630429</v>
      </c>
    </row>
    <row r="232" spans="1:2" x14ac:dyDescent="0.2">
      <c r="A232" t="s">
        <v>657</v>
      </c>
      <c r="B232">
        <v>-0.42985000393607348</v>
      </c>
    </row>
    <row r="233" spans="1:2" x14ac:dyDescent="0.2">
      <c r="A233" t="s">
        <v>543</v>
      </c>
      <c r="B233">
        <v>-3.3937124105600152</v>
      </c>
    </row>
    <row r="234" spans="1:2" x14ac:dyDescent="0.2">
      <c r="A234" t="s">
        <v>1117</v>
      </c>
      <c r="B234">
        <v>0.37084192153997692</v>
      </c>
    </row>
    <row r="235" spans="1:2" x14ac:dyDescent="0.2">
      <c r="A235" t="s">
        <v>619</v>
      </c>
      <c r="B235">
        <v>1.3986100270910158</v>
      </c>
    </row>
    <row r="236" spans="1:2" x14ac:dyDescent="0.2">
      <c r="A236" t="s">
        <v>1241</v>
      </c>
      <c r="B236">
        <v>3.5756796856091411</v>
      </c>
    </row>
    <row r="237" spans="1:2" x14ac:dyDescent="0.2">
      <c r="A237" t="s">
        <v>709</v>
      </c>
      <c r="B237">
        <v>-5.8566559106111473</v>
      </c>
    </row>
    <row r="238" spans="1:2" x14ac:dyDescent="0.2">
      <c r="A238" t="s">
        <v>218</v>
      </c>
      <c r="B238">
        <v>2.0260425969209028</v>
      </c>
    </row>
    <row r="239" spans="1:2" x14ac:dyDescent="0.2">
      <c r="A239" t="s">
        <v>864</v>
      </c>
      <c r="B239">
        <v>-5.9722517927487662</v>
      </c>
    </row>
    <row r="240" spans="1:2" x14ac:dyDescent="0.2">
      <c r="A240" t="s">
        <v>1205</v>
      </c>
      <c r="B240">
        <v>0.92215891359915614</v>
      </c>
    </row>
    <row r="241" spans="1:2" x14ac:dyDescent="0.2">
      <c r="A241" t="s">
        <v>505</v>
      </c>
      <c r="B241">
        <v>0.23383097495974539</v>
      </c>
    </row>
    <row r="242" spans="1:2" x14ac:dyDescent="0.2">
      <c r="A242" t="s">
        <v>443</v>
      </c>
      <c r="B242">
        <v>-0.13506805171837635</v>
      </c>
    </row>
    <row r="243" spans="1:2" x14ac:dyDescent="0.2">
      <c r="A243" t="s">
        <v>517</v>
      </c>
      <c r="B243">
        <v>2.2473725170865197</v>
      </c>
    </row>
    <row r="244" spans="1:2" x14ac:dyDescent="0.2">
      <c r="A244" t="s">
        <v>497</v>
      </c>
      <c r="B244">
        <v>-4.7380065545439427</v>
      </c>
    </row>
    <row r="245" spans="1:2" x14ac:dyDescent="0.2">
      <c r="A245" t="s">
        <v>1305</v>
      </c>
      <c r="B245">
        <v>3.4266988385502097</v>
      </c>
    </row>
    <row r="246" spans="1:2" x14ac:dyDescent="0.2">
      <c r="A246" t="s">
        <v>449</v>
      </c>
      <c r="B246">
        <v>1.6100587695836999</v>
      </c>
    </row>
    <row r="247" spans="1:2" x14ac:dyDescent="0.2">
      <c r="A247" t="s">
        <v>633</v>
      </c>
      <c r="B247">
        <v>-8.1191154196857749</v>
      </c>
    </row>
    <row r="248" spans="1:2" x14ac:dyDescent="0.2">
      <c r="A248" t="s">
        <v>574</v>
      </c>
      <c r="B248">
        <v>-3.3628103323280811</v>
      </c>
    </row>
    <row r="249" spans="1:2" x14ac:dyDescent="0.2">
      <c r="A249" t="s">
        <v>587</v>
      </c>
      <c r="B249">
        <v>-2.0645083781487914</v>
      </c>
    </row>
    <row r="250" spans="1:2" x14ac:dyDescent="0.2">
      <c r="A250" t="s">
        <v>439</v>
      </c>
      <c r="B250">
        <v>0.91048672795295671</v>
      </c>
    </row>
    <row r="251" spans="1:2" x14ac:dyDescent="0.2">
      <c r="A251" t="s">
        <v>675</v>
      </c>
      <c r="B251">
        <v>1.6711566360499146</v>
      </c>
    </row>
    <row r="252" spans="1:2" x14ac:dyDescent="0.2">
      <c r="A252" t="s">
        <v>520</v>
      </c>
      <c r="B252">
        <v>-0.67723681186807383</v>
      </c>
    </row>
    <row r="253" spans="1:2" x14ac:dyDescent="0.2">
      <c r="A253" t="s">
        <v>531</v>
      </c>
      <c r="B253">
        <v>0.47056659271842521</v>
      </c>
    </row>
    <row r="254" spans="1:2" x14ac:dyDescent="0.2">
      <c r="A254" t="s">
        <v>750</v>
      </c>
      <c r="B254">
        <v>3.3436828619473835</v>
      </c>
    </row>
    <row r="255" spans="1:2" x14ac:dyDescent="0.2">
      <c r="A255" t="s">
        <v>1189</v>
      </c>
      <c r="B255">
        <v>0.99675116667876329</v>
      </c>
    </row>
    <row r="256" spans="1:2" x14ac:dyDescent="0.2">
      <c r="A256" t="s">
        <v>936</v>
      </c>
      <c r="B256">
        <v>1.9074255151715345</v>
      </c>
    </row>
    <row r="257" spans="1:2" x14ac:dyDescent="0.2">
      <c r="A257" t="s">
        <v>621</v>
      </c>
      <c r="B257">
        <v>0.76224732312183507</v>
      </c>
    </row>
    <row r="258" spans="1:2" x14ac:dyDescent="0.2">
      <c r="A258" t="s">
        <v>1048</v>
      </c>
      <c r="B258">
        <v>1.2123248397076407</v>
      </c>
    </row>
    <row r="259" spans="1:2" x14ac:dyDescent="0.2">
      <c r="A259" t="s">
        <v>1292</v>
      </c>
      <c r="B259">
        <v>4.2345385567224474</v>
      </c>
    </row>
    <row r="260" spans="1:2" x14ac:dyDescent="0.2">
      <c r="A260" t="s">
        <v>446</v>
      </c>
      <c r="B260">
        <v>-3.9477280716397791</v>
      </c>
    </row>
    <row r="261" spans="1:2" x14ac:dyDescent="0.2">
      <c r="A261" t="s">
        <v>597</v>
      </c>
      <c r="B261">
        <v>-4.1158530861139253</v>
      </c>
    </row>
    <row r="262" spans="1:2" x14ac:dyDescent="0.2">
      <c r="A262" t="s">
        <v>651</v>
      </c>
      <c r="B262">
        <v>3.000865459442136</v>
      </c>
    </row>
    <row r="263" spans="1:2" x14ac:dyDescent="0.2">
      <c r="A263" t="s">
        <v>766</v>
      </c>
      <c r="B263">
        <v>-4.2881416647057691</v>
      </c>
    </row>
    <row r="264" spans="1:2" x14ac:dyDescent="0.2">
      <c r="A264" t="s">
        <v>976</v>
      </c>
      <c r="B264">
        <v>-1.8852631251017202</v>
      </c>
    </row>
    <row r="265" spans="1:2" x14ac:dyDescent="0.2">
      <c r="A265" t="s">
        <v>928</v>
      </c>
      <c r="B265">
        <v>0.51970907392348553</v>
      </c>
    </row>
    <row r="266" spans="1:2" x14ac:dyDescent="0.2">
      <c r="A266" t="s">
        <v>746</v>
      </c>
      <c r="B266">
        <v>1.4310932833398589</v>
      </c>
    </row>
    <row r="267" spans="1:2" x14ac:dyDescent="0.2">
      <c r="A267" t="s">
        <v>605</v>
      </c>
      <c r="B267">
        <v>0.2693738173512577</v>
      </c>
    </row>
    <row r="268" spans="1:2" x14ac:dyDescent="0.2">
      <c r="A268" t="s">
        <v>958</v>
      </c>
      <c r="B268">
        <v>0.12575989042905925</v>
      </c>
    </row>
    <row r="269" spans="1:2" x14ac:dyDescent="0.2">
      <c r="A269" t="s">
        <v>718</v>
      </c>
      <c r="B269">
        <v>1.2564806098287751</v>
      </c>
    </row>
    <row r="270" spans="1:2" x14ac:dyDescent="0.2">
      <c r="A270" t="s">
        <v>874</v>
      </c>
      <c r="B270">
        <v>-0.83033614143540568</v>
      </c>
    </row>
    <row r="271" spans="1:2" x14ac:dyDescent="0.2">
      <c r="A271" t="s">
        <v>559</v>
      </c>
      <c r="B271">
        <v>0.60050375759601249</v>
      </c>
    </row>
    <row r="272" spans="1:2" x14ac:dyDescent="0.2">
      <c r="A272" t="s">
        <v>1089</v>
      </c>
      <c r="B272">
        <v>1.5746723816502639</v>
      </c>
    </row>
    <row r="273" spans="1:2" x14ac:dyDescent="0.2">
      <c r="A273" t="s">
        <v>1125</v>
      </c>
      <c r="B273">
        <v>0.92029218993535611</v>
      </c>
    </row>
    <row r="274" spans="1:2" x14ac:dyDescent="0.2">
      <c r="A274" t="s">
        <v>584</v>
      </c>
      <c r="B274">
        <v>-0.79185146729922518</v>
      </c>
    </row>
    <row r="275" spans="1:2" x14ac:dyDescent="0.2">
      <c r="A275" t="s">
        <v>1352</v>
      </c>
      <c r="B275">
        <v>1.0589326795020593</v>
      </c>
    </row>
    <row r="276" spans="1:2" x14ac:dyDescent="0.2">
      <c r="A276" t="s">
        <v>1237</v>
      </c>
      <c r="B276">
        <v>2.7468494680475994</v>
      </c>
    </row>
    <row r="277" spans="1:2" x14ac:dyDescent="0.2">
      <c r="A277" t="s">
        <v>529</v>
      </c>
      <c r="B277">
        <v>1.6777632714704025</v>
      </c>
    </row>
    <row r="278" spans="1:2" x14ac:dyDescent="0.2">
      <c r="A278" t="s">
        <v>1015</v>
      </c>
      <c r="B278">
        <v>1.8527466498437402</v>
      </c>
    </row>
    <row r="279" spans="1:2" x14ac:dyDescent="0.2">
      <c r="A279" t="s">
        <v>577</v>
      </c>
      <c r="B279">
        <v>-1.1274355862821821</v>
      </c>
    </row>
    <row r="280" spans="1:2" x14ac:dyDescent="0.2">
      <c r="A280" t="s">
        <v>458</v>
      </c>
      <c r="B280">
        <v>6.7795766517519895E-2</v>
      </c>
    </row>
    <row r="281" spans="1:2" x14ac:dyDescent="0.2">
      <c r="A281" t="s">
        <v>698</v>
      </c>
      <c r="B281">
        <v>-0.27722607613826206</v>
      </c>
    </row>
    <row r="282" spans="1:2" x14ac:dyDescent="0.2">
      <c r="A282" t="s">
        <v>625</v>
      </c>
      <c r="B282">
        <v>-6.0494852066040012</v>
      </c>
    </row>
    <row r="283" spans="1:2" x14ac:dyDescent="0.2">
      <c r="A283" t="s">
        <v>199</v>
      </c>
      <c r="B283">
        <v>1.0223289082003406</v>
      </c>
    </row>
    <row r="284" spans="1:2" x14ac:dyDescent="0.2">
      <c r="A284" t="s">
        <v>729</v>
      </c>
      <c r="B284">
        <v>0.24773497647101728</v>
      </c>
    </row>
    <row r="285" spans="1:2" x14ac:dyDescent="0.2">
      <c r="A285" t="s">
        <v>641</v>
      </c>
      <c r="B285">
        <v>4.7922911122441194</v>
      </c>
    </row>
    <row r="286" spans="1:2" x14ac:dyDescent="0.2">
      <c r="A286" t="s">
        <v>867</v>
      </c>
      <c r="B286">
        <v>1.9572131027131383</v>
      </c>
    </row>
    <row r="287" spans="1:2" x14ac:dyDescent="0.2">
      <c r="A287" t="s">
        <v>969</v>
      </c>
      <c r="B287">
        <v>-2.0069911637726912</v>
      </c>
    </row>
    <row r="288" spans="1:2" x14ac:dyDescent="0.2">
      <c r="A288" t="s">
        <v>425</v>
      </c>
      <c r="B288">
        <v>1.0919395527637497</v>
      </c>
    </row>
    <row r="289" spans="1:2" x14ac:dyDescent="0.2">
      <c r="A289" t="s">
        <v>684</v>
      </c>
      <c r="B289">
        <v>1.3166755437850932</v>
      </c>
    </row>
    <row r="290" spans="1:2" x14ac:dyDescent="0.2">
      <c r="A290" t="s">
        <v>565</v>
      </c>
      <c r="B290">
        <v>1.6381955934020689</v>
      </c>
    </row>
    <row r="291" spans="1:2" x14ac:dyDescent="0.2">
      <c r="A291" t="s">
        <v>807</v>
      </c>
      <c r="B291">
        <v>0.67637397242443886</v>
      </c>
    </row>
    <row r="292" spans="1:2" x14ac:dyDescent="0.2">
      <c r="A292" t="s">
        <v>881</v>
      </c>
      <c r="B292">
        <v>0.73172525739221284</v>
      </c>
    </row>
    <row r="293" spans="1:2" x14ac:dyDescent="0.2">
      <c r="A293" t="s">
        <v>943</v>
      </c>
      <c r="B293">
        <v>-0.83694039502098228</v>
      </c>
    </row>
    <row r="294" spans="1:2" x14ac:dyDescent="0.2">
      <c r="A294" t="s">
        <v>711</v>
      </c>
      <c r="B294">
        <v>1.3313588309795277</v>
      </c>
    </row>
    <row r="295" spans="1:2" x14ac:dyDescent="0.2">
      <c r="A295" t="s">
        <v>996</v>
      </c>
      <c r="B295">
        <v>1.2807540007327725</v>
      </c>
    </row>
    <row r="296" spans="1:2" x14ac:dyDescent="0.2">
      <c r="A296" t="s">
        <v>571</v>
      </c>
      <c r="B296">
        <v>-3.0655682086944558</v>
      </c>
    </row>
    <row r="297" spans="1:2" x14ac:dyDescent="0.2">
      <c r="A297" t="s">
        <v>730</v>
      </c>
      <c r="B297">
        <v>1.295731663703918</v>
      </c>
    </row>
    <row r="298" spans="1:2" x14ac:dyDescent="0.2">
      <c r="A298" t="s">
        <v>491</v>
      </c>
      <c r="B298">
        <v>-1.0483643356359227</v>
      </c>
    </row>
    <row r="299" spans="1:2" x14ac:dyDescent="0.2">
      <c r="A299" t="s">
        <v>628</v>
      </c>
      <c r="B299">
        <v>0.45454807176783241</v>
      </c>
    </row>
    <row r="300" spans="1:2" x14ac:dyDescent="0.2">
      <c r="A300" t="s">
        <v>840</v>
      </c>
      <c r="B300">
        <v>-0.55869434321864153</v>
      </c>
    </row>
    <row r="301" spans="1:2" x14ac:dyDescent="0.2">
      <c r="A301" t="s">
        <v>1273</v>
      </c>
      <c r="B301">
        <v>2.4220085144042893</v>
      </c>
    </row>
    <row r="302" spans="1:2" x14ac:dyDescent="0.2">
      <c r="A302" t="s">
        <v>154</v>
      </c>
      <c r="B302">
        <v>6.2883516432533666</v>
      </c>
    </row>
    <row r="303" spans="1:2" x14ac:dyDescent="0.2">
      <c r="A303" t="s">
        <v>476</v>
      </c>
      <c r="B303">
        <v>-0.40969723726020002</v>
      </c>
    </row>
    <row r="304" spans="1:2" x14ac:dyDescent="0.2">
      <c r="A304" t="s">
        <v>570</v>
      </c>
      <c r="B304">
        <v>7.6154942782419993E-2</v>
      </c>
    </row>
    <row r="305" spans="1:2" x14ac:dyDescent="0.2">
      <c r="A305" t="s">
        <v>816</v>
      </c>
      <c r="B305">
        <v>-0.77865541748264122</v>
      </c>
    </row>
    <row r="306" spans="1:2" x14ac:dyDescent="0.2">
      <c r="A306" t="s">
        <v>833</v>
      </c>
      <c r="B306">
        <v>1.8215225846975438</v>
      </c>
    </row>
    <row r="307" spans="1:2" x14ac:dyDescent="0.2">
      <c r="A307" t="s">
        <v>414</v>
      </c>
      <c r="B307">
        <v>0.94833355396986008</v>
      </c>
    </row>
    <row r="308" spans="1:2" x14ac:dyDescent="0.2">
      <c r="A308" t="s">
        <v>739</v>
      </c>
      <c r="B308">
        <v>4.6260607499675759</v>
      </c>
    </row>
    <row r="309" spans="1:2" x14ac:dyDescent="0.2">
      <c r="A309" t="s">
        <v>471</v>
      </c>
      <c r="B309">
        <v>-1.4227543026208801E-2</v>
      </c>
    </row>
    <row r="310" spans="1:2" x14ac:dyDescent="0.2">
      <c r="A310" t="s">
        <v>560</v>
      </c>
      <c r="B310">
        <v>-0.33843705187673045</v>
      </c>
    </row>
    <row r="311" spans="1:2" x14ac:dyDescent="0.2">
      <c r="A311" t="s">
        <v>802</v>
      </c>
      <c r="B311">
        <v>0.71492830773333571</v>
      </c>
    </row>
    <row r="312" spans="1:2" x14ac:dyDescent="0.2">
      <c r="A312" t="s">
        <v>913</v>
      </c>
      <c r="B312">
        <v>0.5414090484206433</v>
      </c>
    </row>
    <row r="313" spans="1:2" x14ac:dyDescent="0.2">
      <c r="A313" t="s">
        <v>857</v>
      </c>
      <c r="B313">
        <v>2.2079205068579859</v>
      </c>
    </row>
    <row r="314" spans="1:2" x14ac:dyDescent="0.2">
      <c r="A314" t="s">
        <v>728</v>
      </c>
      <c r="B314">
        <v>-2.4606321987352868</v>
      </c>
    </row>
    <row r="315" spans="1:2" x14ac:dyDescent="0.2">
      <c r="A315" t="s">
        <v>780</v>
      </c>
      <c r="B315">
        <v>0.75893149666340398</v>
      </c>
    </row>
    <row r="316" spans="1:2" x14ac:dyDescent="0.2">
      <c r="A316" t="s">
        <v>1224</v>
      </c>
      <c r="B316">
        <v>1.0195265727096727</v>
      </c>
    </row>
    <row r="317" spans="1:2" x14ac:dyDescent="0.2">
      <c r="A317" t="s">
        <v>919</v>
      </c>
      <c r="B317">
        <v>-0.78717313400686528</v>
      </c>
    </row>
    <row r="318" spans="1:2" x14ac:dyDescent="0.2">
      <c r="A318" t="s">
        <v>872</v>
      </c>
      <c r="B318">
        <v>3.9202617786986007</v>
      </c>
    </row>
    <row r="319" spans="1:2" x14ac:dyDescent="0.2">
      <c r="A319" t="s">
        <v>1291</v>
      </c>
      <c r="B319">
        <v>2.3202391837140572</v>
      </c>
    </row>
    <row r="320" spans="1:2" x14ac:dyDescent="0.2">
      <c r="A320" t="s">
        <v>835</v>
      </c>
      <c r="B320">
        <v>1.7110208670298221E-2</v>
      </c>
    </row>
    <row r="321" spans="1:2" x14ac:dyDescent="0.2">
      <c r="A321" t="s">
        <v>925</v>
      </c>
      <c r="B321">
        <v>-1.208554965713095</v>
      </c>
    </row>
    <row r="322" spans="1:2" x14ac:dyDescent="0.2">
      <c r="A322" t="s">
        <v>736</v>
      </c>
      <c r="B322">
        <v>-1.4696847399075732</v>
      </c>
    </row>
    <row r="323" spans="1:2" x14ac:dyDescent="0.2">
      <c r="A323" t="s">
        <v>659</v>
      </c>
      <c r="B323">
        <v>-0.51554515133044654</v>
      </c>
    </row>
    <row r="324" spans="1:2" x14ac:dyDescent="0.2">
      <c r="A324" t="s">
        <v>846</v>
      </c>
      <c r="B324">
        <v>1.2355722359332133</v>
      </c>
    </row>
    <row r="325" spans="1:2" x14ac:dyDescent="0.2">
      <c r="A325" t="s">
        <v>809</v>
      </c>
      <c r="B325">
        <v>-8.7244635713951656E-3</v>
      </c>
    </row>
    <row r="326" spans="1:2" x14ac:dyDescent="0.2">
      <c r="A326" t="s">
        <v>749</v>
      </c>
      <c r="B326">
        <v>2.8395400664834982</v>
      </c>
    </row>
    <row r="327" spans="1:2" x14ac:dyDescent="0.2">
      <c r="A327" t="s">
        <v>742</v>
      </c>
      <c r="B327">
        <v>4.0373289175615925</v>
      </c>
    </row>
    <row r="328" spans="1:2" x14ac:dyDescent="0.2">
      <c r="A328" t="s">
        <v>1023</v>
      </c>
      <c r="B328">
        <v>0.49946003519328264</v>
      </c>
    </row>
    <row r="329" spans="1:2" x14ac:dyDescent="0.2">
      <c r="A329" t="s">
        <v>663</v>
      </c>
      <c r="B329">
        <v>-1.6253333734838527</v>
      </c>
    </row>
    <row r="330" spans="1:2" x14ac:dyDescent="0.2">
      <c r="A330" t="s">
        <v>117</v>
      </c>
      <c r="B330">
        <v>9.5536413730359412E-2</v>
      </c>
    </row>
    <row r="331" spans="1:2" x14ac:dyDescent="0.2">
      <c r="A331" t="s">
        <v>596</v>
      </c>
      <c r="B331">
        <v>0.21202204211446174</v>
      </c>
    </row>
    <row r="332" spans="1:2" x14ac:dyDescent="0.2">
      <c r="A332" t="s">
        <v>706</v>
      </c>
      <c r="B332">
        <v>-0.76442772851270469</v>
      </c>
    </row>
    <row r="333" spans="1:2" x14ac:dyDescent="0.2">
      <c r="A333" t="s">
        <v>1312</v>
      </c>
      <c r="B333">
        <v>1.1020093732936789</v>
      </c>
    </row>
    <row r="334" spans="1:2" x14ac:dyDescent="0.2">
      <c r="A334" t="s">
        <v>873</v>
      </c>
      <c r="B334">
        <v>-2.2397662246865857</v>
      </c>
    </row>
    <row r="335" spans="1:2" x14ac:dyDescent="0.2">
      <c r="A335" t="s">
        <v>1039</v>
      </c>
      <c r="B335">
        <v>0.88037364184856204</v>
      </c>
    </row>
    <row r="336" spans="1:2" x14ac:dyDescent="0.2">
      <c r="A336" t="s">
        <v>512</v>
      </c>
      <c r="B336">
        <v>-1.9502863463233484</v>
      </c>
    </row>
    <row r="337" spans="1:2" x14ac:dyDescent="0.2">
      <c r="A337" t="s">
        <v>1234</v>
      </c>
      <c r="B337">
        <v>0.68275541321844091</v>
      </c>
    </row>
    <row r="338" spans="1:2" x14ac:dyDescent="0.2">
      <c r="A338" t="s">
        <v>568</v>
      </c>
      <c r="B338">
        <v>1.2316515890218436</v>
      </c>
    </row>
    <row r="339" spans="1:2" x14ac:dyDescent="0.2">
      <c r="A339" t="s">
        <v>470</v>
      </c>
      <c r="B339">
        <v>0.50163695313891343</v>
      </c>
    </row>
    <row r="340" spans="1:2" x14ac:dyDescent="0.2">
      <c r="A340" t="s">
        <v>647</v>
      </c>
      <c r="B340">
        <v>-0.80864779821788701</v>
      </c>
    </row>
    <row r="341" spans="1:2" x14ac:dyDescent="0.2">
      <c r="A341" t="s">
        <v>209</v>
      </c>
      <c r="B341">
        <v>3.0199680853327431</v>
      </c>
    </row>
    <row r="342" spans="1:2" x14ac:dyDescent="0.2">
      <c r="A342" t="s">
        <v>1349</v>
      </c>
      <c r="B342">
        <v>1.2894966695215793</v>
      </c>
    </row>
    <row r="343" spans="1:2" x14ac:dyDescent="0.2">
      <c r="A343" t="s">
        <v>1049</v>
      </c>
      <c r="B343">
        <v>-1.2813135867131038</v>
      </c>
    </row>
    <row r="344" spans="1:2" x14ac:dyDescent="0.2">
      <c r="A344" t="s">
        <v>591</v>
      </c>
      <c r="B344">
        <v>1.4146870623032202</v>
      </c>
    </row>
    <row r="345" spans="1:2" x14ac:dyDescent="0.2">
      <c r="A345" t="s">
        <v>639</v>
      </c>
      <c r="B345">
        <v>-2.3014413420020046</v>
      </c>
    </row>
    <row r="346" spans="1:2" x14ac:dyDescent="0.2">
      <c r="A346" t="s">
        <v>920</v>
      </c>
      <c r="B346">
        <v>1.3171550389882587</v>
      </c>
    </row>
    <row r="347" spans="1:2" x14ac:dyDescent="0.2">
      <c r="A347" t="s">
        <v>773</v>
      </c>
      <c r="B347">
        <v>-1.0622883474589946</v>
      </c>
    </row>
    <row r="348" spans="1:2" x14ac:dyDescent="0.2">
      <c r="A348" t="s">
        <v>743</v>
      </c>
      <c r="B348">
        <v>1.019380211830138</v>
      </c>
    </row>
    <row r="349" spans="1:2" x14ac:dyDescent="0.2">
      <c r="A349" t="s">
        <v>658</v>
      </c>
      <c r="B349">
        <v>3.6734498277002454</v>
      </c>
    </row>
    <row r="350" spans="1:2" x14ac:dyDescent="0.2">
      <c r="A350" t="s">
        <v>712</v>
      </c>
      <c r="B350">
        <v>-2.0422137102052065</v>
      </c>
    </row>
    <row r="351" spans="1:2" x14ac:dyDescent="0.2">
      <c r="A351" t="s">
        <v>791</v>
      </c>
      <c r="B351">
        <v>4.3714851414391749</v>
      </c>
    </row>
    <row r="352" spans="1:2" x14ac:dyDescent="0.2">
      <c r="A352" t="s">
        <v>522</v>
      </c>
      <c r="B352">
        <v>2.8239102505925819</v>
      </c>
    </row>
    <row r="353" spans="1:2" x14ac:dyDescent="0.2">
      <c r="A353" t="s">
        <v>582</v>
      </c>
      <c r="B353">
        <v>-0.86978572991586278</v>
      </c>
    </row>
    <row r="354" spans="1:2" x14ac:dyDescent="0.2">
      <c r="A354" t="s">
        <v>942</v>
      </c>
      <c r="B354">
        <v>-0.49192953109741194</v>
      </c>
    </row>
    <row r="355" spans="1:2" x14ac:dyDescent="0.2">
      <c r="A355" t="s">
        <v>563</v>
      </c>
      <c r="B355">
        <v>-4.0634655061379102E-2</v>
      </c>
    </row>
    <row r="356" spans="1:2" x14ac:dyDescent="0.2">
      <c r="A356" t="s">
        <v>1035</v>
      </c>
      <c r="B356">
        <v>0.46392799517430272</v>
      </c>
    </row>
    <row r="357" spans="1:2" x14ac:dyDescent="0.2">
      <c r="A357" t="s">
        <v>679</v>
      </c>
      <c r="B357">
        <v>0.18059683257135828</v>
      </c>
    </row>
    <row r="358" spans="1:2" x14ac:dyDescent="0.2">
      <c r="A358" t="s">
        <v>703</v>
      </c>
      <c r="B358">
        <v>-0.17639778864880373</v>
      </c>
    </row>
    <row r="359" spans="1:2" x14ac:dyDescent="0.2">
      <c r="A359" t="s">
        <v>608</v>
      </c>
      <c r="B359">
        <v>-0.13681601881980895</v>
      </c>
    </row>
    <row r="360" spans="1:2" x14ac:dyDescent="0.2">
      <c r="A360" t="s">
        <v>818</v>
      </c>
      <c r="B360">
        <v>0.82191046403378776</v>
      </c>
    </row>
    <row r="361" spans="1:2" x14ac:dyDescent="0.2">
      <c r="A361" t="s">
        <v>935</v>
      </c>
      <c r="B361">
        <v>-2.250503743621143</v>
      </c>
    </row>
    <row r="362" spans="1:2" x14ac:dyDescent="0.2">
      <c r="A362" t="s">
        <v>725</v>
      </c>
      <c r="B362">
        <v>-0.14984345641629435</v>
      </c>
    </row>
    <row r="363" spans="1:2" x14ac:dyDescent="0.2">
      <c r="A363" t="s">
        <v>1287</v>
      </c>
      <c r="B363">
        <v>0.63653740290806038</v>
      </c>
    </row>
    <row r="364" spans="1:2" x14ac:dyDescent="0.2">
      <c r="A364" t="s">
        <v>748</v>
      </c>
      <c r="B364">
        <v>1.1478968858718852</v>
      </c>
    </row>
    <row r="365" spans="1:2" x14ac:dyDescent="0.2">
      <c r="A365" t="s">
        <v>126</v>
      </c>
      <c r="B365">
        <v>2.9220452179779826</v>
      </c>
    </row>
    <row r="366" spans="1:2" x14ac:dyDescent="0.2">
      <c r="A366" t="s">
        <v>490</v>
      </c>
      <c r="B366">
        <v>1.2485811486840224</v>
      </c>
    </row>
    <row r="367" spans="1:2" x14ac:dyDescent="0.2">
      <c r="A367" t="s">
        <v>856</v>
      </c>
      <c r="B367">
        <v>2.8794198481531503</v>
      </c>
    </row>
    <row r="368" spans="1:2" x14ac:dyDescent="0.2">
      <c r="A368" t="s">
        <v>974</v>
      </c>
      <c r="B368">
        <v>2.0726237067564259</v>
      </c>
    </row>
    <row r="369" spans="1:2" x14ac:dyDescent="0.2">
      <c r="A369" t="s">
        <v>876</v>
      </c>
      <c r="B369">
        <v>1.6760789760025077</v>
      </c>
    </row>
    <row r="370" spans="1:2" x14ac:dyDescent="0.2">
      <c r="A370" t="s">
        <v>474</v>
      </c>
      <c r="B370">
        <v>1.1481741988613565</v>
      </c>
    </row>
    <row r="371" spans="1:2" x14ac:dyDescent="0.2">
      <c r="A371" t="s">
        <v>78</v>
      </c>
      <c r="B371">
        <v>2.9607057972114554</v>
      </c>
    </row>
    <row r="372" spans="1:2" x14ac:dyDescent="0.2">
      <c r="A372" t="s">
        <v>460</v>
      </c>
      <c r="B372">
        <v>1.4373584227128435</v>
      </c>
    </row>
    <row r="373" spans="1:2" x14ac:dyDescent="0.2">
      <c r="A373" t="s">
        <v>536</v>
      </c>
      <c r="B373">
        <v>2.5530883491363698</v>
      </c>
    </row>
    <row r="374" spans="1:2" x14ac:dyDescent="0.2">
      <c r="A374" t="s">
        <v>424</v>
      </c>
      <c r="B374">
        <v>-0.97266171208541752</v>
      </c>
    </row>
    <row r="375" spans="1:2" x14ac:dyDescent="0.2">
      <c r="A375" t="s">
        <v>620</v>
      </c>
      <c r="B375">
        <v>-0.36093589282573574</v>
      </c>
    </row>
    <row r="376" spans="1:2" x14ac:dyDescent="0.2">
      <c r="A376" t="s">
        <v>656</v>
      </c>
      <c r="B376">
        <v>2.1777803132641429</v>
      </c>
    </row>
    <row r="377" spans="1:2" x14ac:dyDescent="0.2">
      <c r="A377" t="s">
        <v>472</v>
      </c>
      <c r="B377">
        <v>0.90732975489532808</v>
      </c>
    </row>
    <row r="378" spans="1:2" x14ac:dyDescent="0.2">
      <c r="A378" t="s">
        <v>579</v>
      </c>
      <c r="B378">
        <v>-3.8069463693178616</v>
      </c>
    </row>
    <row r="379" spans="1:2" x14ac:dyDescent="0.2">
      <c r="A379" t="s">
        <v>1206</v>
      </c>
      <c r="B379">
        <v>2.7381429247036051</v>
      </c>
    </row>
    <row r="380" spans="1:2" x14ac:dyDescent="0.2">
      <c r="A380" t="s">
        <v>580</v>
      </c>
      <c r="B380">
        <v>-10.93093961477274</v>
      </c>
    </row>
    <row r="381" spans="1:2" x14ac:dyDescent="0.2">
      <c r="A381" t="s">
        <v>787</v>
      </c>
      <c r="B381">
        <v>2.5320370282445603</v>
      </c>
    </row>
    <row r="382" spans="1:2" x14ac:dyDescent="0.2">
      <c r="A382" t="s">
        <v>1123</v>
      </c>
      <c r="B382">
        <v>1.8085397959907248</v>
      </c>
    </row>
    <row r="383" spans="1:2" x14ac:dyDescent="0.2">
      <c r="A383" t="s">
        <v>851</v>
      </c>
      <c r="B383">
        <v>-1.2322124413081543</v>
      </c>
    </row>
    <row r="384" spans="1:2" x14ac:dyDescent="0.2">
      <c r="A384" t="s">
        <v>1296</v>
      </c>
      <c r="B384">
        <v>0.53178672279630357</v>
      </c>
    </row>
    <row r="385" spans="1:2" x14ac:dyDescent="0.2">
      <c r="A385" t="s">
        <v>617</v>
      </c>
      <c r="B385">
        <v>-0.58284218290022149</v>
      </c>
    </row>
    <row r="386" spans="1:2" x14ac:dyDescent="0.2">
      <c r="A386" t="s">
        <v>1320</v>
      </c>
      <c r="B386">
        <v>2.8307420029294001</v>
      </c>
    </row>
    <row r="387" spans="1:2" x14ac:dyDescent="0.2">
      <c r="A387" t="s">
        <v>610</v>
      </c>
      <c r="B387">
        <v>-0.79845164390589141</v>
      </c>
    </row>
    <row r="388" spans="1:2" x14ac:dyDescent="0.2">
      <c r="A388" t="s">
        <v>735</v>
      </c>
      <c r="B388">
        <v>-7.8293622666319521E-2</v>
      </c>
    </row>
    <row r="389" spans="1:2" x14ac:dyDescent="0.2">
      <c r="A389" t="s">
        <v>805</v>
      </c>
      <c r="B389">
        <v>0.69433354691371019</v>
      </c>
    </row>
    <row r="390" spans="1:2" x14ac:dyDescent="0.2">
      <c r="A390" t="s">
        <v>940</v>
      </c>
      <c r="B390">
        <v>0.67942397392619591</v>
      </c>
    </row>
    <row r="391" spans="1:2" x14ac:dyDescent="0.2">
      <c r="A391" t="s">
        <v>623</v>
      </c>
      <c r="B391">
        <v>-0.40051295821155719</v>
      </c>
    </row>
    <row r="392" spans="1:2" x14ac:dyDescent="0.2">
      <c r="A392" t="s">
        <v>759</v>
      </c>
      <c r="B392">
        <v>-2.543329481684832</v>
      </c>
    </row>
    <row r="393" spans="1:2" x14ac:dyDescent="0.2">
      <c r="A393" t="s">
        <v>544</v>
      </c>
      <c r="B393">
        <v>2.5353524062010449</v>
      </c>
    </row>
    <row r="394" spans="1:2" x14ac:dyDescent="0.2">
      <c r="A394" t="s">
        <v>671</v>
      </c>
      <c r="B394">
        <v>0.86328575244316608</v>
      </c>
    </row>
    <row r="395" spans="1:2" x14ac:dyDescent="0.2">
      <c r="A395" t="s">
        <v>493</v>
      </c>
      <c r="B395">
        <v>0.18085765723998695</v>
      </c>
    </row>
    <row r="396" spans="1:2" x14ac:dyDescent="0.2">
      <c r="A396" t="s">
        <v>668</v>
      </c>
      <c r="B396">
        <v>0</v>
      </c>
    </row>
    <row r="397" spans="1:2" x14ac:dyDescent="0.2">
      <c r="A397" t="s">
        <v>101</v>
      </c>
      <c r="B397">
        <v>2.4989565553148889</v>
      </c>
    </row>
    <row r="398" spans="1:2" x14ac:dyDescent="0.2">
      <c r="A398" t="s">
        <v>908</v>
      </c>
      <c r="B398">
        <v>-4.4312043623490727</v>
      </c>
    </row>
    <row r="399" spans="1:2" x14ac:dyDescent="0.2">
      <c r="A399" t="s">
        <v>463</v>
      </c>
      <c r="B399">
        <v>4.2963624000549281</v>
      </c>
    </row>
    <row r="400" spans="1:2" x14ac:dyDescent="0.2">
      <c r="A400" t="s">
        <v>741</v>
      </c>
      <c r="B400">
        <v>2.9487476037048719</v>
      </c>
    </row>
    <row r="401" spans="1:2" x14ac:dyDescent="0.2">
      <c r="A401" t="s">
        <v>541</v>
      </c>
      <c r="B401">
        <v>0.78988679303418718</v>
      </c>
    </row>
    <row r="402" spans="1:2" x14ac:dyDescent="0.2">
      <c r="A402" t="s">
        <v>1076</v>
      </c>
      <c r="B402">
        <v>2.5126080302631149</v>
      </c>
    </row>
    <row r="403" spans="1:2" x14ac:dyDescent="0.2">
      <c r="A403" t="s">
        <v>690</v>
      </c>
      <c r="B403">
        <v>-4.2052159085869683</v>
      </c>
    </row>
    <row r="404" spans="1:2" x14ac:dyDescent="0.2">
      <c r="A404" t="s">
        <v>556</v>
      </c>
      <c r="B404">
        <v>4.7429735147500258</v>
      </c>
    </row>
    <row r="405" spans="1:2" x14ac:dyDescent="0.2">
      <c r="A405" t="s">
        <v>967</v>
      </c>
      <c r="B405">
        <v>2.6729763023496615</v>
      </c>
    </row>
    <row r="406" spans="1:2" x14ac:dyDescent="0.2">
      <c r="A406" t="s">
        <v>800</v>
      </c>
      <c r="B406">
        <v>0.17904648784457156</v>
      </c>
    </row>
    <row r="407" spans="1:2" x14ac:dyDescent="0.2">
      <c r="A407" t="s">
        <v>834</v>
      </c>
      <c r="B407">
        <v>1.6786390899275716</v>
      </c>
    </row>
    <row r="408" spans="1:2" x14ac:dyDescent="0.2">
      <c r="A408" t="s">
        <v>652</v>
      </c>
      <c r="B408">
        <v>-0.88783002668810962</v>
      </c>
    </row>
    <row r="409" spans="1:2" x14ac:dyDescent="0.2">
      <c r="A409" t="s">
        <v>845</v>
      </c>
      <c r="B409">
        <v>1.5099558008819056</v>
      </c>
    </row>
    <row r="410" spans="1:2" x14ac:dyDescent="0.2">
      <c r="A410" t="s">
        <v>1213</v>
      </c>
      <c r="B410">
        <v>3.4566747441011296</v>
      </c>
    </row>
    <row r="411" spans="1:2" x14ac:dyDescent="0.2">
      <c r="A411" t="s">
        <v>964</v>
      </c>
      <c r="B411">
        <v>1.011860943757565</v>
      </c>
    </row>
    <row r="412" spans="1:2" x14ac:dyDescent="0.2">
      <c r="A412" t="s">
        <v>693</v>
      </c>
      <c r="B412">
        <v>-3.3778077363967798</v>
      </c>
    </row>
    <row r="413" spans="1:2" x14ac:dyDescent="0.2">
      <c r="A413" t="s">
        <v>660</v>
      </c>
      <c r="B413">
        <v>2.8416345065290276E-2</v>
      </c>
    </row>
    <row r="414" spans="1:2" x14ac:dyDescent="0.2">
      <c r="A414" t="s">
        <v>1295</v>
      </c>
      <c r="B414">
        <v>2.3325728139569653</v>
      </c>
    </row>
    <row r="415" spans="1:2" x14ac:dyDescent="0.2">
      <c r="A415" t="s">
        <v>926</v>
      </c>
      <c r="B415">
        <v>1.3306498979798509</v>
      </c>
    </row>
    <row r="416" spans="1:2" x14ac:dyDescent="0.2">
      <c r="A416" t="s">
        <v>792</v>
      </c>
      <c r="B416">
        <v>-1.2070273980498287</v>
      </c>
    </row>
    <row r="417" spans="1:2" x14ac:dyDescent="0.2">
      <c r="A417" t="s">
        <v>771</v>
      </c>
      <c r="B417">
        <v>0.7251520454883551</v>
      </c>
    </row>
    <row r="418" spans="1:2" x14ac:dyDescent="0.2">
      <c r="A418" t="s">
        <v>551</v>
      </c>
      <c r="B418">
        <v>-3.4295443284551162E-2</v>
      </c>
    </row>
    <row r="419" spans="1:2" x14ac:dyDescent="0.2">
      <c r="A419" t="s">
        <v>948</v>
      </c>
      <c r="B419">
        <v>0.81382762237980477</v>
      </c>
    </row>
    <row r="420" spans="1:2" x14ac:dyDescent="0.2">
      <c r="A420" t="s">
        <v>467</v>
      </c>
      <c r="B420">
        <v>-5.5810104716907825</v>
      </c>
    </row>
    <row r="421" spans="1:2" x14ac:dyDescent="0.2">
      <c r="A421" t="s">
        <v>650</v>
      </c>
      <c r="B421">
        <v>3.0854360192222923</v>
      </c>
    </row>
    <row r="422" spans="1:2" x14ac:dyDescent="0.2">
      <c r="A422" t="s">
        <v>150</v>
      </c>
      <c r="B422">
        <v>0.76054034513585644</v>
      </c>
    </row>
    <row r="423" spans="1:2" x14ac:dyDescent="0.2">
      <c r="A423" t="s">
        <v>609</v>
      </c>
      <c r="B423">
        <v>-9.3529239859220945E-2</v>
      </c>
    </row>
    <row r="424" spans="1:2" x14ac:dyDescent="0.2">
      <c r="A424" t="s">
        <v>860</v>
      </c>
      <c r="B424">
        <v>0.58139114806504932</v>
      </c>
    </row>
    <row r="425" spans="1:2" x14ac:dyDescent="0.2">
      <c r="A425" t="s">
        <v>681</v>
      </c>
      <c r="B425">
        <v>0.74905634329125403</v>
      </c>
    </row>
    <row r="426" spans="1:2" x14ac:dyDescent="0.2">
      <c r="A426" t="s">
        <v>965</v>
      </c>
      <c r="B426">
        <v>1.5984856599086028</v>
      </c>
    </row>
    <row r="427" spans="1:2" x14ac:dyDescent="0.2">
      <c r="A427" t="s">
        <v>734</v>
      </c>
      <c r="B427">
        <v>-6.9429010152816497</v>
      </c>
    </row>
    <row r="428" spans="1:2" x14ac:dyDescent="0.2">
      <c r="A428" t="s">
        <v>419</v>
      </c>
      <c r="B428">
        <v>5.8312383629161069</v>
      </c>
    </row>
    <row r="429" spans="1:2" x14ac:dyDescent="0.2">
      <c r="A429" t="s">
        <v>545</v>
      </c>
      <c r="B429">
        <v>-4.1621939412184852E-2</v>
      </c>
    </row>
    <row r="430" spans="1:2" x14ac:dyDescent="0.2">
      <c r="A430" t="s">
        <v>523</v>
      </c>
      <c r="B430">
        <v>-0.840261028721355</v>
      </c>
    </row>
    <row r="431" spans="1:2" x14ac:dyDescent="0.2">
      <c r="A431" t="s">
        <v>808</v>
      </c>
      <c r="B431">
        <v>0.28173975766666454</v>
      </c>
    </row>
    <row r="432" spans="1:2" x14ac:dyDescent="0.2">
      <c r="A432" t="s">
        <v>649</v>
      </c>
      <c r="B432">
        <v>-1.210891259344</v>
      </c>
    </row>
    <row r="433" spans="1:2" x14ac:dyDescent="0.2">
      <c r="A433" t="s">
        <v>461</v>
      </c>
      <c r="B433">
        <v>8.6884197361510346E-2</v>
      </c>
    </row>
    <row r="434" spans="1:2" x14ac:dyDescent="0.2">
      <c r="A434" t="s">
        <v>970</v>
      </c>
      <c r="B434">
        <v>1.0848718118502561</v>
      </c>
    </row>
    <row r="435" spans="1:2" x14ac:dyDescent="0.2">
      <c r="A435" t="s">
        <v>687</v>
      </c>
      <c r="B435">
        <v>1.7526747385660801</v>
      </c>
    </row>
    <row r="436" spans="1:2" x14ac:dyDescent="0.2">
      <c r="A436" t="s">
        <v>558</v>
      </c>
      <c r="B436">
        <v>1.8991629282633431</v>
      </c>
    </row>
    <row r="437" spans="1:2" x14ac:dyDescent="0.2">
      <c r="A437" t="s">
        <v>575</v>
      </c>
      <c r="B437">
        <v>-8.0940939486026693</v>
      </c>
    </row>
    <row r="438" spans="1:2" x14ac:dyDescent="0.2">
      <c r="A438" t="s">
        <v>781</v>
      </c>
      <c r="B438">
        <v>1.4890803645054498</v>
      </c>
    </row>
    <row r="439" spans="1:2" x14ac:dyDescent="0.2">
      <c r="A439" t="s">
        <v>572</v>
      </c>
      <c r="B439">
        <v>-0.65695197975381703</v>
      </c>
    </row>
    <row r="440" spans="1:2" x14ac:dyDescent="0.2">
      <c r="A440" t="s">
        <v>812</v>
      </c>
      <c r="B440">
        <v>-2.2838760384529695</v>
      </c>
    </row>
    <row r="441" spans="1:2" x14ac:dyDescent="0.2">
      <c r="A441" t="s">
        <v>986</v>
      </c>
      <c r="B441">
        <v>-0.87275229660527676</v>
      </c>
    </row>
    <row r="442" spans="1:2" x14ac:dyDescent="0.2">
      <c r="A442" t="s">
        <v>1203</v>
      </c>
      <c r="B442">
        <v>1.5109278653797342</v>
      </c>
    </row>
    <row r="443" spans="1:2" x14ac:dyDescent="0.2">
      <c r="A443" t="s">
        <v>669</v>
      </c>
      <c r="B443">
        <v>-0.45325292782349996</v>
      </c>
    </row>
    <row r="444" spans="1:2" x14ac:dyDescent="0.2">
      <c r="A444" t="s">
        <v>466</v>
      </c>
      <c r="B444">
        <v>0.78761942303084165</v>
      </c>
    </row>
    <row r="445" spans="1:2" x14ac:dyDescent="0.2">
      <c r="A445" t="s">
        <v>613</v>
      </c>
      <c r="B445">
        <v>2.704553453015603</v>
      </c>
    </row>
    <row r="446" spans="1:2" x14ac:dyDescent="0.2">
      <c r="A446" t="s">
        <v>533</v>
      </c>
      <c r="B446">
        <v>-0.78591552914165996</v>
      </c>
    </row>
    <row r="447" spans="1:2" x14ac:dyDescent="0.2">
      <c r="A447" t="s">
        <v>961</v>
      </c>
      <c r="B447">
        <v>1.6853119278776187</v>
      </c>
    </row>
    <row r="448" spans="1:2" x14ac:dyDescent="0.2">
      <c r="A448" t="s">
        <v>590</v>
      </c>
      <c r="B448">
        <v>-2.5541059292145856</v>
      </c>
    </row>
    <row r="449" spans="1:2" x14ac:dyDescent="0.2">
      <c r="A449" t="s">
        <v>779</v>
      </c>
      <c r="B449">
        <v>2.5451420027351106</v>
      </c>
    </row>
    <row r="450" spans="1:2" x14ac:dyDescent="0.2">
      <c r="A450" t="s">
        <v>468</v>
      </c>
      <c r="B450">
        <v>-0.41464652749709691</v>
      </c>
    </row>
    <row r="451" spans="1:2" x14ac:dyDescent="0.2">
      <c r="A451" t="s">
        <v>640</v>
      </c>
      <c r="B451">
        <v>-1.9563996543486899</v>
      </c>
    </row>
    <row r="452" spans="1:2" x14ac:dyDescent="0.2">
      <c r="A452" t="s">
        <v>804</v>
      </c>
      <c r="B452">
        <v>2.4648226224459111</v>
      </c>
    </row>
    <row r="453" spans="1:2" x14ac:dyDescent="0.2">
      <c r="A453" t="s">
        <v>445</v>
      </c>
      <c r="B453">
        <v>1.0132918725735347</v>
      </c>
    </row>
    <row r="454" spans="1:2" x14ac:dyDescent="0.2">
      <c r="A454" t="s">
        <v>592</v>
      </c>
      <c r="B454">
        <v>1.3239395990967751</v>
      </c>
    </row>
    <row r="455" spans="1:2" x14ac:dyDescent="0.2">
      <c r="A455" t="s">
        <v>566</v>
      </c>
      <c r="B455">
        <v>-0.31544890786920143</v>
      </c>
    </row>
    <row r="456" spans="1:2" x14ac:dyDescent="0.2">
      <c r="A456" t="s">
        <v>882</v>
      </c>
      <c r="B456">
        <v>0.98619668020142348</v>
      </c>
    </row>
    <row r="457" spans="1:2" x14ac:dyDescent="0.2">
      <c r="A457" t="s">
        <v>960</v>
      </c>
      <c r="B457">
        <v>9.416863548719398E-2</v>
      </c>
    </row>
    <row r="458" spans="1:2" x14ac:dyDescent="0.2">
      <c r="A458" t="s">
        <v>514</v>
      </c>
      <c r="B458">
        <v>2.1852678805589665E-2</v>
      </c>
    </row>
    <row r="459" spans="1:2" x14ac:dyDescent="0.2">
      <c r="A459" t="s">
        <v>530</v>
      </c>
      <c r="B459">
        <v>0.34120331728021258</v>
      </c>
    </row>
    <row r="460" spans="1:2" x14ac:dyDescent="0.2">
      <c r="A460" t="s">
        <v>909</v>
      </c>
      <c r="B460">
        <v>1.3931255682673238</v>
      </c>
    </row>
    <row r="461" spans="1:2" x14ac:dyDescent="0.2">
      <c r="A461" t="s">
        <v>420</v>
      </c>
      <c r="B461">
        <v>-0.47881136055094375</v>
      </c>
    </row>
    <row r="462" spans="1:2" x14ac:dyDescent="0.2">
      <c r="A462" t="s">
        <v>950</v>
      </c>
      <c r="B462">
        <v>-0.80637837613909591</v>
      </c>
    </row>
    <row r="463" spans="1:2" x14ac:dyDescent="0.2">
      <c r="A463" t="s">
        <v>924</v>
      </c>
      <c r="B463">
        <v>-2.8064396646287704</v>
      </c>
    </row>
    <row r="464" spans="1:2" x14ac:dyDescent="0.2">
      <c r="A464" t="s">
        <v>707</v>
      </c>
      <c r="B464">
        <v>-1.1169312746970197</v>
      </c>
    </row>
    <row r="465" spans="1:2" x14ac:dyDescent="0.2">
      <c r="A465" t="s">
        <v>1140</v>
      </c>
      <c r="B465">
        <v>2.4634387100956761</v>
      </c>
    </row>
    <row r="466" spans="1:2" x14ac:dyDescent="0.2">
      <c r="A466" t="s">
        <v>525</v>
      </c>
      <c r="B466">
        <v>2.6261734493662754</v>
      </c>
    </row>
    <row r="467" spans="1:2" x14ac:dyDescent="0.2">
      <c r="A467" t="s">
        <v>172</v>
      </c>
      <c r="B467">
        <v>2.1939745397700992</v>
      </c>
    </row>
    <row r="468" spans="1:2" x14ac:dyDescent="0.2">
      <c r="A468" t="s">
        <v>1251</v>
      </c>
      <c r="B468">
        <v>3.385486839720917</v>
      </c>
    </row>
    <row r="469" spans="1:2" x14ac:dyDescent="0.2">
      <c r="A469" t="s">
        <v>784</v>
      </c>
      <c r="B469">
        <v>3.2560635919440246</v>
      </c>
    </row>
    <row r="470" spans="1:2" x14ac:dyDescent="0.2">
      <c r="A470" t="s">
        <v>143</v>
      </c>
      <c r="B470">
        <v>2.798574349342279</v>
      </c>
    </row>
    <row r="471" spans="1:2" x14ac:dyDescent="0.2">
      <c r="A471" t="s">
        <v>632</v>
      </c>
      <c r="B471">
        <v>0.42079532785075002</v>
      </c>
    </row>
    <row r="472" spans="1:2" x14ac:dyDescent="0.2">
      <c r="A472" t="s">
        <v>817</v>
      </c>
      <c r="B472">
        <v>-0.76843382086574796</v>
      </c>
    </row>
    <row r="473" spans="1:2" x14ac:dyDescent="0.2">
      <c r="A473" t="s">
        <v>1029</v>
      </c>
      <c r="B473">
        <v>-1.370719698012</v>
      </c>
    </row>
    <row r="474" spans="1:2" x14ac:dyDescent="0.2">
      <c r="A474" t="s">
        <v>1074</v>
      </c>
      <c r="B474">
        <v>2.1005301060023527</v>
      </c>
    </row>
    <row r="475" spans="1:2" x14ac:dyDescent="0.2">
      <c r="A475" t="s">
        <v>778</v>
      </c>
      <c r="B475">
        <v>1.414050724146501</v>
      </c>
    </row>
    <row r="476" spans="1:2" x14ac:dyDescent="0.2">
      <c r="A476" t="s">
        <v>1323</v>
      </c>
      <c r="B476">
        <v>1.4706841088775338</v>
      </c>
    </row>
    <row r="477" spans="1:2" x14ac:dyDescent="0.2">
      <c r="A477" t="s">
        <v>557</v>
      </c>
      <c r="B477">
        <v>-1.3983632762764746</v>
      </c>
    </row>
    <row r="478" spans="1:2" x14ac:dyDescent="0.2">
      <c r="A478" t="s">
        <v>624</v>
      </c>
      <c r="B478">
        <v>-0.58849017794539249</v>
      </c>
    </row>
    <row r="479" spans="1:2" x14ac:dyDescent="0.2">
      <c r="A479" t="s">
        <v>798</v>
      </c>
      <c r="B479">
        <v>-0.53313968341741969</v>
      </c>
    </row>
    <row r="480" spans="1:2" x14ac:dyDescent="0.2">
      <c r="A480" t="s">
        <v>133</v>
      </c>
      <c r="B480">
        <v>3.23622028693012</v>
      </c>
    </row>
    <row r="481" spans="1:2" x14ac:dyDescent="0.2">
      <c r="A481" t="s">
        <v>1223</v>
      </c>
      <c r="B481">
        <v>1.437759544332861</v>
      </c>
    </row>
    <row r="482" spans="1:2" x14ac:dyDescent="0.2">
      <c r="A482" t="s">
        <v>646</v>
      </c>
      <c r="B482">
        <v>0.33595737170528717</v>
      </c>
    </row>
    <row r="483" spans="1:2" x14ac:dyDescent="0.2">
      <c r="A483" t="s">
        <v>674</v>
      </c>
      <c r="B483">
        <v>-3.1532548367977133</v>
      </c>
    </row>
    <row r="484" spans="1:2" x14ac:dyDescent="0.2">
      <c r="A484" t="s">
        <v>600</v>
      </c>
      <c r="B484">
        <v>0.78390650451183252</v>
      </c>
    </row>
    <row r="485" spans="1:2" x14ac:dyDescent="0.2">
      <c r="A485" t="s">
        <v>482</v>
      </c>
      <c r="B485">
        <v>3.6786565413841674</v>
      </c>
    </row>
    <row r="486" spans="1:2" x14ac:dyDescent="0.2">
      <c r="A486" t="s">
        <v>586</v>
      </c>
      <c r="B486">
        <v>1.3085923441078331</v>
      </c>
    </row>
    <row r="487" spans="1:2" x14ac:dyDescent="0.2">
      <c r="A487" t="s">
        <v>555</v>
      </c>
      <c r="B487">
        <v>0.58377982438111264</v>
      </c>
    </row>
    <row r="488" spans="1:2" x14ac:dyDescent="0.2">
      <c r="A488" t="s">
        <v>903</v>
      </c>
      <c r="B488">
        <v>0.92704572730301438</v>
      </c>
    </row>
    <row r="489" spans="1:2" x14ac:dyDescent="0.2">
      <c r="A489" t="s">
        <v>823</v>
      </c>
      <c r="B489">
        <v>2.0839706577103709</v>
      </c>
    </row>
    <row r="490" spans="1:2" x14ac:dyDescent="0.2">
      <c r="A490" t="s">
        <v>866</v>
      </c>
      <c r="B490">
        <v>1.7547359592036107</v>
      </c>
    </row>
    <row r="491" spans="1:2" x14ac:dyDescent="0.2">
      <c r="A491" t="s">
        <v>166</v>
      </c>
      <c r="B491">
        <v>5.9788903754776435</v>
      </c>
    </row>
    <row r="492" spans="1:2" x14ac:dyDescent="0.2">
      <c r="A492" t="s">
        <v>710</v>
      </c>
      <c r="B492">
        <v>-0.80811162902549993</v>
      </c>
    </row>
    <row r="493" spans="1:2" x14ac:dyDescent="0.2">
      <c r="A493" t="s">
        <v>886</v>
      </c>
      <c r="B493">
        <v>1.7135303448408001</v>
      </c>
    </row>
    <row r="494" spans="1:2" x14ac:dyDescent="0.2">
      <c r="A494" t="s">
        <v>865</v>
      </c>
      <c r="B494">
        <v>2.059002797449788</v>
      </c>
    </row>
    <row r="495" spans="1:2" x14ac:dyDescent="0.2">
      <c r="A495" t="s">
        <v>820</v>
      </c>
      <c r="B495">
        <v>0.81639826297759999</v>
      </c>
    </row>
    <row r="496" spans="1:2" x14ac:dyDescent="0.2">
      <c r="A496" t="s">
        <v>507</v>
      </c>
      <c r="B496">
        <v>2.7652866804777672</v>
      </c>
    </row>
    <row r="497" spans="1:2" x14ac:dyDescent="0.2">
      <c r="A497" t="s">
        <v>884</v>
      </c>
      <c r="B497">
        <v>2.9951408004560367</v>
      </c>
    </row>
    <row r="498" spans="1:2" x14ac:dyDescent="0.2">
      <c r="A498" t="s">
        <v>193</v>
      </c>
      <c r="B498">
        <v>3.1012573099670737</v>
      </c>
    </row>
    <row r="499" spans="1:2" x14ac:dyDescent="0.2">
      <c r="A499" t="s">
        <v>457</v>
      </c>
      <c r="B499">
        <v>-0.38444335724032191</v>
      </c>
    </row>
    <row r="500" spans="1:2" x14ac:dyDescent="0.2">
      <c r="A500" t="s">
        <v>477</v>
      </c>
      <c r="B500">
        <v>1.4378612909627975</v>
      </c>
    </row>
    <row r="501" spans="1:2" x14ac:dyDescent="0.2">
      <c r="A501" t="s">
        <v>513</v>
      </c>
      <c r="B501">
        <v>-1.6546807219000412</v>
      </c>
    </row>
    <row r="502" spans="1:2" x14ac:dyDescent="0.2">
      <c r="A502" t="s">
        <v>863</v>
      </c>
      <c r="B502">
        <v>1.5459438433518262</v>
      </c>
    </row>
    <row r="503" spans="1:2" x14ac:dyDescent="0.2">
      <c r="A503" t="s">
        <v>765</v>
      </c>
      <c r="B503">
        <v>-1.2489184862425335</v>
      </c>
    </row>
    <row r="504" spans="1:2" x14ac:dyDescent="0.2">
      <c r="A504" t="s">
        <v>680</v>
      </c>
      <c r="B504">
        <v>9.2849016189575195</v>
      </c>
    </row>
    <row r="505" spans="1:2" x14ac:dyDescent="0.2">
      <c r="A505" t="s">
        <v>837</v>
      </c>
      <c r="B505">
        <v>1.1151254402441875</v>
      </c>
    </row>
    <row r="506" spans="1:2" x14ac:dyDescent="0.2">
      <c r="A506" t="s">
        <v>532</v>
      </c>
      <c r="B506">
        <v>-0.57292094597449617</v>
      </c>
    </row>
    <row r="507" spans="1:2" x14ac:dyDescent="0.2">
      <c r="A507" t="s">
        <v>705</v>
      </c>
      <c r="B507">
        <v>-0.79059047584837661</v>
      </c>
    </row>
    <row r="508" spans="1:2" x14ac:dyDescent="0.2">
      <c r="A508" t="s">
        <v>1017</v>
      </c>
      <c r="B508">
        <v>1.0451980400830498</v>
      </c>
    </row>
    <row r="509" spans="1:2" x14ac:dyDescent="0.2">
      <c r="A509" t="s">
        <v>1114</v>
      </c>
      <c r="B509">
        <v>-1.0607553543625288</v>
      </c>
    </row>
    <row r="510" spans="1:2" x14ac:dyDescent="0.2">
      <c r="A510" t="s">
        <v>648</v>
      </c>
      <c r="B510">
        <v>-3.5743541187710219</v>
      </c>
    </row>
    <row r="511" spans="1:2" x14ac:dyDescent="0.2">
      <c r="A511" t="s">
        <v>616</v>
      </c>
      <c r="B511">
        <v>2.8915230184793401</v>
      </c>
    </row>
    <row r="512" spans="1:2" x14ac:dyDescent="0.2">
      <c r="A512" t="s">
        <v>480</v>
      </c>
      <c r="B512">
        <v>2.2922150227202014</v>
      </c>
    </row>
    <row r="513" spans="1:2" x14ac:dyDescent="0.2">
      <c r="A513" t="s">
        <v>213</v>
      </c>
      <c r="B513">
        <v>3.9277156013019501</v>
      </c>
    </row>
    <row r="514" spans="1:2" x14ac:dyDescent="0.2">
      <c r="A514" t="s">
        <v>708</v>
      </c>
      <c r="B514">
        <v>2.2854887130783803</v>
      </c>
    </row>
    <row r="515" spans="1:2" x14ac:dyDescent="0.2">
      <c r="A515" t="s">
        <v>828</v>
      </c>
      <c r="B515">
        <v>1.906078601705615</v>
      </c>
    </row>
    <row r="516" spans="1:2" x14ac:dyDescent="0.2">
      <c r="A516" t="s">
        <v>573</v>
      </c>
      <c r="B516">
        <v>0.31643507015636668</v>
      </c>
    </row>
    <row r="517" spans="1:2" x14ac:dyDescent="0.2">
      <c r="A517" t="s">
        <v>642</v>
      </c>
      <c r="B517">
        <v>-0.36057328539235195</v>
      </c>
    </row>
    <row r="518" spans="1:2" x14ac:dyDescent="0.2">
      <c r="A518" t="s">
        <v>655</v>
      </c>
      <c r="B518">
        <v>0.13462560850062535</v>
      </c>
    </row>
    <row r="519" spans="1:2" x14ac:dyDescent="0.2">
      <c r="A519" t="s">
        <v>991</v>
      </c>
      <c r="B519">
        <v>2.9869969515876895</v>
      </c>
    </row>
    <row r="520" spans="1:2" x14ac:dyDescent="0.2">
      <c r="A520" t="s">
        <v>1339</v>
      </c>
      <c r="B520">
        <v>3.998961370146525</v>
      </c>
    </row>
    <row r="521" spans="1:2" x14ac:dyDescent="0.2">
      <c r="A521" t="s">
        <v>606</v>
      </c>
      <c r="B521">
        <v>2.8075324747846508</v>
      </c>
    </row>
    <row r="522" spans="1:2" x14ac:dyDescent="0.2">
      <c r="A522" t="s">
        <v>1332</v>
      </c>
      <c r="B522">
        <v>1.0695509612560246</v>
      </c>
    </row>
    <row r="523" spans="1:2" x14ac:dyDescent="0.2">
      <c r="A523" t="s">
        <v>631</v>
      </c>
      <c r="B523">
        <v>0.57694993672832329</v>
      </c>
    </row>
    <row r="524" spans="1:2" x14ac:dyDescent="0.2">
      <c r="A524" t="s">
        <v>618</v>
      </c>
      <c r="B524">
        <v>1.3851907849311822</v>
      </c>
    </row>
    <row r="525" spans="1:2" x14ac:dyDescent="0.2">
      <c r="A525" t="s">
        <v>806</v>
      </c>
      <c r="B525">
        <v>1.0754100738033161</v>
      </c>
    </row>
    <row r="526" spans="1:2" x14ac:dyDescent="0.2">
      <c r="A526" t="s">
        <v>422</v>
      </c>
      <c r="B526">
        <v>2.2844487358893781</v>
      </c>
    </row>
    <row r="527" spans="1:2" x14ac:dyDescent="0.2">
      <c r="A527" t="s">
        <v>891</v>
      </c>
      <c r="B527">
        <v>0.89208372708024142</v>
      </c>
    </row>
    <row r="528" spans="1:2" x14ac:dyDescent="0.2">
      <c r="A528" t="s">
        <v>539</v>
      </c>
      <c r="B528">
        <v>-0.83448829108409661</v>
      </c>
    </row>
    <row r="529" spans="1:2" x14ac:dyDescent="0.2">
      <c r="A529" t="s">
        <v>946</v>
      </c>
      <c r="B529">
        <v>2.5307467923714424</v>
      </c>
    </row>
    <row r="530" spans="1:2" x14ac:dyDescent="0.2">
      <c r="A530" t="s">
        <v>678</v>
      </c>
      <c r="B530">
        <v>-8.0031621105530455</v>
      </c>
    </row>
    <row r="531" spans="1:2" x14ac:dyDescent="0.2">
      <c r="A531" t="s">
        <v>1092</v>
      </c>
      <c r="B531">
        <v>0.17248922226126001</v>
      </c>
    </row>
    <row r="532" spans="1:2" x14ac:dyDescent="0.2">
      <c r="A532" t="s">
        <v>653</v>
      </c>
      <c r="B532">
        <v>-0.58833353282991319</v>
      </c>
    </row>
    <row r="533" spans="1:2" x14ac:dyDescent="0.2">
      <c r="A533" t="s">
        <v>426</v>
      </c>
      <c r="B533">
        <v>1.9800040596409736</v>
      </c>
    </row>
    <row r="534" spans="1:2" x14ac:dyDescent="0.2">
      <c r="A534" t="s">
        <v>702</v>
      </c>
      <c r="B534">
        <v>0.99494559690356199</v>
      </c>
    </row>
    <row r="535" spans="1:2" x14ac:dyDescent="0.2">
      <c r="A535" t="s">
        <v>795</v>
      </c>
      <c r="B535">
        <v>0.90135125951333461</v>
      </c>
    </row>
    <row r="536" spans="1:2" x14ac:dyDescent="0.2">
      <c r="A536" t="s">
        <v>726</v>
      </c>
      <c r="B536">
        <v>-11.139275045955882</v>
      </c>
    </row>
    <row r="537" spans="1:2" x14ac:dyDescent="0.2">
      <c r="A537" t="s">
        <v>717</v>
      </c>
      <c r="B537">
        <v>-5.1416331902146304</v>
      </c>
    </row>
    <row r="538" spans="1:2" x14ac:dyDescent="0.2">
      <c r="A538" t="s">
        <v>769</v>
      </c>
      <c r="B538">
        <v>2.8147581915498239</v>
      </c>
    </row>
    <row r="539" spans="1:2" x14ac:dyDescent="0.2">
      <c r="A539" t="s">
        <v>715</v>
      </c>
      <c r="B539">
        <v>1.2539141608360105</v>
      </c>
    </row>
    <row r="540" spans="1:2" x14ac:dyDescent="0.2">
      <c r="A540" t="s">
        <v>456</v>
      </c>
      <c r="B540">
        <v>0.76071303902250298</v>
      </c>
    </row>
    <row r="541" spans="1:2" x14ac:dyDescent="0.2">
      <c r="A541" t="s">
        <v>1137</v>
      </c>
      <c r="B541">
        <v>0.85225579604296486</v>
      </c>
    </row>
    <row r="542" spans="1:2" x14ac:dyDescent="0.2">
      <c r="A542" t="s">
        <v>713</v>
      </c>
      <c r="B542">
        <v>1.3721237287801835</v>
      </c>
    </row>
    <row r="543" spans="1:2" x14ac:dyDescent="0.2">
      <c r="A543" t="s">
        <v>955</v>
      </c>
      <c r="B543">
        <v>0.19334919825516927</v>
      </c>
    </row>
    <row r="544" spans="1:2" x14ac:dyDescent="0.2">
      <c r="A544" t="s">
        <v>911</v>
      </c>
      <c r="B544">
        <v>-0.48021685523802354</v>
      </c>
    </row>
    <row r="545" spans="1:2" x14ac:dyDescent="0.2">
      <c r="A545" t="s">
        <v>870</v>
      </c>
      <c r="B545">
        <v>-0.57117851800793451</v>
      </c>
    </row>
    <row r="546" spans="1:2" x14ac:dyDescent="0.2">
      <c r="A546" t="s">
        <v>731</v>
      </c>
      <c r="B546">
        <v>2.1135049504472998</v>
      </c>
    </row>
    <row r="547" spans="1:2" x14ac:dyDescent="0.2">
      <c r="A547" t="s">
        <v>901</v>
      </c>
      <c r="B547">
        <v>2.5026995711531228</v>
      </c>
    </row>
    <row r="548" spans="1:2" x14ac:dyDescent="0.2">
      <c r="A548" t="s">
        <v>677</v>
      </c>
      <c r="B548">
        <v>-1.2146910873510051</v>
      </c>
    </row>
    <row r="549" spans="1:2" x14ac:dyDescent="0.2">
      <c r="A549" t="s">
        <v>427</v>
      </c>
      <c r="B549">
        <v>1.0453360961750149</v>
      </c>
    </row>
    <row r="550" spans="1:2" x14ac:dyDescent="0.2">
      <c r="A550" t="s">
        <v>826</v>
      </c>
      <c r="B550">
        <v>-2.0405665500876804</v>
      </c>
    </row>
    <row r="551" spans="1:2" x14ac:dyDescent="0.2">
      <c r="A551" t="s">
        <v>552</v>
      </c>
      <c r="B551">
        <v>-0.24093932830370354</v>
      </c>
    </row>
    <row r="552" spans="1:2" x14ac:dyDescent="0.2">
      <c r="A552" t="s">
        <v>501</v>
      </c>
      <c r="B552">
        <v>0.23304618649430112</v>
      </c>
    </row>
    <row r="553" spans="1:2" x14ac:dyDescent="0.2">
      <c r="A553" t="s">
        <v>503</v>
      </c>
      <c r="B553">
        <v>2.02744752168655</v>
      </c>
    </row>
    <row r="554" spans="1:2" x14ac:dyDescent="0.2">
      <c r="A554" t="s">
        <v>1197</v>
      </c>
      <c r="B554">
        <v>0.47620641735364722</v>
      </c>
    </row>
    <row r="555" spans="1:2" x14ac:dyDescent="0.2">
      <c r="A555" t="s">
        <v>478</v>
      </c>
      <c r="B555">
        <v>-0.38334882958641114</v>
      </c>
    </row>
    <row r="556" spans="1:2" x14ac:dyDescent="0.2">
      <c r="A556" t="s">
        <v>1093</v>
      </c>
      <c r="B556">
        <v>1.2000970603501204</v>
      </c>
    </row>
    <row r="557" spans="1:2" x14ac:dyDescent="0.2">
      <c r="A557" t="s">
        <v>515</v>
      </c>
      <c r="B557">
        <v>-0.14282710242680705</v>
      </c>
    </row>
    <row r="558" spans="1:2" x14ac:dyDescent="0.2">
      <c r="A558" t="s">
        <v>622</v>
      </c>
      <c r="B558">
        <v>-2.8511397216630954</v>
      </c>
    </row>
    <row r="559" spans="1:2" x14ac:dyDescent="0.2">
      <c r="A559" t="s">
        <v>528</v>
      </c>
      <c r="B559">
        <v>1.3110968949539314</v>
      </c>
    </row>
    <row r="560" spans="1:2" x14ac:dyDescent="0.2">
      <c r="A560" t="s">
        <v>666</v>
      </c>
      <c r="B560">
        <v>0.42873626197134551</v>
      </c>
    </row>
    <row r="561" spans="1:2" x14ac:dyDescent="0.2">
      <c r="A561" t="s">
        <v>510</v>
      </c>
      <c r="B561">
        <v>-2.163274680511861</v>
      </c>
    </row>
    <row r="562" spans="1:2" x14ac:dyDescent="0.2">
      <c r="A562" t="s">
        <v>1244</v>
      </c>
      <c r="B562">
        <v>0.45393337454415994</v>
      </c>
    </row>
    <row r="563" spans="1:2" x14ac:dyDescent="0.2">
      <c r="A563" t="s">
        <v>922</v>
      </c>
      <c r="B563">
        <v>0.5667589604854576</v>
      </c>
    </row>
    <row r="564" spans="1:2" x14ac:dyDescent="0.2">
      <c r="A564" t="s">
        <v>581</v>
      </c>
      <c r="B564">
        <v>0.93766498565673795</v>
      </c>
    </row>
    <row r="565" spans="1:2" x14ac:dyDescent="0.2">
      <c r="A565" t="s">
        <v>672</v>
      </c>
      <c r="B565">
        <v>2.5024389734073549</v>
      </c>
    </row>
    <row r="566" spans="1:2" x14ac:dyDescent="0.2">
      <c r="A566" t="s">
        <v>963</v>
      </c>
      <c r="B566">
        <v>1.872363930228371</v>
      </c>
    </row>
    <row r="567" spans="1:2" x14ac:dyDescent="0.2">
      <c r="A567" t="s">
        <v>405</v>
      </c>
      <c r="B567">
        <v>-1.1688673619948717</v>
      </c>
    </row>
    <row r="568" spans="1:2" x14ac:dyDescent="0.2">
      <c r="A568" t="s">
        <v>1014</v>
      </c>
      <c r="B568">
        <v>-0.71543312662250114</v>
      </c>
    </row>
    <row r="569" spans="1:2" x14ac:dyDescent="0.2">
      <c r="A569" t="s">
        <v>638</v>
      </c>
      <c r="B569">
        <v>-2.6129053563487759</v>
      </c>
    </row>
    <row r="570" spans="1:2" x14ac:dyDescent="0.2">
      <c r="A570" t="s">
        <v>554</v>
      </c>
      <c r="B570">
        <v>-1.3443451788690355</v>
      </c>
    </row>
    <row r="571" spans="1:2" x14ac:dyDescent="0.2">
      <c r="A571" t="s">
        <v>786</v>
      </c>
      <c r="B571">
        <v>1.6904934798136781</v>
      </c>
    </row>
    <row r="572" spans="1:2" x14ac:dyDescent="0.2">
      <c r="A572" t="s">
        <v>450</v>
      </c>
      <c r="B572">
        <v>1.3251571906240358</v>
      </c>
    </row>
    <row r="573" spans="1:2" x14ac:dyDescent="0.2">
      <c r="A573" t="s">
        <v>1191</v>
      </c>
      <c r="B573">
        <v>0.65514415229132372</v>
      </c>
    </row>
    <row r="574" spans="1:2" x14ac:dyDescent="0.2">
      <c r="A574" t="s">
        <v>1275</v>
      </c>
      <c r="B574">
        <v>1.0469135713090147</v>
      </c>
    </row>
    <row r="575" spans="1:2" x14ac:dyDescent="0.2">
      <c r="A575" t="s">
        <v>694</v>
      </c>
      <c r="B575">
        <v>-1.7339679369559571</v>
      </c>
    </row>
    <row r="576" spans="1:2" x14ac:dyDescent="0.2">
      <c r="A576" t="s">
        <v>1081</v>
      </c>
      <c r="B576">
        <v>0.51750568904686867</v>
      </c>
    </row>
    <row r="577" spans="1:2" x14ac:dyDescent="0.2">
      <c r="A577" t="s">
        <v>1060</v>
      </c>
      <c r="B577">
        <v>1.5585006896368001</v>
      </c>
    </row>
    <row r="578" spans="1:2" x14ac:dyDescent="0.2">
      <c r="A578" t="s">
        <v>910</v>
      </c>
      <c r="B578">
        <v>0.60179442255716264</v>
      </c>
    </row>
    <row r="579" spans="1:2" x14ac:dyDescent="0.2">
      <c r="A579" t="s">
        <v>944</v>
      </c>
      <c r="B579">
        <v>2.1054281426604642</v>
      </c>
    </row>
    <row r="580" spans="1:2" x14ac:dyDescent="0.2">
      <c r="A580" t="s">
        <v>567</v>
      </c>
      <c r="B580">
        <v>0.44555025576036078</v>
      </c>
    </row>
    <row r="581" spans="1:2" x14ac:dyDescent="0.2">
      <c r="A581" t="s">
        <v>871</v>
      </c>
      <c r="B581">
        <v>0.56276767631697489</v>
      </c>
    </row>
    <row r="582" spans="1:2" x14ac:dyDescent="0.2">
      <c r="A582" t="s">
        <v>761</v>
      </c>
      <c r="B582">
        <v>-0.32729585080930601</v>
      </c>
    </row>
    <row r="583" spans="1:2" x14ac:dyDescent="0.2">
      <c r="A583" t="s">
        <v>949</v>
      </c>
      <c r="B583">
        <v>-0.87517402099288855</v>
      </c>
    </row>
    <row r="584" spans="1:2" x14ac:dyDescent="0.2">
      <c r="A584" t="s">
        <v>914</v>
      </c>
      <c r="B584">
        <v>3.4916681720209253</v>
      </c>
    </row>
    <row r="585" spans="1:2" x14ac:dyDescent="0.2">
      <c r="A585" t="s">
        <v>1271</v>
      </c>
      <c r="B585">
        <v>0.18163627828471349</v>
      </c>
    </row>
    <row r="586" spans="1:2" x14ac:dyDescent="0.2">
      <c r="A586" t="s">
        <v>1167</v>
      </c>
      <c r="B586">
        <v>0.24332308000133807</v>
      </c>
    </row>
    <row r="587" spans="1:2" x14ac:dyDescent="0.2">
      <c r="A587" t="s">
        <v>197</v>
      </c>
      <c r="B587">
        <v>1.0455343966449602</v>
      </c>
    </row>
    <row r="588" spans="1:2" x14ac:dyDescent="0.2">
      <c r="A588" t="s">
        <v>589</v>
      </c>
      <c r="B588">
        <v>2.0759212861367153</v>
      </c>
    </row>
    <row r="589" spans="1:2" x14ac:dyDescent="0.2">
      <c r="A589" t="s">
        <v>518</v>
      </c>
      <c r="B589">
        <v>-0.99998709074286274</v>
      </c>
    </row>
    <row r="590" spans="1:2" x14ac:dyDescent="0.2">
      <c r="A590" t="s">
        <v>433</v>
      </c>
      <c r="B590">
        <v>1.4598623584102643</v>
      </c>
    </row>
    <row r="591" spans="1:2" x14ac:dyDescent="0.2">
      <c r="A591" t="s">
        <v>488</v>
      </c>
      <c r="B591">
        <v>-5.9121948932962711</v>
      </c>
    </row>
    <row r="592" spans="1:2" x14ac:dyDescent="0.2">
      <c r="A592" t="s">
        <v>1073</v>
      </c>
      <c r="B592">
        <v>0.46370592250292036</v>
      </c>
    </row>
    <row r="593" spans="1:2" x14ac:dyDescent="0.2">
      <c r="A593" t="s">
        <v>644</v>
      </c>
      <c r="B593">
        <v>1.3117946496530721</v>
      </c>
    </row>
    <row r="594" spans="1:2" x14ac:dyDescent="0.2">
      <c r="A594" t="s">
        <v>553</v>
      </c>
      <c r="B594">
        <v>0.44470858715829381</v>
      </c>
    </row>
    <row r="595" spans="1:2" x14ac:dyDescent="0.2">
      <c r="A595" t="s">
        <v>1340</v>
      </c>
      <c r="B595">
        <v>-1.7183809230724933</v>
      </c>
    </row>
    <row r="596" spans="1:2" x14ac:dyDescent="0.2">
      <c r="A596" t="s">
        <v>1100</v>
      </c>
      <c r="B596">
        <v>1.7540319303495664</v>
      </c>
    </row>
    <row r="597" spans="1:2" x14ac:dyDescent="0.2">
      <c r="A597" t="s">
        <v>777</v>
      </c>
      <c r="B597">
        <v>4.977863295036439</v>
      </c>
    </row>
    <row r="598" spans="1:2" x14ac:dyDescent="0.2">
      <c r="A598" t="s">
        <v>594</v>
      </c>
      <c r="B598">
        <v>-0.903164420057744</v>
      </c>
    </row>
    <row r="599" spans="1:2" x14ac:dyDescent="0.2">
      <c r="A599" t="s">
        <v>988</v>
      </c>
      <c r="B599">
        <v>0.8478134870529167</v>
      </c>
    </row>
    <row r="600" spans="1:2" x14ac:dyDescent="0.2">
      <c r="A600" t="s">
        <v>1156</v>
      </c>
      <c r="B600">
        <v>1.7716730647905614</v>
      </c>
    </row>
    <row r="601" spans="1:2" x14ac:dyDescent="0.2">
      <c r="A601" t="s">
        <v>1185</v>
      </c>
      <c r="B601">
        <v>-0.16495373100042338</v>
      </c>
    </row>
    <row r="602" spans="1:2" x14ac:dyDescent="0.2">
      <c r="A602" t="s">
        <v>721</v>
      </c>
      <c r="B602">
        <v>-3.3218777001793702</v>
      </c>
    </row>
    <row r="603" spans="1:2" x14ac:dyDescent="0.2">
      <c r="A603" t="s">
        <v>829</v>
      </c>
      <c r="B603">
        <v>3.0110425673998309</v>
      </c>
    </row>
    <row r="604" spans="1:2" x14ac:dyDescent="0.2">
      <c r="A604" t="s">
        <v>593</v>
      </c>
      <c r="B604">
        <v>1.3180999322371039</v>
      </c>
    </row>
    <row r="605" spans="1:2" x14ac:dyDescent="0.2">
      <c r="A605" t="s">
        <v>696</v>
      </c>
      <c r="B605">
        <v>1.3413882628083178</v>
      </c>
    </row>
    <row r="606" spans="1:2" x14ac:dyDescent="0.2">
      <c r="A606" t="s">
        <v>796</v>
      </c>
      <c r="B606">
        <v>-2.5738918973553484</v>
      </c>
    </row>
    <row r="607" spans="1:2" x14ac:dyDescent="0.2">
      <c r="A607" t="s">
        <v>978</v>
      </c>
      <c r="B607">
        <v>-1.9348308195670434</v>
      </c>
    </row>
    <row r="608" spans="1:2" x14ac:dyDescent="0.2">
      <c r="A608" t="s">
        <v>1034</v>
      </c>
      <c r="B608">
        <v>1.4103650115430322</v>
      </c>
    </row>
    <row r="609" spans="1:2" x14ac:dyDescent="0.2">
      <c r="A609" t="s">
        <v>637</v>
      </c>
      <c r="B609">
        <v>2.5762866895932404</v>
      </c>
    </row>
    <row r="610" spans="1:2" x14ac:dyDescent="0.2">
      <c r="A610" t="s">
        <v>578</v>
      </c>
      <c r="B610">
        <v>5.1896170565956359</v>
      </c>
    </row>
    <row r="611" spans="1:2" x14ac:dyDescent="0.2">
      <c r="A611" t="s">
        <v>200</v>
      </c>
      <c r="B611">
        <v>0.16548802714212227</v>
      </c>
    </row>
    <row r="612" spans="1:2" x14ac:dyDescent="0.2">
      <c r="A612" t="s">
        <v>887</v>
      </c>
      <c r="B612">
        <v>-2.3061858862638451</v>
      </c>
    </row>
    <row r="613" spans="1:2" x14ac:dyDescent="0.2">
      <c r="A613" t="s">
        <v>1018</v>
      </c>
      <c r="B613">
        <v>1.8681333823637524E-2</v>
      </c>
    </row>
    <row r="614" spans="1:2" x14ac:dyDescent="0.2">
      <c r="A614" t="s">
        <v>1053</v>
      </c>
      <c r="B614">
        <v>0.44382364538155</v>
      </c>
    </row>
    <row r="615" spans="1:2" x14ac:dyDescent="0.2">
      <c r="A615" t="s">
        <v>484</v>
      </c>
      <c r="B615">
        <v>0.30028321422063337</v>
      </c>
    </row>
    <row r="616" spans="1:2" x14ac:dyDescent="0.2">
      <c r="A616" t="s">
        <v>537</v>
      </c>
      <c r="B616">
        <v>0.99957556064639685</v>
      </c>
    </row>
    <row r="617" spans="1:2" x14ac:dyDescent="0.2">
      <c r="A617" t="s">
        <v>519</v>
      </c>
      <c r="B617">
        <v>-1.3228810625150795</v>
      </c>
    </row>
    <row r="618" spans="1:2" x14ac:dyDescent="0.2">
      <c r="A618" t="s">
        <v>1218</v>
      </c>
      <c r="B618">
        <v>1.5523277741540158</v>
      </c>
    </row>
    <row r="619" spans="1:2" x14ac:dyDescent="0.2">
      <c r="A619" t="s">
        <v>1290</v>
      </c>
      <c r="B619">
        <v>2.0766323203580352</v>
      </c>
    </row>
    <row r="620" spans="1:2" x14ac:dyDescent="0.2">
      <c r="A620" t="s">
        <v>972</v>
      </c>
      <c r="B620">
        <v>0.86698363878979112</v>
      </c>
    </row>
    <row r="621" spans="1:2" x14ac:dyDescent="0.2">
      <c r="A621" t="s">
        <v>664</v>
      </c>
      <c r="B621">
        <v>0.57253276388491214</v>
      </c>
    </row>
    <row r="622" spans="1:2" x14ac:dyDescent="0.2">
      <c r="A622" t="s">
        <v>521</v>
      </c>
      <c r="B622">
        <v>-1.801020691269321</v>
      </c>
    </row>
    <row r="623" spans="1:2" x14ac:dyDescent="0.2">
      <c r="A623" t="s">
        <v>1084</v>
      </c>
      <c r="B623">
        <v>1.8271710169221931</v>
      </c>
    </row>
    <row r="624" spans="1:2" x14ac:dyDescent="0.2">
      <c r="A624" t="s">
        <v>744</v>
      </c>
      <c r="B624">
        <v>-1.5784616216951526</v>
      </c>
    </row>
    <row r="625" spans="1:2" x14ac:dyDescent="0.2">
      <c r="A625" t="s">
        <v>396</v>
      </c>
      <c r="B625">
        <v>0.82680956233426617</v>
      </c>
    </row>
    <row r="626" spans="1:2" x14ac:dyDescent="0.2">
      <c r="A626" t="s">
        <v>635</v>
      </c>
      <c r="B626">
        <v>2.5572722194095436</v>
      </c>
    </row>
    <row r="627" spans="1:2" x14ac:dyDescent="0.2">
      <c r="A627" t="s">
        <v>492</v>
      </c>
      <c r="B627">
        <v>-1.2640354744458506</v>
      </c>
    </row>
    <row r="628" spans="1:2" x14ac:dyDescent="0.2">
      <c r="A628" t="s">
        <v>799</v>
      </c>
      <c r="B628">
        <v>5.4814189206808715E-2</v>
      </c>
    </row>
    <row r="629" spans="1:2" x14ac:dyDescent="0.2">
      <c r="A629" t="s">
        <v>1147</v>
      </c>
      <c r="B629">
        <v>2.6096997136821165</v>
      </c>
    </row>
    <row r="630" spans="1:2" x14ac:dyDescent="0.2">
      <c r="A630" t="s">
        <v>1255</v>
      </c>
      <c r="B630">
        <v>2.118868518488497</v>
      </c>
    </row>
    <row r="631" spans="1:2" x14ac:dyDescent="0.2">
      <c r="A631" t="s">
        <v>776</v>
      </c>
      <c r="B631">
        <v>2.1837308890837446</v>
      </c>
    </row>
    <row r="632" spans="1:2" x14ac:dyDescent="0.2">
      <c r="A632" t="s">
        <v>1233</v>
      </c>
      <c r="B632">
        <v>1.3945055584753669</v>
      </c>
    </row>
    <row r="633" spans="1:2" x14ac:dyDescent="0.2">
      <c r="A633" t="s">
        <v>883</v>
      </c>
      <c r="B633">
        <v>1.8424881519578664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Glossary</vt:lpstr>
      <vt:lpstr>All Cards</vt:lpstr>
      <vt:lpstr>Batters</vt:lpstr>
      <vt:lpstr>Pitchers</vt:lpstr>
      <vt:lpstr>Odds</vt:lpstr>
      <vt:lpstr>Linear Weights</vt:lpstr>
      <vt:lpstr>Starter Deck Draft</vt:lpstr>
      <vt:lpstr>FangraphsOWAR600</vt:lpstr>
      <vt:lpstr>FangraphsPWAR900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Coggins, Sean</cp:lastModifiedBy>
  <dcterms:modified xsi:type="dcterms:W3CDTF">2023-11-04T16:59:04Z</dcterms:modified>
</cp:coreProperties>
</file>