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wehr/devel/check-assignments/test-data/"/>
    </mc:Choice>
  </mc:AlternateContent>
  <xr:revisionPtr revIDLastSave="0" documentId="13_ncr:1_{2BCFA1FD-B189-2946-B583-81A46E3D20A5}" xr6:coauthVersionLast="47" xr6:coauthVersionMax="47" xr10:uidLastSave="{00000000-0000-0000-0000-000000000000}"/>
  <bookViews>
    <workbookView xWindow="4860" yWindow="4000" windowWidth="42680" windowHeight="24180" activeTab="2" xr2:uid="{00000000-000D-0000-FFFF-FFFF00000000}"/>
  </bookViews>
  <sheets>
    <sheet name="Ergebnis" sheetId="1" r:id="rId1"/>
    <sheet name="Notenskala" sheetId="2" r:id="rId2"/>
    <sheet name="Punkte Prog" sheetId="4" r:id="rId3"/>
  </sheets>
  <definedNames>
    <definedName name="_xlnm._FilterDatabase" localSheetId="0" hidden="1">Ergebnis!$A$1:$R$26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H14" i="2"/>
  <c r="H13" i="2"/>
  <c r="H12" i="2"/>
  <c r="H11" i="2"/>
  <c r="H10" i="2"/>
  <c r="H9" i="2"/>
  <c r="C9" i="2"/>
  <c r="H8" i="2"/>
  <c r="H20" i="2" s="1"/>
  <c r="H7" i="2"/>
  <c r="H6" i="2"/>
  <c r="H5" i="2"/>
  <c r="H4" i="2"/>
  <c r="B4" i="2"/>
  <c r="C8" i="2" s="1"/>
  <c r="H3" i="2"/>
  <c r="R26" i="1"/>
  <c r="P26" i="1"/>
  <c r="Q26" i="1" s="1"/>
  <c r="P25" i="1"/>
  <c r="Q25" i="1" s="1"/>
  <c r="P24" i="1"/>
  <c r="Q24" i="1" s="1"/>
  <c r="R23" i="1"/>
  <c r="P23" i="1"/>
  <c r="Q23" i="1" s="1"/>
  <c r="P22" i="1"/>
  <c r="Q22" i="1" s="1"/>
  <c r="P21" i="1"/>
  <c r="Q21" i="1" s="1"/>
  <c r="P20" i="1"/>
  <c r="Q20" i="1" s="1"/>
  <c r="R19" i="1"/>
  <c r="P19" i="1"/>
  <c r="Q19" i="1" s="1"/>
  <c r="R18" i="1"/>
  <c r="P18" i="1"/>
  <c r="Q18" i="1" s="1"/>
  <c r="P17" i="1"/>
  <c r="Q17" i="1" s="1"/>
  <c r="P16" i="1"/>
  <c r="Q16" i="1" s="1"/>
  <c r="R15" i="1"/>
  <c r="P15" i="1"/>
  <c r="Q15" i="1" s="1"/>
  <c r="P14" i="1"/>
  <c r="Q14" i="1" s="1"/>
  <c r="P13" i="1"/>
  <c r="Q13" i="1" s="1"/>
  <c r="R12" i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R16" i="1" l="1"/>
  <c r="R6" i="1"/>
  <c r="R2" i="1"/>
  <c r="R17" i="1"/>
  <c r="R9" i="1"/>
  <c r="R8" i="1"/>
  <c r="R4" i="1"/>
  <c r="R11" i="1"/>
  <c r="R13" i="1"/>
  <c r="R5" i="1"/>
  <c r="R10" i="1"/>
  <c r="R20" i="1"/>
  <c r="R3" i="1"/>
  <c r="R14" i="1"/>
  <c r="R21" i="1"/>
  <c r="R7" i="1"/>
  <c r="R25" i="1"/>
  <c r="R22" i="1"/>
  <c r="R24" i="1"/>
  <c r="Q27" i="1"/>
  <c r="C10" i="2"/>
  <c r="P27" i="1"/>
  <c r="C3" i="2"/>
  <c r="C11" i="2"/>
  <c r="C4" i="2"/>
  <c r="C20" i="2" s="1"/>
  <c r="C12" i="2"/>
  <c r="C5" i="2"/>
  <c r="C13" i="2"/>
  <c r="C6" i="2"/>
  <c r="C14" i="2"/>
  <c r="C7" i="2"/>
  <c r="P41" i="1" l="1"/>
  <c r="P42" i="1"/>
  <c r="P31" i="1"/>
  <c r="R27" i="1"/>
  <c r="P40" i="1"/>
  <c r="P38" i="1"/>
  <c r="P35" i="1"/>
  <c r="P37" i="1"/>
  <c r="P36" i="1"/>
  <c r="P34" i="1"/>
  <c r="P32" i="1"/>
  <c r="P39" i="1"/>
  <c r="P30" i="1"/>
  <c r="P33" i="1"/>
  <c r="P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Wehr</author>
  </authors>
  <commentList>
    <comment ref="B1" authorId="0" shapeId="0" xr:uid="{00000000-0006-0000-0100-000001000000}">
      <text>
        <r>
          <rPr>
            <sz val="10"/>
            <rFont val="Arial"/>
            <family val="2"/>
          </rPr>
          <t xml:space="preserve">Stefan Wehr:
Maximalpunktzahl der Klausur
</t>
        </r>
      </text>
    </comment>
    <comment ref="B2" authorId="0" shapeId="0" xr:uid="{00000000-0006-0000-0100-000002000000}">
      <text>
        <r>
          <rPr>
            <sz val="10"/>
            <rFont val="Arial"/>
            <family val="2"/>
          </rPr>
          <t>Stefan Wehr:
leer lassen, dann wird die normale Schrittweite angewandt</t>
        </r>
      </text>
    </comment>
    <comment ref="B3" authorId="0" shapeId="0" xr:uid="{00000000-0006-0000-0100-000003000000}">
      <text>
        <r>
          <rPr>
            <sz val="10"/>
            <rFont val="Arial"/>
            <family val="2"/>
          </rPr>
          <t xml:space="preserve">Stefan Wehr:
Faktor bzgl. der vollen Punktzahl für Note 4,0
</t>
        </r>
      </text>
    </comment>
  </commentList>
</comments>
</file>

<file path=xl/sharedStrings.xml><?xml version="1.0" encoding="utf-8"?>
<sst xmlns="http://schemas.openxmlformats.org/spreadsheetml/2006/main" count="101" uniqueCount="52">
  <si>
    <t>Name</t>
  </si>
  <si>
    <t>Matrikel</t>
  </si>
  <si>
    <t>Login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</si>
  <si>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</si>
  <si>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</si>
  <si>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</si>
  <si>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</si>
  <si>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</si>
  <si>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</si>
  <si>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</si>
  <si>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</si>
  <si>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</si>
  <si>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</si>
  <si>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</si>
  <si>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</si>
  <si>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Gesamt</t>
  </si>
  <si>
    <t>Prozent</t>
  </si>
  <si>
    <t>Note</t>
  </si>
  <si>
    <t>Durchschnitt</t>
  </si>
  <si>
    <t>Anzahl</t>
  </si>
  <si>
    <t>Summe</t>
  </si>
  <si>
    <t>Maximalpunkte</t>
  </si>
  <si>
    <t>Minimalpunkte</t>
  </si>
  <si>
    <t>Schritt</t>
  </si>
  <si>
    <t>Notengrenze</t>
  </si>
  <si>
    <t>Note normiert</t>
  </si>
  <si>
    <t>Minimale Punkte für 1.0</t>
  </si>
  <si>
    <t>Faktor für 4,0</t>
  </si>
  <si>
    <t>Schrittweite (readonly)</t>
  </si>
  <si>
    <t>Punkte</t>
  </si>
  <si>
    <t>Kommazahl</t>
  </si>
  <si>
    <t>&lt;= die Felder B20 und C20 kopieren und direkt neben die Punktzahl platzieren. Dann wird die richtige Note für die Punktzahl berechnet</t>
  </si>
  <si>
    <t>&lt;= dieses Feld kopieren</t>
  </si>
  <si>
    <t>A2 a</t>
  </si>
  <si>
    <t>A2 b</t>
  </si>
  <si>
    <t>T</t>
  </si>
  <si>
    <t>P</t>
  </si>
  <si>
    <t>Pt</t>
  </si>
  <si>
    <t>A2 c</t>
  </si>
  <si>
    <t>A2 d</t>
  </si>
  <si>
    <t>A2 e</t>
  </si>
  <si>
    <t>A3 a</t>
  </si>
  <si>
    <t>A3 c</t>
  </si>
  <si>
    <t>A3 b</t>
  </si>
  <si>
    <t>A4 a</t>
  </si>
  <si>
    <t>A4 b</t>
  </si>
  <si>
    <t>A4 c</t>
  </si>
  <si>
    <t>A4 d</t>
  </si>
  <si>
    <t>C</t>
  </si>
  <si>
    <t>ID</t>
  </si>
  <si>
    <t>foo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</si>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</sst>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Font="1"/>
    <xf numFmtId="0" fontId="2" fillId="3" borderId="0" xfId="1" applyFill="1"/>
    <xf numFmtId="0" fontId="5" fillId="3" borderId="0" xfId="1" applyFont="1" applyFill="1"/>
    <xf numFmtId="0" fontId="5" fillId="0" borderId="0" xfId="1" applyFont="1"/>
    <xf numFmtId="0" fontId="2" fillId="2" borderId="0" xfId="1" applyFill="1"/>
    <xf numFmtId="0" fontId="5" fillId="2" borderId="0" xfId="1" applyFont="1" applyFill="1"/>
    <xf numFmtId="0" fontId="2" fillId="4" borderId="0" xfId="1" applyFill="1"/>
    <xf numFmtId="0" fontId="6" fillId="0" borderId="0" xfId="1" applyFont="1"/>
    <xf numFmtId="2" fontId="2" fillId="0" borderId="0" xfId="1" applyNumberFormat="1"/>
    <xf numFmtId="2" fontId="1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1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49" fontId="2" fillId="0" borderId="0" xfId="1" applyNumberFormat="1" applyAlignment="1">
      <alignment wrapText="1"/>
    </xf>
    <xf numFmtId="0" fontId="2" fillId="0" borderId="0" xfId="1"/>
  </cellXfs>
  <cellStyles count="2">
    <cellStyle name="Standard" xfId="0" builtinId="0"/>
    <cellStyle name="Standard 2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Notenverteilung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Ergebnis!$O$30:$O$42</c:f>
              <c:numCache>
                <c:formatCode>General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Ergebnis!$P$30:$P$42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BA4D-90FE-4FC94762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985903"/>
        <c:axId val="2049987535"/>
      </c:barChart>
      <c:catAx>
        <c:axId val="20499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87535"/>
        <c:crosses val="autoZero"/>
        <c:auto val="1"/>
        <c:lblAlgn val="ctr"/>
        <c:lblOffset val="100"/>
        <c:noMultiLvlLbl val="0"/>
      </c:catAx>
      <c:valAx>
        <c:axId val="20499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85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391584</xdr:colOff>
      <xdr:row>28</xdr:row>
      <xdr:rowOff>30692</xdr:rowOff>
    </xdr:from>
    <xdr:to>
      <xdr:col>22</xdr:col>
      <xdr:colOff>10584</xdr:colOff>
      <xdr:row>44</xdr:row>
      <xdr:rowOff>64559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130" zoomScaleNormal="130" workbookViewId="0">
      <pane ySplit="1" topLeftCell="A2" activePane="bottomLeft" state="frozen"/>
      <selection pane="bottomLeft" activeCell="D26" sqref="D2:D26"/>
    </sheetView>
  </sheetViews>
  <sheetFormatPr baseColWidth="10" defaultRowHeight="13" x14ac:dyDescent="0.15"/>
  <cols>
    <col min="1" max="1" width="17.5" style="2" customWidth="1"/>
    <col min="2" max="16384" width="10.83203125" style="2"/>
  </cols>
  <sheetData>
    <row r="1" spans="1:18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15">
      <c r="A2"/>
      <c r="B2"/>
      <c r="C2"/>
      <c r="P2" s="2">
        <f t="shared" ref="P2:P26" si="0">SUM(D2:O2)</f>
        <v>0</v>
      </c>
      <c r="Q2" s="13">
        <f>(P2/Notenskala!$B$1)</f>
        <v>0</v>
      </c>
      <c r="R2" s="2" t="str">
        <f>IF(ISBLANK(D2), "", VLOOKUP(P2, Notenskala!$C$2:$E$14, 3, TRUE))</f>
        <v/>
      </c>
    </row>
    <row r="3" spans="1:18" x14ac:dyDescent="0.15">
      <c r="A3"/>
      <c r="B3"/>
      <c r="C3"/>
      <c r="P3" s="2">
        <f t="shared" si="0"/>
        <v>0</v>
      </c>
      <c r="Q3" s="13">
        <f>(P3/Notenskala!$B$1)</f>
        <v>0</v>
      </c>
      <c r="R3" s="2" t="str">
        <f>IF(ISBLANK(D3), "", VLOOKUP(P3, Notenskala!$C$2:$E$14, 3, TRUE))</f>
        <v/>
      </c>
    </row>
    <row r="4" spans="1:18" x14ac:dyDescent="0.15">
      <c r="A4"/>
      <c r="B4"/>
      <c r="C4"/>
      <c r="P4" s="2">
        <f t="shared" si="0"/>
        <v>0</v>
      </c>
      <c r="Q4" s="13">
        <f>(P4/Notenskala!$B$1)</f>
        <v>0</v>
      </c>
      <c r="R4" s="2" t="str">
        <f>IF(ISBLANK(D4), "", VLOOKUP(P4, Notenskala!$C$2:$E$14, 3, TRUE))</f>
        <v/>
      </c>
    </row>
    <row r="5" spans="1:18" x14ac:dyDescent="0.15">
      <c r="A5"/>
      <c r="B5"/>
      <c r="C5"/>
      <c r="P5" s="2">
        <f t="shared" si="0"/>
        <v>0</v>
      </c>
      <c r="Q5" s="13">
        <f>(P5/Notenskala!$B$1)</f>
        <v>0</v>
      </c>
      <c r="R5" s="2" t="str">
        <f>IF(ISBLANK(D5), "", VLOOKUP(P5, Notenskala!$C$2:$E$14, 3, TRUE))</f>
        <v/>
      </c>
    </row>
    <row r="6" spans="1:18" x14ac:dyDescent="0.15">
      <c r="A6"/>
      <c r="B6"/>
      <c r="C6"/>
      <c r="P6" s="2">
        <f t="shared" si="0"/>
        <v>0</v>
      </c>
      <c r="Q6" s="13">
        <f>(P6/Notenskala!$B$1)</f>
        <v>0</v>
      </c>
      <c r="R6" s="2" t="str">
        <f>IF(ISBLANK(D6), "", VLOOKUP(P6, Notenskala!$C$2:$E$14, 3, TRUE))</f>
        <v/>
      </c>
    </row>
    <row r="7" spans="1:18" x14ac:dyDescent="0.15">
      <c r="A7"/>
      <c r="B7"/>
      <c r="C7"/>
      <c r="P7" s="2">
        <f t="shared" si="0"/>
        <v>0</v>
      </c>
      <c r="Q7" s="13">
        <f>(P7/Notenskala!$B$1)</f>
        <v>0</v>
      </c>
      <c r="R7" s="2" t="str">
        <f>IF(ISBLANK(D7), "", VLOOKUP(P7, Notenskala!$C$2:$E$14, 3, TRUE))</f>
        <v/>
      </c>
    </row>
    <row r="8" spans="1:18" x14ac:dyDescent="0.15">
      <c r="A8"/>
      <c r="B8"/>
      <c r="C8"/>
      <c r="P8" s="2">
        <f t="shared" si="0"/>
        <v>0</v>
      </c>
      <c r="Q8" s="13">
        <f>(P8/Notenskala!$B$1)</f>
        <v>0</v>
      </c>
      <c r="R8" s="2" t="str">
        <f>IF(ISBLANK(D8), "", VLOOKUP(P8, Notenskala!$C$2:$E$14, 3, TRUE))</f>
        <v/>
      </c>
    </row>
    <row r="9" spans="1:18" x14ac:dyDescent="0.15">
      <c r="A9"/>
      <c r="B9"/>
      <c r="C9"/>
      <c r="P9" s="2">
        <f t="shared" si="0"/>
        <v>0</v>
      </c>
      <c r="Q9" s="13">
        <f>(P9/Notenskala!$B$1)</f>
        <v>0</v>
      </c>
      <c r="R9" s="2" t="str">
        <f>IF(ISBLANK(D9), "", VLOOKUP(P9, Notenskala!$C$2:$E$14, 3, TRUE))</f>
        <v/>
      </c>
    </row>
    <row r="10" spans="1:18" x14ac:dyDescent="0.15">
      <c r="A10"/>
      <c r="B10"/>
      <c r="C10"/>
      <c r="P10" s="2">
        <f t="shared" si="0"/>
        <v>0</v>
      </c>
      <c r="Q10" s="13">
        <f>(P10/Notenskala!$B$1)</f>
        <v>0</v>
      </c>
      <c r="R10" s="2" t="str">
        <f>IF(ISBLANK(D10), "", VLOOKUP(P10, Notenskala!$C$2:$E$14, 3, TRUE))</f>
        <v/>
      </c>
    </row>
    <row r="11" spans="1:18" x14ac:dyDescent="0.15">
      <c r="A11"/>
      <c r="B11"/>
      <c r="C11"/>
      <c r="P11" s="2">
        <f t="shared" si="0"/>
        <v>0</v>
      </c>
      <c r="Q11" s="13">
        <f>(P11/Notenskala!$B$1)</f>
        <v>0</v>
      </c>
      <c r="R11" s="2" t="str">
        <f>IF(ISBLANK(D11), "", VLOOKUP(P11, Notenskala!$C$2:$E$14, 3, TRUE))</f>
        <v/>
      </c>
    </row>
    <row r="12" spans="1:18" x14ac:dyDescent="0.15">
      <c r="A12"/>
      <c r="B12"/>
      <c r="C12"/>
      <c r="P12" s="2">
        <f t="shared" si="0"/>
        <v>0</v>
      </c>
      <c r="Q12" s="13">
        <f>(P12/Notenskala!$B$1)</f>
        <v>0</v>
      </c>
      <c r="R12" s="2" t="str">
        <f>IF(ISBLANK(D12), "", VLOOKUP(P12, Notenskala!$C$2:$E$14, 3, TRUE))</f>
        <v/>
      </c>
    </row>
    <row r="13" spans="1:18" x14ac:dyDescent="0.15">
      <c r="A13"/>
      <c r="B13"/>
      <c r="C13"/>
      <c r="P13" s="2">
        <f t="shared" si="0"/>
        <v>0</v>
      </c>
      <c r="Q13" s="13">
        <f>(P13/Notenskala!$B$1)</f>
        <v>0</v>
      </c>
      <c r="R13" s="2" t="str">
        <f>IF(ISBLANK(D13), "", VLOOKUP(P13, Notenskala!$C$2:$E$14, 3, TRUE))</f>
        <v/>
      </c>
    </row>
    <row r="14" spans="1:18" x14ac:dyDescent="0.15">
      <c r="A14"/>
      <c r="B14"/>
      <c r="C14"/>
      <c r="P14" s="2">
        <f t="shared" si="0"/>
        <v>0</v>
      </c>
      <c r="Q14" s="13">
        <f>(P14/Notenskala!$B$1)</f>
        <v>0</v>
      </c>
      <c r="R14" s="2" t="str">
        <f>IF(ISBLANK(D14), "", VLOOKUP(P14, Notenskala!$C$2:$E$14, 3, TRUE))</f>
        <v/>
      </c>
    </row>
    <row r="15" spans="1:18" x14ac:dyDescent="0.15">
      <c r="A15"/>
      <c r="B15"/>
      <c r="C15"/>
      <c r="P15" s="2">
        <f t="shared" si="0"/>
        <v>0</v>
      </c>
      <c r="Q15" s="13">
        <f>(P15/Notenskala!$B$1)</f>
        <v>0</v>
      </c>
      <c r="R15" s="2" t="str">
        <f>IF(ISBLANK(D15), "", VLOOKUP(P15, Notenskala!$C$2:$E$14, 3, TRUE))</f>
        <v/>
      </c>
    </row>
    <row r="16" spans="1:18" x14ac:dyDescent="0.15">
      <c r="A16"/>
      <c r="B16"/>
      <c r="C16"/>
      <c r="P16" s="2">
        <f t="shared" si="0"/>
        <v>0</v>
      </c>
      <c r="Q16" s="13">
        <f>(P16/Notenskala!$B$1)</f>
        <v>0</v>
      </c>
      <c r="R16" s="2" t="str">
        <f>IF(ISBLANK(D16), "", VLOOKUP(P16, Notenskala!$C$2:$E$14, 3, TRUE))</f>
        <v/>
      </c>
    </row>
    <row r="17" spans="1:18" x14ac:dyDescent="0.15">
      <c r="A17"/>
      <c r="B17"/>
      <c r="C17"/>
      <c r="P17" s="2">
        <f t="shared" si="0"/>
        <v>0</v>
      </c>
      <c r="Q17" s="13">
        <f>(P17/Notenskala!$B$1)</f>
        <v>0</v>
      </c>
      <c r="R17" s="2" t="str">
        <f>IF(ISBLANK(D17), "", VLOOKUP(P17, Notenskala!$C$2:$E$14, 3, TRUE))</f>
        <v/>
      </c>
    </row>
    <row r="18" spans="1:18" x14ac:dyDescent="0.15">
      <c r="A18"/>
      <c r="B18"/>
      <c r="C18"/>
      <c r="P18" s="2">
        <f t="shared" si="0"/>
        <v>0</v>
      </c>
      <c r="Q18" s="13">
        <f>(P18/Notenskala!$B$1)</f>
        <v>0</v>
      </c>
      <c r="R18" s="2" t="str">
        <f>IF(ISBLANK(D18), "", VLOOKUP(P18, Notenskala!$C$2:$E$14, 3, TRUE))</f>
        <v/>
      </c>
    </row>
    <row r="19" spans="1:18" x14ac:dyDescent="0.15">
      <c r="A19"/>
      <c r="B19"/>
      <c r="C19"/>
      <c r="P19" s="2">
        <f t="shared" si="0"/>
        <v>0</v>
      </c>
      <c r="Q19" s="13">
        <f>(P19/Notenskala!$B$1)</f>
        <v>0</v>
      </c>
      <c r="R19" s="2" t="str">
        <f>IF(ISBLANK(D19), "", VLOOKUP(P19, Notenskala!$C$2:$E$14, 3, TRUE))</f>
        <v/>
      </c>
    </row>
    <row r="20" spans="1:18" x14ac:dyDescent="0.15">
      <c r="A20"/>
      <c r="B20"/>
      <c r="C20"/>
      <c r="P20" s="2">
        <f t="shared" si="0"/>
        <v>0</v>
      </c>
      <c r="Q20" s="13">
        <f>(P20/Notenskala!$B$1)</f>
        <v>0</v>
      </c>
      <c r="R20" s="2" t="str">
        <f>IF(ISBLANK(D20), "", VLOOKUP(P20, Notenskala!$C$2:$E$14, 3, TRUE))</f>
        <v/>
      </c>
    </row>
    <row r="21" spans="1:18" x14ac:dyDescent="0.15">
      <c r="A21"/>
      <c r="B21"/>
      <c r="C21"/>
      <c r="P21" s="2">
        <f t="shared" si="0"/>
        <v>0</v>
      </c>
      <c r="Q21" s="13">
        <f>(P21/Notenskala!$B$1)</f>
        <v>0</v>
      </c>
      <c r="R21" s="2" t="str">
        <f>IF(ISBLANK(D21), "", VLOOKUP(P21, Notenskala!$C$2:$E$14, 3, TRUE))</f>
        <v/>
      </c>
    </row>
    <row r="22" spans="1:18" x14ac:dyDescent="0.15">
      <c r="A22"/>
      <c r="B22"/>
      <c r="C22"/>
      <c r="P22" s="2">
        <f t="shared" si="0"/>
        <v>0</v>
      </c>
      <c r="Q22" s="13">
        <f>(P22/Notenskala!$B$1)</f>
        <v>0</v>
      </c>
      <c r="R22" s="2" t="str">
        <f>IF(ISBLANK(D22), "", VLOOKUP(P22, Notenskala!$C$2:$E$14, 3, TRUE))</f>
        <v/>
      </c>
    </row>
    <row r="23" spans="1:18" x14ac:dyDescent="0.15">
      <c r="A23"/>
      <c r="B23"/>
      <c r="C23"/>
      <c r="P23" s="2">
        <f t="shared" si="0"/>
        <v>0</v>
      </c>
      <c r="Q23" s="13">
        <f>(P23/Notenskala!$B$1)</f>
        <v>0</v>
      </c>
      <c r="R23" s="2" t="str">
        <f>IF(ISBLANK(D23), "", VLOOKUP(P23, Notenskala!$C$2:$E$14, 3, TRUE))</f>
        <v/>
      </c>
    </row>
    <row r="24" spans="1:18" x14ac:dyDescent="0.15">
      <c r="A24"/>
      <c r="B24"/>
      <c r="C24"/>
      <c r="P24" s="2">
        <f t="shared" si="0"/>
        <v>0</v>
      </c>
      <c r="Q24" s="13">
        <f>(P24/Notenskala!$B$1)</f>
        <v>0</v>
      </c>
      <c r="R24" s="2" t="str">
        <f>IF(ISBLANK(D24), "", VLOOKUP(P24, Notenskala!$C$2:$E$14, 3, TRUE))</f>
        <v/>
      </c>
    </row>
    <row r="25" spans="1:18" x14ac:dyDescent="0.15">
      <c r="A25"/>
      <c r="B25"/>
      <c r="C25"/>
      <c r="P25" s="2">
        <f t="shared" si="0"/>
        <v>0</v>
      </c>
      <c r="Q25" s="13">
        <f>(P25/Notenskala!$B$1)</f>
        <v>0</v>
      </c>
      <c r="R25" s="2" t="str">
        <f>IF(ISBLANK(D25), "", VLOOKUP(P25, Notenskala!$C$2:$E$14, 3, TRUE))</f>
        <v/>
      </c>
    </row>
    <row r="26" spans="1:18" x14ac:dyDescent="0.15">
      <c r="A26"/>
      <c r="B26"/>
      <c r="C26"/>
      <c r="P26" s="2">
        <f t="shared" si="0"/>
        <v>0</v>
      </c>
      <c r="Q26" s="13">
        <f>(P26/Notenskala!$B$1)</f>
        <v>0</v>
      </c>
      <c r="R26" s="2" t="str">
        <f>IF(ISBLANK(D26), "", VLOOKUP(P26, Notenskala!$C$2:$E$14, 3, TRUE))</f>
        <v/>
      </c>
    </row>
    <row r="27" spans="1:18" x14ac:dyDescent="0.15">
      <c r="K27" s="5"/>
      <c r="L27" s="5"/>
      <c r="M27" s="5"/>
      <c r="N27" s="5"/>
      <c r="O27" s="5" t="s">
        <v>18</v>
      </c>
      <c r="P27" s="14">
        <f>AVERAGE(P2:P26)</f>
        <v>0</v>
      </c>
      <c r="Q27" s="14">
        <f>AVERAGE(Q2:Q26)</f>
        <v>0</v>
      </c>
      <c r="R27" s="14" t="e">
        <f>AVERAGE(R2:R26)</f>
        <v>#DIV/0!</v>
      </c>
    </row>
    <row r="29" spans="1:18" x14ac:dyDescent="0.15">
      <c r="O29" s="5" t="s">
        <v>17</v>
      </c>
      <c r="P29" s="5" t="s">
        <v>19</v>
      </c>
    </row>
    <row r="30" spans="1:18" x14ac:dyDescent="0.15">
      <c r="O30" s="2">
        <v>1</v>
      </c>
      <c r="P30" s="2">
        <f>COUNTIF(R2:R26,O30)</f>
        <v>0</v>
      </c>
    </row>
    <row r="31" spans="1:18" x14ac:dyDescent="0.15">
      <c r="O31" s="2">
        <v>1.3</v>
      </c>
      <c r="P31" s="2">
        <f>COUNTIF(R2:R26,O31)</f>
        <v>0</v>
      </c>
    </row>
    <row r="32" spans="1:18" x14ac:dyDescent="0.15">
      <c r="O32" s="2">
        <v>1.7</v>
      </c>
      <c r="P32" s="2">
        <f>COUNTIF(R2:R26,O32)</f>
        <v>0</v>
      </c>
    </row>
    <row r="33" spans="15:16" x14ac:dyDescent="0.15">
      <c r="O33" s="2">
        <v>2</v>
      </c>
      <c r="P33" s="2">
        <f>COUNTIF(R2:R26,O33)</f>
        <v>0</v>
      </c>
    </row>
    <row r="34" spans="15:16" x14ac:dyDescent="0.15">
      <c r="O34" s="2">
        <v>2.2999999999999998</v>
      </c>
      <c r="P34" s="2">
        <f>COUNTIF(R2:R26,O34)</f>
        <v>0</v>
      </c>
    </row>
    <row r="35" spans="15:16" x14ac:dyDescent="0.15">
      <c r="O35" s="2">
        <v>2.7</v>
      </c>
      <c r="P35" s="2">
        <f>COUNTIF(R2:R26,O35)</f>
        <v>0</v>
      </c>
    </row>
    <row r="36" spans="15:16" x14ac:dyDescent="0.15">
      <c r="O36" s="2">
        <v>3</v>
      </c>
      <c r="P36" s="2">
        <f>COUNTIF(R2:R26,O36)</f>
        <v>0</v>
      </c>
    </row>
    <row r="37" spans="15:16" x14ac:dyDescent="0.15">
      <c r="O37" s="2">
        <v>3.3</v>
      </c>
      <c r="P37" s="2">
        <f>COUNTIF(R2:R26,O37)</f>
        <v>0</v>
      </c>
    </row>
    <row r="38" spans="15:16" x14ac:dyDescent="0.15">
      <c r="O38" s="2">
        <v>3.7</v>
      </c>
      <c r="P38" s="2">
        <f>COUNTIF(R2:R26,O38)</f>
        <v>0</v>
      </c>
    </row>
    <row r="39" spans="15:16" x14ac:dyDescent="0.15">
      <c r="O39" s="2">
        <v>4</v>
      </c>
      <c r="P39" s="2">
        <f>COUNTIF(R2:R26,O39)</f>
        <v>0</v>
      </c>
    </row>
    <row r="40" spans="15:16" x14ac:dyDescent="0.15">
      <c r="O40" s="2">
        <v>4.3</v>
      </c>
      <c r="P40" s="2">
        <f>COUNTIF(R2:R26,O40)</f>
        <v>0</v>
      </c>
    </row>
    <row r="41" spans="15:16" x14ac:dyDescent="0.15">
      <c r="O41" s="2">
        <v>4.7</v>
      </c>
      <c r="P41" s="2">
        <f>COUNTIF(R2:R26,O41)</f>
        <v>0</v>
      </c>
    </row>
    <row r="42" spans="15:16" x14ac:dyDescent="0.15">
      <c r="O42" s="2">
        <v>5</v>
      </c>
      <c r="P42" s="2">
        <f>COUNTIF(R2:R26,O42)</f>
        <v>0</v>
      </c>
    </row>
    <row r="44" spans="15:16" x14ac:dyDescent="0.15">
      <c r="O44" s="5" t="s">
        <v>20</v>
      </c>
      <c r="P44" s="5">
        <f>SUM(P30:P42)</f>
        <v>0</v>
      </c>
    </row>
  </sheetData>
  <autoFilter ref="A1:R26" xr:uid="{00000000-0009-0000-0000-000000000000}"/>
  <conditionalFormatting sqref="R2:R26">
    <cfRule type="cellIs" dxfId="3" priority="5" operator="between">
      <formula>4.1</formula>
      <formula>4.35</formula>
    </cfRule>
    <cfRule type="cellIs" dxfId="2" priority="6" operator="greaterThanOrEqual">
      <formula>4.4</formula>
    </cfRule>
  </conditionalFormatting>
  <conditionalFormatting sqref="P2:P26">
    <cfRule type="cellIs" dxfId="1" priority="4" operator="equal">
      <formula>0</formula>
    </cfRule>
  </conditionalFormatting>
  <conditionalFormatting sqref="Q2:Q26">
    <cfRule type="top10" dxfId="0" priority="7" rank="1"/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="120" zoomScaleNormal="120" workbookViewId="0">
      <selection activeCell="B4" sqref="B4"/>
    </sheetView>
  </sheetViews>
  <sheetFormatPr baseColWidth="10" defaultRowHeight="13" x14ac:dyDescent="0.15"/>
  <cols>
    <col min="1" max="1" width="27" style="2" customWidth="1"/>
    <col min="2" max="2" width="10.83203125" style="2" customWidth="1"/>
    <col min="3" max="3" width="24" style="2" customWidth="1"/>
    <col min="4" max="4" width="8.33203125" style="2" customWidth="1"/>
    <col min="5" max="5" width="13.5" style="2" customWidth="1"/>
    <col min="6" max="7" width="10.83203125" style="2" customWidth="1"/>
    <col min="8" max="9" width="20.6640625" style="2" customWidth="1"/>
    <col min="10" max="10" width="10.83203125" style="2" customWidth="1"/>
    <col min="11" max="16384" width="10.83203125" style="2"/>
  </cols>
  <sheetData>
    <row r="1" spans="1:9" ht="16" customHeight="1" x14ac:dyDescent="0.2">
      <c r="A1" s="1" t="s">
        <v>21</v>
      </c>
      <c r="B1" s="2">
        <v>63</v>
      </c>
      <c r="C1" s="3" t="s">
        <v>22</v>
      </c>
      <c r="D1" s="4" t="s">
        <v>23</v>
      </c>
      <c r="E1" s="3" t="s">
        <v>17</v>
      </c>
      <c r="H1" s="3" t="s">
        <v>24</v>
      </c>
      <c r="I1" s="3" t="s">
        <v>25</v>
      </c>
    </row>
    <row r="2" spans="1:9" x14ac:dyDescent="0.15">
      <c r="A2" s="5" t="s">
        <v>26</v>
      </c>
      <c r="B2"/>
      <c r="C2" s="6">
        <v>0</v>
      </c>
      <c r="D2" s="7">
        <v>12</v>
      </c>
      <c r="E2" s="6">
        <v>5</v>
      </c>
      <c r="H2" s="6">
        <v>1</v>
      </c>
      <c r="I2" s="6">
        <v>1</v>
      </c>
    </row>
    <row r="3" spans="1:9" ht="16" customHeight="1" x14ac:dyDescent="0.15">
      <c r="A3" s="12" t="s">
        <v>27</v>
      </c>
      <c r="B3" s="2">
        <v>0.5</v>
      </c>
      <c r="C3" s="11">
        <f t="shared" ref="C3:C13" si="0">MROUND(IF($B$2, $B$2-$B$4*D3, $B$1-$B$4*(1+D3)), 0.5)</f>
        <v>25</v>
      </c>
      <c r="D3" s="8">
        <v>11</v>
      </c>
      <c r="E3" s="2">
        <v>4.7</v>
      </c>
      <c r="H3" s="2">
        <f t="shared" ref="H3:H14" si="1">(I2+(I3-I2)/2)+0.000000001</f>
        <v>1.150000001</v>
      </c>
      <c r="I3" s="2">
        <v>1.3</v>
      </c>
    </row>
    <row r="4" spans="1:9" ht="16" customHeight="1" x14ac:dyDescent="0.15">
      <c r="A4" s="12" t="s">
        <v>28</v>
      </c>
      <c r="B4" s="2">
        <f>IF($B$2, ($B$2-($B$1-$B$1*$B$3))/9, ($B$1-$B$1*$B$3)/10)</f>
        <v>3.15</v>
      </c>
      <c r="C4" s="6">
        <f t="shared" si="0"/>
        <v>28.5</v>
      </c>
      <c r="D4" s="7">
        <v>10</v>
      </c>
      <c r="E4" s="6">
        <v>4.3</v>
      </c>
      <c r="H4" s="6">
        <f t="shared" si="1"/>
        <v>1.5000000010000001</v>
      </c>
      <c r="I4" s="6">
        <v>1.7</v>
      </c>
    </row>
    <row r="5" spans="1:9" ht="16" customHeight="1" x14ac:dyDescent="0.15">
      <c r="C5" s="9">
        <f t="shared" si="0"/>
        <v>31.5</v>
      </c>
      <c r="D5" s="10">
        <v>9</v>
      </c>
      <c r="E5" s="9">
        <v>4</v>
      </c>
      <c r="H5" s="2">
        <f t="shared" si="1"/>
        <v>1.8500000010000002</v>
      </c>
      <c r="I5" s="2">
        <v>2</v>
      </c>
    </row>
    <row r="6" spans="1:9" ht="16" customHeight="1" x14ac:dyDescent="0.2">
      <c r="A6" s="1"/>
      <c r="C6" s="6">
        <f t="shared" si="0"/>
        <v>34.5</v>
      </c>
      <c r="D6" s="7">
        <v>8</v>
      </c>
      <c r="E6" s="6">
        <v>3.7</v>
      </c>
      <c r="H6" s="6">
        <f t="shared" si="1"/>
        <v>2.150000001</v>
      </c>
      <c r="I6" s="6">
        <v>2.2999999999999998</v>
      </c>
    </row>
    <row r="7" spans="1:9" ht="16" customHeight="1" x14ac:dyDescent="0.2">
      <c r="A7" s="1"/>
      <c r="C7" s="11">
        <f t="shared" si="0"/>
        <v>38</v>
      </c>
      <c r="D7" s="8">
        <v>7</v>
      </c>
      <c r="E7" s="2">
        <v>3.3</v>
      </c>
      <c r="H7" s="2">
        <f t="shared" si="1"/>
        <v>2.5000000010000001</v>
      </c>
      <c r="I7" s="2">
        <v>2.7</v>
      </c>
    </row>
    <row r="8" spans="1:9" x14ac:dyDescent="0.15">
      <c r="C8" s="6">
        <f t="shared" si="0"/>
        <v>41</v>
      </c>
      <c r="D8" s="7">
        <v>6</v>
      </c>
      <c r="E8" s="6">
        <v>3</v>
      </c>
      <c r="H8" s="6">
        <f t="shared" si="1"/>
        <v>2.8500000010000002</v>
      </c>
      <c r="I8" s="6">
        <v>3</v>
      </c>
    </row>
    <row r="9" spans="1:9" x14ac:dyDescent="0.15">
      <c r="C9" s="11">
        <f t="shared" si="0"/>
        <v>44</v>
      </c>
      <c r="D9" s="8">
        <v>5</v>
      </c>
      <c r="E9" s="2">
        <v>2.7</v>
      </c>
      <c r="H9" s="2">
        <f t="shared" si="1"/>
        <v>3.150000001</v>
      </c>
      <c r="I9" s="2">
        <v>3.3</v>
      </c>
    </row>
    <row r="10" spans="1:9" x14ac:dyDescent="0.15">
      <c r="C10" s="6">
        <f t="shared" si="0"/>
        <v>47.5</v>
      </c>
      <c r="D10" s="7">
        <v>4</v>
      </c>
      <c r="E10" s="6">
        <v>2.2999999999999998</v>
      </c>
      <c r="H10" s="6">
        <f t="shared" si="1"/>
        <v>3.5000000010000001</v>
      </c>
      <c r="I10" s="6">
        <v>3.7</v>
      </c>
    </row>
    <row r="11" spans="1:9" x14ac:dyDescent="0.15">
      <c r="C11" s="11">
        <f t="shared" si="0"/>
        <v>50.5</v>
      </c>
      <c r="D11" s="8">
        <v>3</v>
      </c>
      <c r="E11" s="2">
        <v>2</v>
      </c>
      <c r="H11" s="2">
        <f t="shared" si="1"/>
        <v>3.8500000010000002</v>
      </c>
      <c r="I11" s="2">
        <v>4</v>
      </c>
    </row>
    <row r="12" spans="1:9" x14ac:dyDescent="0.15">
      <c r="C12" s="6">
        <f t="shared" si="0"/>
        <v>53.5</v>
      </c>
      <c r="D12" s="7">
        <v>2</v>
      </c>
      <c r="E12" s="6">
        <v>1.7</v>
      </c>
      <c r="H12" s="6">
        <f t="shared" si="1"/>
        <v>4.1500000010000004</v>
      </c>
      <c r="I12" s="6">
        <v>4.3</v>
      </c>
    </row>
    <row r="13" spans="1:9" x14ac:dyDescent="0.15">
      <c r="C13" s="11">
        <f t="shared" si="0"/>
        <v>56.5</v>
      </c>
      <c r="D13" s="8">
        <v>1</v>
      </c>
      <c r="E13" s="2">
        <v>1.3</v>
      </c>
      <c r="H13" s="2">
        <f t="shared" si="1"/>
        <v>4.5000000010000001</v>
      </c>
      <c r="I13" s="2">
        <v>4.7</v>
      </c>
    </row>
    <row r="14" spans="1:9" x14ac:dyDescent="0.15">
      <c r="C14" s="6">
        <f>MROUND(IF($B$2, $B$2, $B$1-$B$4), 0.5)</f>
        <v>60</v>
      </c>
      <c r="D14" s="6">
        <v>0</v>
      </c>
      <c r="E14" s="6">
        <v>1</v>
      </c>
      <c r="H14" s="6">
        <f t="shared" si="1"/>
        <v>4.8500000009999997</v>
      </c>
      <c r="I14" s="6">
        <v>5</v>
      </c>
    </row>
    <row r="19" spans="1:9" x14ac:dyDescent="0.15">
      <c r="A19" s="5" t="s">
        <v>29</v>
      </c>
      <c r="B19" s="5" t="s">
        <v>16</v>
      </c>
      <c r="C19" s="5" t="s">
        <v>17</v>
      </c>
      <c r="G19" s="5" t="s">
        <v>30</v>
      </c>
      <c r="H19" s="5" t="s">
        <v>25</v>
      </c>
    </row>
    <row r="20" spans="1:9" x14ac:dyDescent="0.15">
      <c r="A20" s="2">
        <v>30</v>
      </c>
      <c r="B20" s="2">
        <f>(A20/Notenskala!$B$1)</f>
        <v>0.47619047619047616</v>
      </c>
      <c r="C20" s="2">
        <f>VLOOKUP(A20, Notenskala!$C$2:$E$14, 3, TRUE)</f>
        <v>4.3</v>
      </c>
      <c r="D20" s="23" t="s">
        <v>31</v>
      </c>
      <c r="E20" s="24"/>
      <c r="F20" s="24"/>
      <c r="G20" s="2">
        <v>2.5</v>
      </c>
      <c r="H20" s="2">
        <f>VLOOKUP(G20, Notenskala!$H$2:$I$14, 2, TRUE)</f>
        <v>2.2999999999999998</v>
      </c>
      <c r="I20" s="2" t="s">
        <v>32</v>
      </c>
    </row>
  </sheetData>
  <mergeCells count="1">
    <mergeCell ref="D20:F20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15E0-2AB4-9643-8338-2F6129F3E480}">
  <dimension ref="A1:AW4"/>
  <sheetViews>
    <sheetView tabSelected="1" zoomScale="140" zoomScaleNormal="140" workbookViewId="0">
      <selection activeCell="B4" sqref="B4"/>
    </sheetView>
  </sheetViews>
  <sheetFormatPr baseColWidth="10" defaultRowHeight="13" x14ac:dyDescent="0.15"/>
  <cols>
    <col min="2" max="2" width="4.83203125" bestFit="1" customWidth="1"/>
    <col min="3" max="3" width="2.1640625" bestFit="1" customWidth="1"/>
    <col min="4" max="4" width="2.33203125" bestFit="1" customWidth="1"/>
    <col min="5" max="5" width="2.83203125" bestFit="1" customWidth="1"/>
    <col min="6" max="6" width="4.83203125" bestFit="1" customWidth="1"/>
    <col min="7" max="7" width="2.1640625" bestFit="1" customWidth="1"/>
    <col min="8" max="8" width="2.33203125" bestFit="1" customWidth="1"/>
    <col min="9" max="9" width="2.83203125" bestFit="1" customWidth="1"/>
    <col min="10" max="10" width="4.6640625" bestFit="1" customWidth="1"/>
    <col min="11" max="11" width="2.1640625" bestFit="1" customWidth="1"/>
    <col min="12" max="12" width="2.33203125" bestFit="1" customWidth="1"/>
    <col min="13" max="13" width="2.83203125" bestFit="1" customWidth="1"/>
    <col min="14" max="14" width="4.83203125" bestFit="1" customWidth="1"/>
    <col min="15" max="15" width="2.1640625" bestFit="1" customWidth="1"/>
    <col min="16" max="16" width="2.33203125" bestFit="1" customWidth="1"/>
    <col min="17" max="17" width="2.83203125" bestFit="1" customWidth="1"/>
    <col min="18" max="18" width="4.83203125" bestFit="1" customWidth="1"/>
    <col min="19" max="19" width="2.1640625" bestFit="1" customWidth="1"/>
    <col min="20" max="20" width="2.33203125" bestFit="1" customWidth="1"/>
    <col min="21" max="21" width="2.83203125" bestFit="1" customWidth="1"/>
    <col min="22" max="22" width="4.83203125" bestFit="1" customWidth="1"/>
    <col min="23" max="23" width="2.1640625" bestFit="1" customWidth="1"/>
    <col min="24" max="24" width="2.33203125" bestFit="1" customWidth="1"/>
    <col min="25" max="25" width="2.83203125" bestFit="1" customWidth="1"/>
    <col min="26" max="26" width="4.83203125" bestFit="1" customWidth="1"/>
    <col min="27" max="27" width="2.1640625" bestFit="1" customWidth="1"/>
    <col min="28" max="28" width="2.33203125" bestFit="1" customWidth="1"/>
    <col min="29" max="29" width="2.83203125" bestFit="1" customWidth="1"/>
    <col min="30" max="30" width="4.6640625" bestFit="1" customWidth="1"/>
    <col min="31" max="31" width="2.1640625" bestFit="1" customWidth="1"/>
    <col min="32" max="32" width="2.33203125" bestFit="1" customWidth="1"/>
    <col min="33" max="33" width="2.83203125" bestFit="1" customWidth="1"/>
    <col min="34" max="34" width="4.83203125" bestFit="1" customWidth="1"/>
    <col min="35" max="35" width="2.1640625" bestFit="1" customWidth="1"/>
    <col min="36" max="36" width="2.33203125" bestFit="1" customWidth="1"/>
    <col min="37" max="37" width="2.83203125" bestFit="1" customWidth="1"/>
    <col min="38" max="38" width="4.83203125" bestFit="1" customWidth="1"/>
    <col min="39" max="39" width="2.1640625" bestFit="1" customWidth="1"/>
    <col min="40" max="40" width="2.33203125" bestFit="1" customWidth="1"/>
    <col min="41" max="41" width="2.83203125" bestFit="1" customWidth="1"/>
    <col min="42" max="42" width="4.6640625" bestFit="1" customWidth="1"/>
    <col min="43" max="43" width="2.1640625" bestFit="1" customWidth="1"/>
    <col min="44" max="44" width="2.33203125" bestFit="1" customWidth="1"/>
    <col min="45" max="45" width="2.83203125" bestFit="1" customWidth="1"/>
    <col min="46" max="46" width="4.83203125" bestFit="1" customWidth="1"/>
    <col min="47" max="47" width="2.1640625" bestFit="1" customWidth="1"/>
    <col min="48" max="48" width="2.33203125" bestFit="1" customWidth="1"/>
    <col min="49" max="49" width="2.83203125" bestFit="1" customWidth="1"/>
  </cols>
  <sheetData>
    <row r="1" spans="1:49" x14ac:dyDescent="0.15">
      <c r="A1" s="16" t="s">
        <v>49</v>
      </c>
      <c r="B1" s="19" t="s">
        <v>33</v>
      </c>
      <c r="C1" s="19"/>
      <c r="D1" s="19"/>
      <c r="E1" s="19"/>
      <c r="F1" t="s">
        <v>34</v>
      </c>
      <c r="J1" s="20" t="s">
        <v>38</v>
      </c>
      <c r="K1" s="19"/>
      <c r="L1" s="19"/>
      <c r="M1" s="19"/>
      <c r="N1" s="16" t="s">
        <v>39</v>
      </c>
      <c r="R1" s="20" t="s">
        <v>40</v>
      </c>
      <c r="S1" s="19"/>
      <c r="T1" s="19"/>
      <c r="U1" s="19"/>
      <c r="V1" s="21" t="s">
        <v>41</v>
      </c>
      <c r="W1" s="22"/>
      <c r="X1" s="22"/>
      <c r="Y1" s="22"/>
      <c r="Z1" s="16" t="s">
        <v>43</v>
      </c>
      <c r="AD1" s="21" t="s">
        <v>42</v>
      </c>
      <c r="AE1" s="22"/>
      <c r="AF1" s="22"/>
      <c r="AG1" s="22"/>
      <c r="AH1" s="20" t="s">
        <v>44</v>
      </c>
      <c r="AI1" s="19"/>
      <c r="AJ1" s="19"/>
      <c r="AK1" s="19"/>
      <c r="AL1" s="16" t="s">
        <v>45</v>
      </c>
      <c r="AP1" s="20" t="s">
        <v>46</v>
      </c>
      <c r="AQ1" s="19"/>
      <c r="AR1" s="19"/>
      <c r="AS1" s="19"/>
      <c r="AT1" s="16" t="s">
        <v>47</v>
      </c>
    </row>
    <row r="2" spans="1:49" x14ac:dyDescent="0.15">
      <c r="B2" s="17" t="s">
        <v>48</v>
      </c>
      <c r="C2" s="15" t="s">
        <v>35</v>
      </c>
      <c r="D2" s="15" t="s">
        <v>36</v>
      </c>
      <c r="E2" s="15" t="s">
        <v>37</v>
      </c>
      <c r="F2" s="17" t="s">
        <v>48</v>
      </c>
      <c r="G2" s="15" t="s">
        <v>35</v>
      </c>
      <c r="H2" s="15" t="s">
        <v>36</v>
      </c>
      <c r="I2" s="15" t="s">
        <v>37</v>
      </c>
      <c r="J2" s="17" t="s">
        <v>48</v>
      </c>
      <c r="K2" s="15" t="s">
        <v>35</v>
      </c>
      <c r="L2" s="15" t="s">
        <v>36</v>
      </c>
      <c r="M2" s="15" t="s">
        <v>37</v>
      </c>
      <c r="N2" s="17" t="s">
        <v>48</v>
      </c>
      <c r="O2" s="18" t="s">
        <v>35</v>
      </c>
      <c r="P2" s="18" t="s">
        <v>36</v>
      </c>
      <c r="Q2" s="18" t="s">
        <v>37</v>
      </c>
      <c r="R2" s="17" t="s">
        <v>48</v>
      </c>
      <c r="S2" s="18" t="s">
        <v>35</v>
      </c>
      <c r="T2" s="18" t="s">
        <v>36</v>
      </c>
      <c r="U2" s="18" t="s">
        <v>37</v>
      </c>
      <c r="V2" s="17" t="s">
        <v>48</v>
      </c>
      <c r="W2" s="18" t="s">
        <v>35</v>
      </c>
      <c r="X2" s="18" t="s">
        <v>36</v>
      </c>
      <c r="Y2" s="18" t="s">
        <v>37</v>
      </c>
      <c r="Z2" s="17" t="s">
        <v>48</v>
      </c>
      <c r="AA2" s="18" t="s">
        <v>35</v>
      </c>
      <c r="AB2" s="18" t="s">
        <v>36</v>
      </c>
      <c r="AC2" s="18" t="s">
        <v>37</v>
      </c>
      <c r="AD2" s="17" t="s">
        <v>48</v>
      </c>
      <c r="AE2" s="18" t="s">
        <v>35</v>
      </c>
      <c r="AF2" s="18" t="s">
        <v>36</v>
      </c>
      <c r="AG2" s="18" t="s">
        <v>37</v>
      </c>
      <c r="AH2" s="17" t="s">
        <v>48</v>
      </c>
      <c r="AI2" s="18" t="s">
        <v>35</v>
      </c>
      <c r="AJ2" s="18" t="s">
        <v>36</v>
      </c>
      <c r="AK2" s="18" t="s">
        <v>37</v>
      </c>
      <c r="AL2" s="17" t="s">
        <v>48</v>
      </c>
      <c r="AM2" s="18" t="s">
        <v>35</v>
      </c>
      <c r="AN2" s="18" t="s">
        <v>36</v>
      </c>
      <c r="AO2" s="18" t="s">
        <v>37</v>
      </c>
      <c r="AP2" s="17" t="s">
        <v>48</v>
      </c>
      <c r="AQ2" s="18" t="s">
        <v>35</v>
      </c>
      <c r="AR2" s="18" t="s">
        <v>36</v>
      </c>
      <c r="AS2" s="18" t="s">
        <v>37</v>
      </c>
      <c r="AT2" s="17" t="s">
        <v>48</v>
      </c>
      <c r="AU2" s="18" t="s">
        <v>35</v>
      </c>
      <c r="AV2" s="18" t="s">
        <v>36</v>
      </c>
      <c r="AW2" s="18" t="s">
        <v>37</v>
      </c>
    </row>
    <row r="3" spans="1:49" x14ac:dyDescent="0.15">
      <c r="A3" s="16" t="s">
        <v>51</v>
      </c>
    </row>
    <row r="4" spans="1:49" x14ac:dyDescent="0.15">
      <c r="A4" s="16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Ergebnis</vt:lpstr>
      <vt:lpstr>Notenskala</vt:lpstr>
      <vt:lpstr>Punkte 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Lauer</dc:creator>
  <cp:lastModifiedBy>Stefan Wehr</cp:lastModifiedBy>
  <cp:lastPrinted>2022-02-15T07:38:14Z</cp:lastPrinted>
  <dcterms:created xsi:type="dcterms:W3CDTF">2021-03-27T21:19:40Z</dcterms:created>
  <dcterms:modified xsi:type="dcterms:W3CDTF">2022-02-18T15:28:40Z</dcterms:modified>
</cp:coreProperties>
</file>