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-2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B6" i="1"/>
  <c r="G6" i="1"/>
  <c r="C6" i="1"/>
  <c r="H6" i="1"/>
  <c r="D6" i="1"/>
  <c r="I6" i="1"/>
  <c r="B7" i="1"/>
  <c r="G7" i="1"/>
  <c r="C7" i="1"/>
  <c r="H7" i="1"/>
  <c r="D7" i="1"/>
  <c r="I7" i="1"/>
  <c r="B8" i="1"/>
  <c r="G8" i="1"/>
  <c r="C8" i="1"/>
  <c r="H8" i="1"/>
  <c r="D8" i="1"/>
  <c r="I8" i="1"/>
  <c r="H5" i="1"/>
  <c r="I5" i="1"/>
  <c r="G5" i="1"/>
  <c r="H2" i="1"/>
  <c r="I2" i="1"/>
  <c r="G2" i="1"/>
  <c r="E4" i="1"/>
  <c r="E3" i="1"/>
</calcChain>
</file>

<file path=xl/sharedStrings.xml><?xml version="1.0" encoding="utf-8"?>
<sst xmlns="http://schemas.openxmlformats.org/spreadsheetml/2006/main" count="7" uniqueCount="6">
  <si>
    <t>Matrix Vector Product</t>
  </si>
  <si>
    <t>Length</t>
  </si>
  <si>
    <t>NTL Time - 32-bit plaintext</t>
  </si>
  <si>
    <t>Vector Encryption - 5-bit plaintext</t>
  </si>
  <si>
    <t>HElib - 5-bit plaintext</t>
  </si>
  <si>
    <t>Vector Encryption - 32-bit plaintext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</si>
</sst>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transformation - HElib vs Vector Encryption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113784858131"/>
          <c:y val="0.124931506849315"/>
          <c:w val="0.848076577468435"/>
          <c:h val="0.742612015963758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Vector Encryption - 5-bit plaintext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22.0</c:v>
                </c:pt>
                <c:pt idx="1">
                  <c:v>44.0</c:v>
                </c:pt>
                <c:pt idx="2">
                  <c:v>88.0</c:v>
                </c:pt>
                <c:pt idx="3">
                  <c:v>300.0</c:v>
                </c:pt>
                <c:pt idx="4">
                  <c:v>600.0</c:v>
                </c:pt>
                <c:pt idx="5">
                  <c:v>1000.0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2">
                  <c:v>0.005</c:v>
                </c:pt>
                <c:pt idx="3">
                  <c:v>0.018</c:v>
                </c:pt>
                <c:pt idx="4">
                  <c:v>0.108</c:v>
                </c:pt>
                <c:pt idx="5">
                  <c:v>0.53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Sheet1!$E$2</c:f>
              <c:strCache>
                <c:ptCount val="1"/>
                <c:pt idx="0">
                  <c:v>HElib - 5-bit plaintext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22.0</c:v>
                </c:pt>
                <c:pt idx="1">
                  <c:v>44.0</c:v>
                </c:pt>
                <c:pt idx="2">
                  <c:v>88.0</c:v>
                </c:pt>
                <c:pt idx="3">
                  <c:v>300.0</c:v>
                </c:pt>
                <c:pt idx="4">
                  <c:v>600.0</c:v>
                </c:pt>
                <c:pt idx="5">
                  <c:v>1000.0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0.026</c:v>
                </c:pt>
                <c:pt idx="1">
                  <c:v>0.047</c:v>
                </c:pt>
                <c:pt idx="2">
                  <c:v>0.124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48824"/>
        <c:axId val="-2108907720"/>
      </c:scatterChart>
      <c:valAx>
        <c:axId val="-210964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80599460850759"/>
              <c:y val="0.9287671232876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8907720"/>
        <c:crosses val="autoZero"/>
        <c:crossBetween val="midCat"/>
      </c:valAx>
      <c:valAx>
        <c:axId val="-210890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operation (seconds)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320748570812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9648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402991212172"/>
          <c:y val="0.749909826340201"/>
          <c:w val="0.280875596195637"/>
          <c:h val="0.110043361018229"/>
        </c:manualLayout>
      </c:layout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transformation</a:t>
            </a:r>
            <a:r>
              <a:rPr lang="en-US" baseline="0"/>
              <a:t> - Encrypted Domain vs Plaintext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1113784858131"/>
          <c:y val="0.124931506849315"/>
          <c:w val="0.848076577468435"/>
          <c:h val="0.742612015963758"/>
        </c:manualLayout>
      </c:layout>
      <c:scatterChart>
        <c:scatterStyle val="lineMarker"/>
        <c:varyColors val="0"/>
        <c:ser>
          <c:idx val="2"/>
          <c:order val="0"/>
          <c:tx>
            <c:strRef>
              <c:f>Sheet1!$B$2</c:f>
              <c:strCache>
                <c:ptCount val="1"/>
                <c:pt idx="0">
                  <c:v>NTL Time - 32-bit plaintext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22.0</c:v>
                </c:pt>
                <c:pt idx="1">
                  <c:v>44.0</c:v>
                </c:pt>
                <c:pt idx="2">
                  <c:v>88.0</c:v>
                </c:pt>
                <c:pt idx="3">
                  <c:v>300.0</c:v>
                </c:pt>
                <c:pt idx="4">
                  <c:v>600.0</c:v>
                </c:pt>
                <c:pt idx="5">
                  <c:v>1000.0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2">
                  <c:v>0.004</c:v>
                </c:pt>
                <c:pt idx="3">
                  <c:v>0.0044</c:v>
                </c:pt>
                <c:pt idx="4">
                  <c:v>0.026</c:v>
                </c:pt>
                <c:pt idx="5">
                  <c:v>0.08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Sheet1!$C$2</c:f>
              <c:strCache>
                <c:ptCount val="1"/>
                <c:pt idx="0">
                  <c:v>Vector Encryption - 32-bit plaintext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22.0</c:v>
                </c:pt>
                <c:pt idx="1">
                  <c:v>44.0</c:v>
                </c:pt>
                <c:pt idx="2">
                  <c:v>88.0</c:v>
                </c:pt>
                <c:pt idx="3">
                  <c:v>300.0</c:v>
                </c:pt>
                <c:pt idx="4">
                  <c:v>600.0</c:v>
                </c:pt>
                <c:pt idx="5">
                  <c:v>1000.0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2">
                  <c:v>0.022</c:v>
                </c:pt>
                <c:pt idx="3">
                  <c:v>0.058</c:v>
                </c:pt>
                <c:pt idx="4">
                  <c:v>2.8</c:v>
                </c:pt>
                <c:pt idx="5">
                  <c:v>8.1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Sheet1!$D$2</c:f>
              <c:strCache>
                <c:ptCount val="1"/>
                <c:pt idx="0">
                  <c:v>Vector Encryption - 5-bit plaintext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Sheet1!$A$3:$A$8</c:f>
              <c:numCache>
                <c:formatCode>General</c:formatCode>
                <c:ptCount val="6"/>
                <c:pt idx="0">
                  <c:v>22.0</c:v>
                </c:pt>
                <c:pt idx="1">
                  <c:v>44.0</c:v>
                </c:pt>
                <c:pt idx="2">
                  <c:v>88.0</c:v>
                </c:pt>
                <c:pt idx="3">
                  <c:v>300.0</c:v>
                </c:pt>
                <c:pt idx="4">
                  <c:v>600.0</c:v>
                </c:pt>
                <c:pt idx="5">
                  <c:v>1000.0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2">
                  <c:v>0.005</c:v>
                </c:pt>
                <c:pt idx="3">
                  <c:v>0.018</c:v>
                </c:pt>
                <c:pt idx="4">
                  <c:v>0.108</c:v>
                </c:pt>
                <c:pt idx="5">
                  <c:v>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62920"/>
        <c:axId val="-2088178200"/>
      </c:scatterChart>
      <c:valAx>
        <c:axId val="-2107562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80599460850759"/>
              <c:y val="0.9287671232876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88178200"/>
        <c:crosses val="autoZero"/>
        <c:crossBetween val="midCat"/>
      </c:valAx>
      <c:valAx>
        <c:axId val="-2088178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per operation (seconds)</a:t>
                </a:r>
              </a:p>
            </c:rich>
          </c:tx>
          <c:layout>
            <c:manualLayout>
              <c:xMode val="edge"/>
              <c:yMode val="edge"/>
              <c:x val="0.00888888888888889"/>
              <c:y val="0.320748570812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7562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1654248864053"/>
          <c:y val="0.495001617948441"/>
          <c:w val="0.289958654361753"/>
          <c:h val="0.165065041527343"/>
        </c:manualLayout>
      </c:layout>
      <c:overlay val="1"/>
      <c:spPr>
        <a:solidFill>
          <a:schemeClr val="bg1">
            <a:alpha val="77000"/>
          </a:schemeClr>
        </a:solidFill>
      </c:sp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12</xdr:row>
      <xdr:rowOff>165100</xdr:rowOff>
    </xdr:from>
    <xdr:to>
      <xdr:col>15</xdr:col>
      <xdr:colOff>406400</xdr:colOff>
      <xdr:row>37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13</xdr:row>
      <xdr:rowOff>38100</xdr:rowOff>
    </xdr:from>
    <xdr:to>
      <xdr:col>5</xdr:col>
      <xdr:colOff>508000</xdr:colOff>
      <xdr:row>37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showRuler="0" workbookViewId="0">
      <selection activeCell="E11" sqref="E11"/>
    </sheetView>
  </sheetViews>
  <sheetFormatPr baseColWidth="10" defaultRowHeight="15" x14ac:dyDescent="0"/>
  <cols>
    <col min="2" max="2" width="22.83203125" bestFit="1" customWidth="1"/>
    <col min="3" max="3" width="24" bestFit="1" customWidth="1"/>
    <col min="4" max="4" width="23" bestFit="1" customWidth="1"/>
    <col min="5" max="5" width="24" bestFit="1" customWidth="1"/>
  </cols>
  <sheetData>
    <row r="1" spans="1:9">
      <c r="A1" t="s">
        <v>0</v>
      </c>
    </row>
    <row r="2" spans="1:9">
      <c r="A2" t="s">
        <v>1</v>
      </c>
      <c r="B2" t="s">
        <v>2</v>
      </c>
      <c r="C2" t="s">
        <v>5</v>
      </c>
      <c r="D2" t="s">
        <v>3</v>
      </c>
      <c r="E2" t="s">
        <v>4</v>
      </c>
      <c r="F2" t="s">
        <v>1</v>
      </c>
      <c r="G2" t="str">
        <f>B2</f>
        <v>NTL Time - 32-bit plaintext</v>
      </c>
      <c r="H2" t="str">
        <f t="shared" ref="H2:I2" si="0">C2</f>
        <v>Vector Encryption - 32-bit plaintext</v>
      </c>
      <c r="I2" t="str">
        <f t="shared" si="0"/>
        <v>Vector Encryption - 5-bit plaintext</v>
      </c>
    </row>
    <row r="3" spans="1:9">
      <c r="A3">
        <v>22</v>
      </c>
      <c r="E3">
        <f>26/1000</f>
        <v>2.5999999999999999E-2</v>
      </c>
      <c r="F3">
        <f>LOG10(A3)</f>
        <v>1.3424226808222062</v>
      </c>
    </row>
    <row r="4" spans="1:9">
      <c r="A4">
        <v>44</v>
      </c>
      <c r="E4">
        <f>47/1000</f>
        <v>4.7E-2</v>
      </c>
      <c r="F4">
        <f t="shared" ref="F4:F8" si="1">LOG10(A4)</f>
        <v>1.6434526764861874</v>
      </c>
    </row>
    <row r="5" spans="1:9">
      <c r="A5">
        <v>88</v>
      </c>
      <c r="B5">
        <v>4.0000000000000001E-3</v>
      </c>
      <c r="C5">
        <v>2.1999999999999999E-2</v>
      </c>
      <c r="D5">
        <v>5.0000000000000001E-3</v>
      </c>
      <c r="E5">
        <v>0.124</v>
      </c>
      <c r="F5">
        <f t="shared" si="1"/>
        <v>1.9444826721501687</v>
      </c>
      <c r="G5">
        <f>LOG10(B5)</f>
        <v>-2.3979400086720375</v>
      </c>
      <c r="H5">
        <f>LOG10(C5)</f>
        <v>-1.6575773191777938</v>
      </c>
      <c r="I5">
        <f>LOG10(D5)</f>
        <v>-2.3010299956639813</v>
      </c>
    </row>
    <row r="6" spans="1:9">
      <c r="A6">
        <v>300</v>
      </c>
      <c r="B6">
        <f>0.22/50</f>
        <v>4.4000000000000003E-3</v>
      </c>
      <c r="C6">
        <f>2.9/50</f>
        <v>5.7999999999999996E-2</v>
      </c>
      <c r="D6">
        <f>0.9/50</f>
        <v>1.8000000000000002E-2</v>
      </c>
      <c r="F6">
        <f t="shared" si="1"/>
        <v>2.4771212547196626</v>
      </c>
      <c r="G6">
        <f>LOG10(B6)</f>
        <v>-2.3565473235138126</v>
      </c>
      <c r="H6">
        <f>LOG10(C6)</f>
        <v>-1.2365720064370627</v>
      </c>
      <c r="I6">
        <f>LOG10(D6)</f>
        <v>-1.744727494896694</v>
      </c>
    </row>
    <row r="7" spans="1:9">
      <c r="A7">
        <v>600</v>
      </c>
      <c r="B7">
        <f>1.3/50</f>
        <v>2.6000000000000002E-2</v>
      </c>
      <c r="C7">
        <f>140/50</f>
        <v>2.8</v>
      </c>
      <c r="D7">
        <f>5.4/50</f>
        <v>0.10800000000000001</v>
      </c>
      <c r="F7">
        <f t="shared" si="1"/>
        <v>2.7781512503836434</v>
      </c>
      <c r="G7">
        <f>LOG10(B7)</f>
        <v>-1.585026652029182</v>
      </c>
      <c r="H7">
        <f>LOG10(C7)</f>
        <v>0.44715803134221921</v>
      </c>
      <c r="I7">
        <f>LOG10(D7)</f>
        <v>-0.96657624451305024</v>
      </c>
    </row>
    <row r="8" spans="1:9">
      <c r="A8">
        <v>1000</v>
      </c>
      <c r="B8">
        <f>4/50</f>
        <v>0.08</v>
      </c>
      <c r="C8">
        <f>405/50</f>
        <v>8.1</v>
      </c>
      <c r="D8">
        <f>26.5/50</f>
        <v>0.53</v>
      </c>
      <c r="F8">
        <f t="shared" si="1"/>
        <v>3</v>
      </c>
      <c r="G8">
        <f>LOG10(B8)</f>
        <v>-1.0969100130080565</v>
      </c>
      <c r="H8">
        <f>LOG10(C8)</f>
        <v>0.90848501887864974</v>
      </c>
      <c r="I8">
        <f>LOG10(D8)</f>
        <v>-0.27572413039921095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Draftable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Payor</dc:creator>
  <cp:lastModifiedBy>James Payor</cp:lastModifiedBy>
  <dcterms:created xsi:type="dcterms:W3CDTF">2015-05-13T23:24:11Z</dcterms:created>
  <dcterms:modified xsi:type="dcterms:W3CDTF">2015-05-14T01:01:01Z</dcterms:modified>
</cp:coreProperties>
</file>