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brina Kozin\Desktop\"/>
    </mc:Choice>
  </mc:AlternateContent>
  <xr:revisionPtr revIDLastSave="0" documentId="13_ncr:1_{2B29850F-6226-4C6A-9658-C6999CEACC36}" xr6:coauthVersionLast="47" xr6:coauthVersionMax="47" xr10:uidLastSave="{00000000-0000-0000-0000-000000000000}"/>
  <bookViews>
    <workbookView xWindow="-120" yWindow="-120" windowWidth="20730" windowHeight="11160" firstSheet="1" activeTab="1" xr2:uid="{ACA7DE32-A5A9-4353-87BC-ECEB1DCCD164}"/>
  </bookViews>
  <sheets>
    <sheet name="Raw Data Pull " sheetId="3" state="hidden" r:id="rId1"/>
    <sheet name="Summary " sheetId="2" r:id="rId2"/>
    <sheet name="Data Definitions" sheetId="7" r:id="rId3"/>
    <sheet name="working lists" sheetId="5" state="hidden" r:id="rId4"/>
    <sheet name="raw data reformatted" sheetId="6" state="hidden" r:id="rId5"/>
  </sheets>
  <definedNames>
    <definedName name="_xlnm._FilterDatabase" localSheetId="0" hidden="1">'Raw Data Pull '!$A$1:$X$1</definedName>
    <definedName name="_xlnm._FilterDatabase" localSheetId="3" hidden="1">'working lists'!$E$1:$E$5</definedName>
    <definedName name="ID_State">'working lists'!$E$1:$E$4</definedName>
    <definedName name="State">'working lists'!$C$1:$C$4</definedName>
    <definedName name="TERM">'working lists'!$A$1:$A$5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1" i="3" l="1"/>
  <c r="A212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" i="3"/>
  <c r="B1" i="6" l="1"/>
  <c r="H3" i="5"/>
  <c r="Z8" i="6" s="1"/>
  <c r="Z10" i="6" s="1"/>
  <c r="H2" i="5"/>
  <c r="B8" i="6" s="1"/>
  <c r="B10" i="6" s="1"/>
  <c r="B10" i="2" l="1"/>
  <c r="Z10" i="2"/>
  <c r="Z24" i="6"/>
  <c r="B25" i="6"/>
  <c r="Z27" i="6"/>
  <c r="B21" i="6"/>
  <c r="Z21" i="6"/>
  <c r="B22" i="6"/>
  <c r="Z22" i="6"/>
  <c r="B24" i="6"/>
  <c r="Z25" i="6"/>
  <c r="B26" i="6"/>
  <c r="Z26" i="6"/>
  <c r="B27" i="6"/>
  <c r="Z14" i="6"/>
  <c r="Z15" i="6"/>
  <c r="B17" i="6"/>
  <c r="B18" i="6"/>
  <c r="Z18" i="6"/>
  <c r="Z17" i="6"/>
  <c r="B19" i="6"/>
  <c r="Z19" i="6"/>
  <c r="B20" i="6"/>
  <c r="Z20" i="6"/>
  <c r="Z13" i="6"/>
  <c r="B14" i="6"/>
  <c r="B15" i="6"/>
  <c r="Z12" i="6"/>
  <c r="B13" i="6"/>
  <c r="B12" i="6"/>
  <c r="C8" i="6"/>
  <c r="Z14" i="2" l="1"/>
  <c r="Z13" i="2"/>
  <c r="B14" i="2"/>
  <c r="B13" i="2"/>
  <c r="Z24" i="2"/>
  <c r="Z23" i="2"/>
  <c r="Z22" i="2"/>
  <c r="B24" i="2"/>
  <c r="B23" i="2"/>
  <c r="B22" i="2"/>
  <c r="Z21" i="2"/>
  <c r="Z20" i="2"/>
  <c r="B21" i="2"/>
  <c r="B20" i="2"/>
  <c r="Z17" i="2"/>
  <c r="Z18" i="2"/>
  <c r="Z16" i="2"/>
  <c r="B15" i="2"/>
  <c r="B17" i="2"/>
  <c r="B16" i="2"/>
  <c r="B18" i="2"/>
  <c r="Z12" i="2"/>
  <c r="Z15" i="2"/>
  <c r="B12" i="2"/>
  <c r="C10" i="2"/>
  <c r="C27" i="6"/>
  <c r="C26" i="6"/>
  <c r="C25" i="6"/>
  <c r="C24" i="6"/>
  <c r="C22" i="6"/>
  <c r="C21" i="6"/>
  <c r="C20" i="6"/>
  <c r="C19" i="6"/>
  <c r="C18" i="6"/>
  <c r="C17" i="6"/>
  <c r="C12" i="6"/>
  <c r="C15" i="6"/>
  <c r="C14" i="6"/>
  <c r="C13" i="6"/>
  <c r="D8" i="6"/>
  <c r="C10" i="6"/>
  <c r="B28" i="2" l="1"/>
  <c r="C14" i="2"/>
  <c r="C13" i="2"/>
  <c r="B27" i="2"/>
  <c r="Z27" i="2"/>
  <c r="B26" i="2"/>
  <c r="Z28" i="2"/>
  <c r="C24" i="2"/>
  <c r="C23" i="2"/>
  <c r="C22" i="2"/>
  <c r="Z26" i="2"/>
  <c r="C20" i="2"/>
  <c r="C21" i="2"/>
  <c r="C18" i="2"/>
  <c r="C17" i="2"/>
  <c r="C16" i="2"/>
  <c r="C12" i="2"/>
  <c r="C15" i="2"/>
  <c r="D10" i="2"/>
  <c r="D27" i="6"/>
  <c r="D26" i="6"/>
  <c r="D25" i="6"/>
  <c r="D24" i="6"/>
  <c r="D22" i="6"/>
  <c r="D21" i="6"/>
  <c r="D20" i="6"/>
  <c r="D19" i="6"/>
  <c r="D18" i="6"/>
  <c r="D17" i="6"/>
  <c r="D12" i="6"/>
  <c r="D15" i="6"/>
  <c r="D14" i="6"/>
  <c r="D13" i="6"/>
  <c r="E8" i="6"/>
  <c r="D10" i="6"/>
  <c r="C27" i="2" l="1"/>
  <c r="D13" i="2"/>
  <c r="D14" i="2"/>
  <c r="C28" i="2"/>
  <c r="D24" i="2"/>
  <c r="D23" i="2"/>
  <c r="D22" i="2"/>
  <c r="C26" i="2"/>
  <c r="D21" i="2"/>
  <c r="D20" i="2"/>
  <c r="D16" i="2"/>
  <c r="D18" i="2"/>
  <c r="D17" i="2"/>
  <c r="D12" i="2"/>
  <c r="D15" i="2"/>
  <c r="E10" i="2"/>
  <c r="E27" i="6"/>
  <c r="E26" i="6"/>
  <c r="E25" i="6"/>
  <c r="E24" i="6"/>
  <c r="E22" i="6"/>
  <c r="E21" i="6"/>
  <c r="E20" i="6"/>
  <c r="E19" i="6"/>
  <c r="E18" i="6"/>
  <c r="E17" i="6"/>
  <c r="E12" i="6"/>
  <c r="E15" i="6"/>
  <c r="E14" i="6"/>
  <c r="E13" i="6"/>
  <c r="F8" i="6"/>
  <c r="E10" i="6"/>
  <c r="E13" i="2" l="1"/>
  <c r="E14" i="2"/>
  <c r="D27" i="2"/>
  <c r="D28" i="2"/>
  <c r="E24" i="2"/>
  <c r="E23" i="2"/>
  <c r="E22" i="2"/>
  <c r="D26" i="2"/>
  <c r="E20" i="2"/>
  <c r="E21" i="2"/>
  <c r="E16" i="2"/>
  <c r="E18" i="2"/>
  <c r="E17" i="2"/>
  <c r="E12" i="2"/>
  <c r="E15" i="2"/>
  <c r="F10" i="2"/>
  <c r="F27" i="6"/>
  <c r="F26" i="6"/>
  <c r="F25" i="6"/>
  <c r="F24" i="6"/>
  <c r="F22" i="6"/>
  <c r="F21" i="6"/>
  <c r="F20" i="6"/>
  <c r="F19" i="6"/>
  <c r="F18" i="6"/>
  <c r="F17" i="6"/>
  <c r="F12" i="6"/>
  <c r="F15" i="6"/>
  <c r="F14" i="6"/>
  <c r="F13" i="6"/>
  <c r="G8" i="6"/>
  <c r="F10" i="6"/>
  <c r="E27" i="2" l="1"/>
  <c r="F14" i="2"/>
  <c r="F13" i="2"/>
  <c r="E28" i="2"/>
  <c r="F24" i="2"/>
  <c r="F23" i="2"/>
  <c r="F22" i="2"/>
  <c r="E26" i="2"/>
  <c r="F21" i="2"/>
  <c r="F20" i="2"/>
  <c r="F16" i="2"/>
  <c r="F18" i="2"/>
  <c r="F17" i="2"/>
  <c r="F12" i="2"/>
  <c r="F15" i="2"/>
  <c r="G10" i="2"/>
  <c r="G27" i="6"/>
  <c r="G26" i="6"/>
  <c r="G25" i="6"/>
  <c r="G24" i="6"/>
  <c r="G22" i="6"/>
  <c r="G21" i="6"/>
  <c r="G20" i="6"/>
  <c r="G19" i="6"/>
  <c r="G18" i="6"/>
  <c r="G17" i="6"/>
  <c r="G12" i="6"/>
  <c r="G15" i="6"/>
  <c r="G14" i="6"/>
  <c r="G13" i="6"/>
  <c r="H8" i="6"/>
  <c r="G10" i="6"/>
  <c r="F27" i="2" l="1"/>
  <c r="G13" i="2"/>
  <c r="G14" i="2"/>
  <c r="F28" i="2"/>
  <c r="G24" i="2"/>
  <c r="G23" i="2"/>
  <c r="G22" i="2"/>
  <c r="F26" i="2"/>
  <c r="G21" i="2"/>
  <c r="G20" i="2"/>
  <c r="G16" i="2"/>
  <c r="G18" i="2"/>
  <c r="G17" i="2"/>
  <c r="G12" i="2"/>
  <c r="G15" i="2"/>
  <c r="H10" i="2"/>
  <c r="H27" i="6"/>
  <c r="H26" i="6"/>
  <c r="H25" i="6"/>
  <c r="H24" i="6"/>
  <c r="H22" i="6"/>
  <c r="H21" i="6"/>
  <c r="H17" i="6"/>
  <c r="H20" i="6"/>
  <c r="H19" i="6"/>
  <c r="H18" i="6"/>
  <c r="H12" i="6"/>
  <c r="H15" i="6"/>
  <c r="H14" i="6"/>
  <c r="H13" i="6"/>
  <c r="I8" i="6"/>
  <c r="H10" i="6"/>
  <c r="G27" i="2" l="1"/>
  <c r="H13" i="2"/>
  <c r="H14" i="2"/>
  <c r="G28" i="2"/>
  <c r="H24" i="2"/>
  <c r="H23" i="2"/>
  <c r="H22" i="2"/>
  <c r="G26" i="2"/>
  <c r="H21" i="2"/>
  <c r="H20" i="2"/>
  <c r="H17" i="2"/>
  <c r="H18" i="2"/>
  <c r="H16" i="2"/>
  <c r="H12" i="2"/>
  <c r="H15" i="2"/>
  <c r="I10" i="2"/>
  <c r="I21" i="6"/>
  <c r="I27" i="6"/>
  <c r="I26" i="6"/>
  <c r="I25" i="6"/>
  <c r="I24" i="6"/>
  <c r="I22" i="6"/>
  <c r="I18" i="6"/>
  <c r="I17" i="6"/>
  <c r="I20" i="6"/>
  <c r="I19" i="6"/>
  <c r="I12" i="6"/>
  <c r="I15" i="6"/>
  <c r="I14" i="6"/>
  <c r="I13" i="6"/>
  <c r="J8" i="6"/>
  <c r="I10" i="6"/>
  <c r="H28" i="2" l="1"/>
  <c r="I14" i="2"/>
  <c r="I13" i="2"/>
  <c r="H27" i="2"/>
  <c r="I24" i="2"/>
  <c r="I22" i="2"/>
  <c r="I23" i="2"/>
  <c r="H26" i="2"/>
  <c r="I21" i="2"/>
  <c r="I20" i="2"/>
  <c r="I18" i="2"/>
  <c r="I17" i="2"/>
  <c r="I27" i="2" s="1"/>
  <c r="I16" i="2"/>
  <c r="I12" i="2"/>
  <c r="I15" i="2"/>
  <c r="J10" i="2"/>
  <c r="J21" i="6"/>
  <c r="J24" i="6"/>
  <c r="J22" i="6"/>
  <c r="J27" i="6"/>
  <c r="J26" i="6"/>
  <c r="J25" i="6"/>
  <c r="J17" i="6"/>
  <c r="J18" i="6"/>
  <c r="J20" i="6"/>
  <c r="J19" i="6"/>
  <c r="J12" i="6"/>
  <c r="J13" i="6"/>
  <c r="J15" i="6"/>
  <c r="J14" i="6"/>
  <c r="K8" i="6"/>
  <c r="J10" i="6"/>
  <c r="J14" i="2" l="1"/>
  <c r="J13" i="2"/>
  <c r="I28" i="2"/>
  <c r="J23" i="2"/>
  <c r="J22" i="2"/>
  <c r="J24" i="2"/>
  <c r="I26" i="2"/>
  <c r="J20" i="2"/>
  <c r="J21" i="2"/>
  <c r="J16" i="2"/>
  <c r="J17" i="2"/>
  <c r="J18" i="2"/>
  <c r="J12" i="2"/>
  <c r="J15" i="2"/>
  <c r="K10" i="2"/>
  <c r="K24" i="6"/>
  <c r="K22" i="6"/>
  <c r="K21" i="6"/>
  <c r="K27" i="6"/>
  <c r="K26" i="6"/>
  <c r="K25" i="6"/>
  <c r="K18" i="6"/>
  <c r="K17" i="6"/>
  <c r="K19" i="6"/>
  <c r="K20" i="6"/>
  <c r="K12" i="6"/>
  <c r="K14" i="6"/>
  <c r="K15" i="6"/>
  <c r="K13" i="6"/>
  <c r="L8" i="6"/>
  <c r="K10" i="6"/>
  <c r="J27" i="2" l="1"/>
  <c r="K14" i="2"/>
  <c r="K13" i="2"/>
  <c r="J28" i="2"/>
  <c r="K22" i="2"/>
  <c r="K24" i="2"/>
  <c r="K23" i="2"/>
  <c r="J26" i="2"/>
  <c r="K20" i="2"/>
  <c r="K21" i="2"/>
  <c r="K18" i="2"/>
  <c r="K17" i="2"/>
  <c r="K16" i="2"/>
  <c r="K12" i="2"/>
  <c r="K15" i="2"/>
  <c r="L10" i="2"/>
  <c r="L24" i="6"/>
  <c r="L22" i="6"/>
  <c r="L21" i="6"/>
  <c r="L25" i="6"/>
  <c r="L27" i="6"/>
  <c r="L26" i="6"/>
  <c r="L18" i="6"/>
  <c r="L17" i="6"/>
  <c r="L19" i="6"/>
  <c r="L20" i="6"/>
  <c r="L12" i="6"/>
  <c r="L15" i="6"/>
  <c r="L14" i="6"/>
  <c r="L13" i="6"/>
  <c r="M8" i="6"/>
  <c r="L10" i="6"/>
  <c r="L14" i="2" l="1"/>
  <c r="L13" i="2"/>
  <c r="K27" i="2"/>
  <c r="K28" i="2"/>
  <c r="L22" i="2"/>
  <c r="L23" i="2"/>
  <c r="L24" i="2"/>
  <c r="K26" i="2"/>
  <c r="L20" i="2"/>
  <c r="L21" i="2"/>
  <c r="L17" i="2"/>
  <c r="L18" i="2"/>
  <c r="L16" i="2"/>
  <c r="L12" i="2"/>
  <c r="L15" i="2"/>
  <c r="M10" i="2"/>
  <c r="M25" i="6"/>
  <c r="M24" i="6"/>
  <c r="M22" i="6"/>
  <c r="M21" i="6"/>
  <c r="M26" i="6"/>
  <c r="M27" i="6"/>
  <c r="M20" i="6"/>
  <c r="M19" i="6"/>
  <c r="M18" i="6"/>
  <c r="M17" i="6"/>
  <c r="M12" i="6"/>
  <c r="M13" i="6"/>
  <c r="M15" i="6"/>
  <c r="M14" i="6"/>
  <c r="N8" i="6"/>
  <c r="M10" i="6"/>
  <c r="M13" i="2" l="1"/>
  <c r="M14" i="2"/>
  <c r="L28" i="2"/>
  <c r="L27" i="2"/>
  <c r="M23" i="2"/>
  <c r="M22" i="2"/>
  <c r="M24" i="2"/>
  <c r="L26" i="2"/>
  <c r="M21" i="2"/>
  <c r="M20" i="2"/>
  <c r="M16" i="2"/>
  <c r="M17" i="2"/>
  <c r="M27" i="2" s="1"/>
  <c r="M18" i="2"/>
  <c r="M12" i="2"/>
  <c r="M15" i="2"/>
  <c r="N10" i="2"/>
  <c r="N26" i="6"/>
  <c r="N25" i="6"/>
  <c r="N24" i="6"/>
  <c r="N22" i="6"/>
  <c r="N21" i="6"/>
  <c r="N27" i="6"/>
  <c r="N20" i="6"/>
  <c r="N19" i="6"/>
  <c r="N18" i="6"/>
  <c r="N17" i="6"/>
  <c r="N12" i="6"/>
  <c r="N15" i="6"/>
  <c r="N14" i="6"/>
  <c r="N13" i="6"/>
  <c r="O8" i="6"/>
  <c r="N10" i="6"/>
  <c r="N13" i="2" l="1"/>
  <c r="N14" i="2"/>
  <c r="M28" i="2"/>
  <c r="N24" i="2"/>
  <c r="N23" i="2"/>
  <c r="N22" i="2"/>
  <c r="M26" i="2"/>
  <c r="N20" i="2"/>
  <c r="N21" i="2"/>
  <c r="N16" i="2"/>
  <c r="N18" i="2"/>
  <c r="N17" i="2"/>
  <c r="N12" i="2"/>
  <c r="N15" i="2"/>
  <c r="O10" i="2"/>
  <c r="O27" i="6"/>
  <c r="O26" i="6"/>
  <c r="O25" i="6"/>
  <c r="O24" i="6"/>
  <c r="O22" i="6"/>
  <c r="O21" i="6"/>
  <c r="O20" i="6"/>
  <c r="O19" i="6"/>
  <c r="O18" i="6"/>
  <c r="O17" i="6"/>
  <c r="O12" i="6"/>
  <c r="O15" i="6"/>
  <c r="O14" i="6"/>
  <c r="O13" i="6"/>
  <c r="P8" i="6"/>
  <c r="O10" i="6"/>
  <c r="O13" i="2" l="1"/>
  <c r="O14" i="2"/>
  <c r="N27" i="2"/>
  <c r="N28" i="2"/>
  <c r="O24" i="2"/>
  <c r="O23" i="2"/>
  <c r="O22" i="2"/>
  <c r="N26" i="2"/>
  <c r="O21" i="2"/>
  <c r="O20" i="2"/>
  <c r="O18" i="2"/>
  <c r="O16" i="2"/>
  <c r="O17" i="2"/>
  <c r="O12" i="2"/>
  <c r="O15" i="2"/>
  <c r="P10" i="2"/>
  <c r="P27" i="6"/>
  <c r="P26" i="6"/>
  <c r="P25" i="6"/>
  <c r="P24" i="6"/>
  <c r="P22" i="6"/>
  <c r="P21" i="6"/>
  <c r="P20" i="6"/>
  <c r="P19" i="6"/>
  <c r="P18" i="6"/>
  <c r="P17" i="6"/>
  <c r="P12" i="6"/>
  <c r="P15" i="6"/>
  <c r="P14" i="6"/>
  <c r="P13" i="6"/>
  <c r="Q8" i="6"/>
  <c r="P10" i="6"/>
  <c r="P14" i="2" l="1"/>
  <c r="P13" i="2"/>
  <c r="O27" i="2"/>
  <c r="O28" i="2"/>
  <c r="P24" i="2"/>
  <c r="P23" i="2"/>
  <c r="P22" i="2"/>
  <c r="O26" i="2"/>
  <c r="P21" i="2"/>
  <c r="P20" i="2"/>
  <c r="P16" i="2"/>
  <c r="P18" i="2"/>
  <c r="P17" i="2"/>
  <c r="P12" i="2"/>
  <c r="P15" i="2"/>
  <c r="Q10" i="2"/>
  <c r="Q27" i="6"/>
  <c r="Q26" i="6"/>
  <c r="Q25" i="6"/>
  <c r="Q24" i="6"/>
  <c r="Q22" i="6"/>
  <c r="Q21" i="6"/>
  <c r="Q20" i="6"/>
  <c r="Q19" i="6"/>
  <c r="Q18" i="6"/>
  <c r="Q17" i="6"/>
  <c r="Q12" i="6"/>
  <c r="Q15" i="6"/>
  <c r="Q14" i="6"/>
  <c r="Q13" i="6"/>
  <c r="R8" i="6"/>
  <c r="Q10" i="6"/>
  <c r="Q13" i="2" l="1"/>
  <c r="Q14" i="2"/>
  <c r="P28" i="2"/>
  <c r="P27" i="2"/>
  <c r="Q24" i="2"/>
  <c r="Q23" i="2"/>
  <c r="Q22" i="2"/>
  <c r="P26" i="2"/>
  <c r="Q21" i="2"/>
  <c r="Q20" i="2"/>
  <c r="Q16" i="2"/>
  <c r="Q18" i="2"/>
  <c r="Q17" i="2"/>
  <c r="Q12" i="2"/>
  <c r="Q15" i="2"/>
  <c r="R10" i="2"/>
  <c r="R27" i="6"/>
  <c r="R26" i="6"/>
  <c r="R25" i="6"/>
  <c r="R24" i="6"/>
  <c r="R22" i="6"/>
  <c r="R21" i="6"/>
  <c r="R20" i="6"/>
  <c r="R19" i="6"/>
  <c r="R18" i="6"/>
  <c r="R17" i="6"/>
  <c r="R12" i="6"/>
  <c r="R15" i="6"/>
  <c r="R14" i="6"/>
  <c r="R13" i="6"/>
  <c r="S8" i="6"/>
  <c r="R10" i="6"/>
  <c r="R13" i="2" l="1"/>
  <c r="R14" i="2"/>
  <c r="Q27" i="2"/>
  <c r="Q28" i="2"/>
  <c r="R24" i="2"/>
  <c r="R23" i="2"/>
  <c r="R22" i="2"/>
  <c r="Q26" i="2"/>
  <c r="R21" i="2"/>
  <c r="R20" i="2"/>
  <c r="R18" i="2"/>
  <c r="R17" i="2"/>
  <c r="R27" i="2" s="1"/>
  <c r="R16" i="2"/>
  <c r="R12" i="2"/>
  <c r="R15" i="2"/>
  <c r="S10" i="2"/>
  <c r="S27" i="6"/>
  <c r="S26" i="6"/>
  <c r="S25" i="6"/>
  <c r="S24" i="6"/>
  <c r="S22" i="6"/>
  <c r="S21" i="6"/>
  <c r="S20" i="6"/>
  <c r="S19" i="6"/>
  <c r="S18" i="6"/>
  <c r="S17" i="6"/>
  <c r="S12" i="6"/>
  <c r="S15" i="6"/>
  <c r="S14" i="6"/>
  <c r="S13" i="6"/>
  <c r="T8" i="6"/>
  <c r="S10" i="6"/>
  <c r="S13" i="2" l="1"/>
  <c r="S14" i="2"/>
  <c r="R28" i="2"/>
  <c r="S24" i="2"/>
  <c r="S23" i="2"/>
  <c r="S22" i="2"/>
  <c r="R26" i="2"/>
  <c r="S21" i="2"/>
  <c r="S20" i="2"/>
  <c r="S16" i="2"/>
  <c r="S18" i="2"/>
  <c r="S17" i="2"/>
  <c r="S12" i="2"/>
  <c r="S15" i="2"/>
  <c r="T10" i="2"/>
  <c r="T27" i="6"/>
  <c r="T26" i="6"/>
  <c r="T25" i="6"/>
  <c r="T24" i="6"/>
  <c r="T22" i="6"/>
  <c r="T21" i="6"/>
  <c r="T17" i="6"/>
  <c r="T20" i="6"/>
  <c r="T19" i="6"/>
  <c r="T18" i="6"/>
  <c r="T12" i="6"/>
  <c r="T15" i="6"/>
  <c r="T14" i="6"/>
  <c r="T13" i="6"/>
  <c r="U8" i="6"/>
  <c r="T10" i="6"/>
  <c r="T13" i="2" l="1"/>
  <c r="T14" i="2"/>
  <c r="S27" i="2"/>
  <c r="S28" i="2"/>
  <c r="T24" i="2"/>
  <c r="T23" i="2"/>
  <c r="T22" i="2"/>
  <c r="S26" i="2"/>
  <c r="T20" i="2"/>
  <c r="T21" i="2"/>
  <c r="T17" i="2"/>
  <c r="T16" i="2"/>
  <c r="T18" i="2"/>
  <c r="T12" i="2"/>
  <c r="T15" i="2"/>
  <c r="U10" i="2"/>
  <c r="U27" i="6"/>
  <c r="U26" i="6"/>
  <c r="U21" i="6"/>
  <c r="U25" i="6"/>
  <c r="U24" i="6"/>
  <c r="U22" i="6"/>
  <c r="U18" i="6"/>
  <c r="U20" i="6"/>
  <c r="U17" i="6"/>
  <c r="U19" i="6"/>
  <c r="U12" i="6"/>
  <c r="U15" i="6"/>
  <c r="U14" i="6"/>
  <c r="U13" i="6"/>
  <c r="V8" i="6"/>
  <c r="U10" i="6"/>
  <c r="U14" i="2" l="1"/>
  <c r="U13" i="2"/>
  <c r="T27" i="2"/>
  <c r="T28" i="2"/>
  <c r="U24" i="2"/>
  <c r="U22" i="2"/>
  <c r="U23" i="2"/>
  <c r="T26" i="2"/>
  <c r="U20" i="2"/>
  <c r="U21" i="2"/>
  <c r="U18" i="2"/>
  <c r="U17" i="2"/>
  <c r="U16" i="2"/>
  <c r="U12" i="2"/>
  <c r="U15" i="2"/>
  <c r="V10" i="2"/>
  <c r="V21" i="6"/>
  <c r="V22" i="6"/>
  <c r="V24" i="6"/>
  <c r="V27" i="6"/>
  <c r="V26" i="6"/>
  <c r="V25" i="6"/>
  <c r="V17" i="6"/>
  <c r="V18" i="6"/>
  <c r="V20" i="6"/>
  <c r="V19" i="6"/>
  <c r="V12" i="6"/>
  <c r="V13" i="6"/>
  <c r="V15" i="6"/>
  <c r="V14" i="6"/>
  <c r="W8" i="6"/>
  <c r="V10" i="6"/>
  <c r="V14" i="2" l="1"/>
  <c r="V13" i="2"/>
  <c r="U27" i="2"/>
  <c r="U28" i="2"/>
  <c r="V22" i="2"/>
  <c r="V24" i="2"/>
  <c r="V23" i="2"/>
  <c r="U26" i="2"/>
  <c r="V21" i="2"/>
  <c r="V20" i="2"/>
  <c r="V16" i="2"/>
  <c r="V17" i="2"/>
  <c r="V18" i="2"/>
  <c r="V12" i="2"/>
  <c r="V15" i="2"/>
  <c r="W10" i="2"/>
  <c r="W24" i="6"/>
  <c r="W22" i="6"/>
  <c r="W21" i="6"/>
  <c r="W27" i="6"/>
  <c r="W26" i="6"/>
  <c r="W25" i="6"/>
  <c r="W18" i="6"/>
  <c r="W17" i="6"/>
  <c r="W19" i="6"/>
  <c r="W20" i="6"/>
  <c r="W12" i="6"/>
  <c r="W13" i="6"/>
  <c r="W14" i="6"/>
  <c r="W15" i="6"/>
  <c r="X8" i="6"/>
  <c r="W10" i="6"/>
  <c r="W13" i="2" l="1"/>
  <c r="W14" i="2"/>
  <c r="V27" i="2"/>
  <c r="V28" i="2"/>
  <c r="W23" i="2"/>
  <c r="W22" i="2"/>
  <c r="W24" i="2"/>
  <c r="V26" i="2"/>
  <c r="W20" i="2"/>
  <c r="W21" i="2"/>
  <c r="W17" i="2"/>
  <c r="W16" i="2"/>
  <c r="W18" i="2"/>
  <c r="W12" i="2"/>
  <c r="W15" i="2"/>
  <c r="X10" i="2"/>
  <c r="X22" i="6"/>
  <c r="X21" i="6"/>
  <c r="X24" i="6"/>
  <c r="X25" i="6"/>
  <c r="X27" i="6"/>
  <c r="X26" i="6"/>
  <c r="X18" i="6"/>
  <c r="X19" i="6"/>
  <c r="X17" i="6"/>
  <c r="X20" i="6"/>
  <c r="X12" i="6"/>
  <c r="X15" i="6"/>
  <c r="X14" i="6"/>
  <c r="X13" i="6"/>
  <c r="Y8" i="6"/>
  <c r="X10" i="6"/>
  <c r="W28" i="2" l="1"/>
  <c r="X13" i="2"/>
  <c r="X14" i="2"/>
  <c r="W27" i="2"/>
  <c r="X22" i="2"/>
  <c r="X24" i="2"/>
  <c r="X23" i="2"/>
  <c r="W26" i="2"/>
  <c r="X21" i="2"/>
  <c r="X20" i="2"/>
  <c r="X17" i="2"/>
  <c r="X18" i="2"/>
  <c r="X16" i="2"/>
  <c r="X12" i="2"/>
  <c r="X15" i="2"/>
  <c r="Y10" i="2"/>
  <c r="Y25" i="6"/>
  <c r="Y24" i="6"/>
  <c r="Y22" i="6"/>
  <c r="Y21" i="6"/>
  <c r="Y26" i="6"/>
  <c r="Y27" i="6"/>
  <c r="Y19" i="6"/>
  <c r="Y18" i="6"/>
  <c r="Y17" i="6"/>
  <c r="Y20" i="6"/>
  <c r="Y13" i="6"/>
  <c r="Y15" i="6"/>
  <c r="Y14" i="6"/>
  <c r="Y10" i="6"/>
  <c r="Y12" i="6"/>
  <c r="Y14" i="2" l="1"/>
  <c r="Y13" i="2"/>
  <c r="X28" i="2"/>
  <c r="X27" i="2"/>
  <c r="Y23" i="2"/>
  <c r="Y22" i="2"/>
  <c r="Y24" i="2"/>
  <c r="X26" i="2"/>
  <c r="Y21" i="2"/>
  <c r="Y20" i="2"/>
  <c r="Y17" i="2"/>
  <c r="Y18" i="2"/>
  <c r="Y16" i="2"/>
  <c r="Y12" i="2"/>
  <c r="Y15" i="2"/>
  <c r="Y28" i="2" l="1"/>
  <c r="Y27" i="2"/>
  <c r="Y26" i="2"/>
</calcChain>
</file>

<file path=xl/sharedStrings.xml><?xml version="1.0" encoding="utf-8"?>
<sst xmlns="http://schemas.openxmlformats.org/spreadsheetml/2006/main" count="878" uniqueCount="101">
  <si>
    <t>LOOKUP- FORMULAS DON’T TOUCH</t>
  </si>
  <si>
    <t>Import_Month</t>
  </si>
  <si>
    <t>sidcardstate</t>
  </si>
  <si>
    <t>stermstate</t>
  </si>
  <si>
    <t>ssostate</t>
  </si>
  <si>
    <t>TTL_Students_Imported</t>
  </si>
  <si>
    <t>RefundSelection</t>
  </si>
  <si>
    <t>TTL_ACH_Selection</t>
  </si>
  <si>
    <t>TTL_VIBE_Selection</t>
  </si>
  <si>
    <t>TTL_Check_Selection</t>
  </si>
  <si>
    <t>NoSel_Has_Savings</t>
  </si>
  <si>
    <t>Savings_Sel_Active90_Flag</t>
  </si>
  <si>
    <t>NoSel_Received_FinAid</t>
  </si>
  <si>
    <t>NoSel_Amount_Disbursed_VIBE</t>
  </si>
  <si>
    <t>Total_FinAid_Disbursed</t>
  </si>
  <si>
    <t>Total_FinAid_Amount_Disbursed</t>
  </si>
  <si>
    <t>No</t>
  </si>
  <si>
    <t>TwoYear</t>
  </si>
  <si>
    <t>Not a SSO</t>
  </si>
  <si>
    <t>FourYear</t>
  </si>
  <si>
    <t>SSO</t>
  </si>
  <si>
    <t>NotDetermined</t>
  </si>
  <si>
    <t>?</t>
  </si>
  <si>
    <t>Flash &amp; Show</t>
  </si>
  <si>
    <t>Integrated</t>
  </si>
  <si>
    <t>Filter By School Type:</t>
  </si>
  <si>
    <t>ID Card State</t>
  </si>
  <si>
    <t>ALL</t>
  </si>
  <si>
    <t>School Term</t>
  </si>
  <si>
    <t>SSO State</t>
  </si>
  <si>
    <t>IMPORTS</t>
  </si>
  <si>
    <t>Total Students Imported</t>
  </si>
  <si>
    <t>Total Disbursements</t>
  </si>
  <si>
    <t>Total Disbursements ($)</t>
  </si>
  <si>
    <t>Total Refund Selections</t>
  </si>
  <si>
    <t>ACH Selections</t>
  </si>
  <si>
    <t>Check Selections</t>
  </si>
  <si>
    <t>Current 90 Day Actives</t>
  </si>
  <si>
    <t>RATIOS</t>
  </si>
  <si>
    <t>Refund Selection Rate</t>
  </si>
  <si>
    <t>% Active</t>
  </si>
  <si>
    <t xml:space="preserve">* Date Range: Rolling 25 months based on month student was imported </t>
  </si>
  <si>
    <t>Data Element</t>
  </si>
  <si>
    <t>Description</t>
  </si>
  <si>
    <t>Below metrics apply to all customers from all schools. Only excluded schools are test Universities.</t>
  </si>
  <si>
    <t>Total # of students who have made a refund selection.</t>
  </si>
  <si>
    <t>Total # of students whose initial refund selection choice was ACH</t>
  </si>
  <si>
    <t>Total # of students whose initial refund selection choice was Paper Check</t>
  </si>
  <si>
    <r>
      <t xml:space="preserve">Total # of </t>
    </r>
    <r>
      <rPr>
        <b/>
        <sz val="10"/>
        <rFont val="Calibri"/>
        <family val="2"/>
        <scheme val="minor"/>
      </rPr>
      <t xml:space="preserve">students </t>
    </r>
    <r>
      <rPr>
        <sz val="10"/>
        <rFont val="Calibri"/>
        <family val="2"/>
        <scheme val="minor"/>
      </rPr>
      <t>with a currently open and active account. (90-day active definition used: POS Spend or Deposit in last 90 days)</t>
    </r>
  </si>
  <si>
    <t>Below metrics are based on initial refund selection</t>
  </si>
  <si>
    <t>Total Refund Selections / Total Students Imported</t>
  </si>
  <si>
    <t xml:space="preserve">% Still Active </t>
  </si>
  <si>
    <t>Month</t>
  </si>
  <si>
    <t>This is the length of your 24 month rolling date range for summary sheet</t>
  </si>
  <si>
    <t xml:space="preserve">MIN </t>
  </si>
  <si>
    <t>MAX</t>
  </si>
  <si>
    <t>Report Date</t>
  </si>
  <si>
    <t>SSO School State</t>
  </si>
  <si>
    <t>INITIAL REFUND SELECTION</t>
  </si>
  <si>
    <t xml:space="preserve">All Refund Selection </t>
  </si>
  <si>
    <t>ACH Selection</t>
  </si>
  <si>
    <t xml:space="preserve">VIBE Selection </t>
  </si>
  <si>
    <t>Check Selection</t>
  </si>
  <si>
    <t>ACCOUNT STATUS</t>
  </si>
  <si>
    <t>Selected VIBE, Has VIBE Account</t>
  </si>
  <si>
    <t>90 Day Active</t>
  </si>
  <si>
    <t>Didn’t Select VIBE,                          but has VIBE Account</t>
  </si>
  <si>
    <t>Selected VIBE, Has Savings Account</t>
  </si>
  <si>
    <t>Didn’t Select VIBE, But Has Savings Account</t>
  </si>
  <si>
    <t>FINANCIAL AID</t>
  </si>
  <si>
    <t>Selected VIBE, Receive FinAid.</t>
  </si>
  <si>
    <t>Amount Disbursed $</t>
  </si>
  <si>
    <t>Didn’t Select VIBE,                          but Received FinAid.</t>
  </si>
  <si>
    <t xml:space="preserve">                Student Performance - Refund Selections</t>
  </si>
  <si>
    <t>Opt In Selections</t>
  </si>
  <si>
    <t>OPT IN Checking Accounts</t>
  </si>
  <si>
    <t>OPT IN Savings Accounts</t>
  </si>
  <si>
    <t>Disbursements into OPT IN</t>
  </si>
  <si>
    <t>Disbursements into OPT IN ($)</t>
  </si>
  <si>
    <t>OPT IN Selection Rate</t>
  </si>
  <si>
    <t>OPT IN_NoSel_Active90_Flag</t>
  </si>
  <si>
    <t>OPT IN_Sel_Active90_Flag</t>
  </si>
  <si>
    <t>OPT IN_Sel_Vibe_Opened</t>
  </si>
  <si>
    <t>NoSel_OPT INOpened</t>
  </si>
  <si>
    <t>Savings_ChoseOPTIN_Selection</t>
  </si>
  <si>
    <t>OPTIN_Sel_Received_FinAid</t>
  </si>
  <si>
    <t>OPTIN_Sel_Amount_Disbursed_VIBE</t>
  </si>
  <si>
    <t>12,139,52</t>
  </si>
  <si>
    <t>Total # of students imported into SQL Database via customer demographic files (regardless of refund selection status)</t>
  </si>
  <si>
    <t>Total # of students that received a financial aid disbursement including: ACH, Check, OPT IN, UFO Check (does not include any in progress, returned, or unknown financial aid status)</t>
  </si>
  <si>
    <t>Total Dollars of FinAid Refunds disbursed to all students including: ACH, Check, OPT IN, UFO Check (does not include any in progress, returned, or unknown financial aid status)</t>
  </si>
  <si>
    <t>Total # of students whose initial refund selection choice was OPT IN</t>
  </si>
  <si>
    <t>Below metrics are specific to students' whose initial refund selection choice was OPT IN.</t>
  </si>
  <si>
    <r>
      <t xml:space="preserve">Total # of </t>
    </r>
    <r>
      <rPr>
        <b/>
        <sz val="10"/>
        <rFont val="Calibri"/>
        <family val="2"/>
        <scheme val="minor"/>
      </rPr>
      <t xml:space="preserve">students </t>
    </r>
    <r>
      <rPr>
        <sz val="10"/>
        <rFont val="Calibri"/>
        <family val="2"/>
        <scheme val="minor"/>
      </rPr>
      <t>who opened a OPT IN Checking account.</t>
    </r>
  </si>
  <si>
    <r>
      <t xml:space="preserve">Total # of </t>
    </r>
    <r>
      <rPr>
        <b/>
        <sz val="10"/>
        <rFont val="Calibri"/>
        <family val="2"/>
        <scheme val="minor"/>
      </rPr>
      <t xml:space="preserve">students </t>
    </r>
    <r>
      <rPr>
        <sz val="10"/>
        <rFont val="Calibri"/>
        <family val="2"/>
        <scheme val="minor"/>
      </rPr>
      <t>who opened a OPT IN Savings account.</t>
    </r>
  </si>
  <si>
    <t>Total # of FinAid Refunds disbursed into OPT IN</t>
  </si>
  <si>
    <t>Total Dollars of FinAid Refunds disbursed into OPT IN</t>
  </si>
  <si>
    <t>OPT IN Selections</t>
  </si>
  <si>
    <t>Total Initial OPT IN Refund Selections / Total Refund Selections</t>
  </si>
  <si>
    <t>Total # of students with a currently active OPT IN Account / Total Initial OPT IN Refund Selections</t>
  </si>
  <si>
    <t>INITIAL OPT IN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</si>
</sst>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&quot;$&quot;* #,##0_);_(&quot;$&quot;* \(#,##0\);_(&quot;$&quot;* &quot;-&quot;??_);_(@_)"/>
    <numFmt numFmtId="167" formatCode="mmm\-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4"/>
      <color rgb="FFC00000"/>
      <name val="Calibri Light"/>
      <family val="2"/>
      <scheme val="major"/>
    </font>
    <font>
      <i/>
      <sz val="11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AC3DE"/>
        <bgColor indexed="64"/>
      </patternFill>
    </fill>
    <fill>
      <patternFill patternType="solid">
        <fgColor rgb="FFA9E5F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rgb="FF3AC3DE"/>
      </left>
      <right style="thin">
        <color rgb="FF3AC3DE"/>
      </right>
      <top style="thin">
        <color rgb="FF3AC3DE"/>
      </top>
      <bottom style="thin">
        <color rgb="FF3AC3DE"/>
      </bottom>
      <diagonal/>
    </border>
    <border>
      <left style="thin">
        <color rgb="FF3AC3DE"/>
      </left>
      <right/>
      <top style="thin">
        <color rgb="FF3AC3DE"/>
      </top>
      <bottom style="thin">
        <color rgb="FF3AC3DE"/>
      </bottom>
      <diagonal/>
    </border>
    <border>
      <left/>
      <right/>
      <top style="thin">
        <color rgb="FF3AC3DE"/>
      </top>
      <bottom style="thin">
        <color rgb="FF3AC3DE"/>
      </bottom>
      <diagonal/>
    </border>
    <border>
      <left/>
      <right style="thin">
        <color rgb="FF3AC3DE"/>
      </right>
      <top style="thin">
        <color rgb="FF3AC3DE"/>
      </top>
      <bottom style="thin">
        <color rgb="FF3AC3DE"/>
      </bottom>
      <diagonal/>
    </border>
    <border>
      <left style="thin">
        <color rgb="FF3AC3DE"/>
      </left>
      <right style="thin">
        <color rgb="FF3AC3DE"/>
      </right>
      <top style="thin">
        <color rgb="FF3AC3DE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4" borderId="0" xfId="0" applyFont="1" applyFill="1"/>
    <xf numFmtId="0" fontId="3" fillId="0" borderId="2" xfId="0" applyFont="1" applyBorder="1"/>
    <xf numFmtId="0" fontId="3" fillId="0" borderId="1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4" fillId="0" borderId="0" xfId="0" applyFont="1"/>
    <xf numFmtId="0" fontId="0" fillId="0" borderId="4" xfId="0" applyBorder="1" applyAlignment="1">
      <alignment wrapText="1"/>
    </xf>
    <xf numFmtId="164" fontId="2" fillId="0" borderId="4" xfId="0" applyNumberFormat="1" applyFont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0" fillId="5" borderId="4" xfId="0" applyFill="1" applyBorder="1"/>
    <xf numFmtId="165" fontId="0" fillId="0" borderId="4" xfId="1" applyNumberFormat="1" applyFont="1" applyBorder="1"/>
    <xf numFmtId="165" fontId="0" fillId="5" borderId="4" xfId="1" applyNumberFormat="1" applyFont="1" applyFill="1" applyBorder="1"/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right" wrapText="1"/>
    </xf>
    <xf numFmtId="166" fontId="0" fillId="0" borderId="4" xfId="2" applyNumberFormat="1" applyFont="1" applyBorder="1"/>
    <xf numFmtId="166" fontId="0" fillId="0" borderId="4" xfId="2" applyNumberFormat="1" applyFont="1" applyBorder="1" applyAlignment="1">
      <alignment horizontal="left" wrapText="1"/>
    </xf>
    <xf numFmtId="0" fontId="2" fillId="2" borderId="0" xfId="0" applyFont="1" applyFill="1"/>
    <xf numFmtId="0" fontId="0" fillId="6" borderId="0" xfId="0" applyFill="1"/>
    <xf numFmtId="167" fontId="0" fillId="0" borderId="5" xfId="0" applyNumberFormat="1" applyBorder="1"/>
    <xf numFmtId="2" fontId="5" fillId="0" borderId="0" xfId="0" applyNumberFormat="1" applyFont="1"/>
    <xf numFmtId="0" fontId="3" fillId="0" borderId="0" xfId="0" applyFont="1" applyAlignment="1">
      <alignment horizontal="left"/>
    </xf>
    <xf numFmtId="164" fontId="5" fillId="0" borderId="0" xfId="0" applyNumberFormat="1" applyFont="1"/>
    <xf numFmtId="165" fontId="0" fillId="0" borderId="4" xfId="1" applyNumberFormat="1" applyFont="1" applyFill="1" applyBorder="1"/>
    <xf numFmtId="165" fontId="0" fillId="0" borderId="0" xfId="0" applyNumberFormat="1"/>
    <xf numFmtId="9" fontId="0" fillId="0" borderId="0" xfId="3" applyFont="1"/>
    <xf numFmtId="0" fontId="0" fillId="7" borderId="0" xfId="0" applyFill="1"/>
    <xf numFmtId="167" fontId="0" fillId="7" borderId="5" xfId="0" applyNumberFormat="1" applyFill="1" applyBorder="1"/>
    <xf numFmtId="0" fontId="8" fillId="6" borderId="0" xfId="0" applyFont="1" applyFill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6" borderId="0" xfId="0" applyFill="1" applyProtection="1">
      <protection locked="0"/>
    </xf>
    <xf numFmtId="165" fontId="0" fillId="0" borderId="6" xfId="1" applyNumberFormat="1" applyFont="1" applyBorder="1"/>
    <xf numFmtId="165" fontId="0" fillId="0" borderId="0" xfId="0" applyNumberForma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left" wrapText="1"/>
      <protection locked="0"/>
    </xf>
    <xf numFmtId="14" fontId="9" fillId="0" borderId="0" xfId="0" applyNumberFormat="1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left" wrapText="1"/>
      <protection locked="0"/>
    </xf>
    <xf numFmtId="0" fontId="0" fillId="0" borderId="4" xfId="0" applyBorder="1" applyAlignment="1">
      <alignment horizontal="left" wrapText="1" indent="2"/>
    </xf>
    <xf numFmtId="0" fontId="13" fillId="0" borderId="4" xfId="0" applyFont="1" applyBorder="1" applyAlignment="1">
      <alignment horizontal="left" wrapText="1"/>
    </xf>
    <xf numFmtId="0" fontId="0" fillId="0" borderId="0" xfId="0" applyAlignment="1">
      <alignment horizontal="left"/>
    </xf>
    <xf numFmtId="9" fontId="7" fillId="0" borderId="4" xfId="3" applyFont="1" applyBorder="1" applyAlignment="1">
      <alignment horizontal="left"/>
    </xf>
    <xf numFmtId="0" fontId="13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9" fontId="7" fillId="0" borderId="4" xfId="3" applyFont="1" applyBorder="1" applyAlignment="1">
      <alignment horizontal="right"/>
    </xf>
    <xf numFmtId="9" fontId="13" fillId="0" borderId="4" xfId="3" applyFont="1" applyBorder="1" applyAlignment="1">
      <alignment horizontal="right"/>
    </xf>
    <xf numFmtId="0" fontId="2" fillId="9" borderId="9" xfId="0" applyFont="1" applyFill="1" applyBorder="1" applyAlignment="1" applyProtection="1">
      <alignment horizontal="left" wrapText="1"/>
      <protection locked="0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17" fillId="8" borderId="4" xfId="0" applyFont="1" applyFill="1" applyBorder="1"/>
    <xf numFmtId="0" fontId="18" fillId="8" borderId="4" xfId="0" applyFont="1" applyFill="1" applyBorder="1" applyAlignment="1">
      <alignment wrapText="1"/>
    </xf>
    <xf numFmtId="0" fontId="14" fillId="5" borderId="4" xfId="0" applyFont="1" applyFill="1" applyBorder="1"/>
    <xf numFmtId="0" fontId="15" fillId="5" borderId="4" xfId="0" applyFont="1" applyFill="1" applyBorder="1" applyAlignment="1">
      <alignment wrapText="1"/>
    </xf>
    <xf numFmtId="0" fontId="11" fillId="0" borderId="4" xfId="0" applyFont="1" applyBorder="1" applyAlignment="1">
      <alignment horizontal="left" wrapText="1"/>
    </xf>
    <xf numFmtId="0" fontId="12" fillId="0" borderId="4" xfId="0" applyFont="1" applyBorder="1" applyAlignment="1">
      <alignment wrapText="1"/>
    </xf>
    <xf numFmtId="0" fontId="11" fillId="0" borderId="4" xfId="0" applyFont="1" applyBorder="1" applyAlignment="1">
      <alignment horizontal="left" wrapText="1" indent="2"/>
    </xf>
    <xf numFmtId="0" fontId="2" fillId="9" borderId="4" xfId="0" applyFont="1" applyFill="1" applyBorder="1"/>
    <xf numFmtId="0" fontId="15" fillId="9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0" xfId="0" quotePrefix="1" applyFont="1" applyAlignment="1">
      <alignment horizontal="left" wrapText="1"/>
    </xf>
    <xf numFmtId="0" fontId="12" fillId="0" borderId="4" xfId="0" applyFont="1" applyBorder="1" applyAlignment="1">
      <alignment horizontal="left" wrapText="1" indent="2"/>
    </xf>
    <xf numFmtId="2" fontId="5" fillId="10" borderId="0" xfId="0" applyNumberFormat="1" applyFont="1" applyFill="1"/>
    <xf numFmtId="0" fontId="2" fillId="10" borderId="0" xfId="0" applyFont="1" applyFill="1"/>
    <xf numFmtId="0" fontId="12" fillId="0" borderId="4" xfId="0" applyFont="1" applyBorder="1" applyAlignment="1">
      <alignment horizontal="left" wrapText="1" indent="1"/>
    </xf>
    <xf numFmtId="0" fontId="20" fillId="5" borderId="4" xfId="0" applyFont="1" applyFill="1" applyBorder="1" applyAlignment="1">
      <alignment wrapText="1"/>
    </xf>
    <xf numFmtId="0" fontId="10" fillId="6" borderId="0" xfId="0" applyFont="1" applyFill="1" applyAlignment="1" applyProtection="1">
      <protection locked="0"/>
    </xf>
    <xf numFmtId="0" fontId="0" fillId="6" borderId="0" xfId="0" applyFill="1" applyAlignment="1" applyProtection="1">
      <protection locked="0"/>
    </xf>
    <xf numFmtId="0" fontId="2" fillId="9" borderId="13" xfId="0" applyFont="1" applyFill="1" applyBorder="1" applyAlignment="1" applyProtection="1">
      <alignment horizontal="left" wrapText="1"/>
      <protection locked="0"/>
    </xf>
    <xf numFmtId="0" fontId="0" fillId="0" borderId="14" xfId="0" applyBorder="1" applyAlignment="1">
      <alignment horizontal="left" wrapText="1"/>
    </xf>
    <xf numFmtId="0" fontId="2" fillId="0" borderId="0" xfId="0" applyFont="1" applyBorder="1" applyAlignment="1" applyProtection="1">
      <alignment horizontal="left" wrapText="1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17" fillId="8" borderId="10" xfId="0" applyFont="1" applyFill="1" applyBorder="1" applyAlignment="1" applyProtection="1">
      <alignment horizontal="center" wrapText="1"/>
      <protection locked="0"/>
    </xf>
    <xf numFmtId="0" fontId="17" fillId="8" borderId="11" xfId="0" applyFont="1" applyFill="1" applyBorder="1" applyAlignment="1" applyProtection="1">
      <alignment horizontal="center" wrapText="1"/>
      <protection locked="0"/>
    </xf>
    <xf numFmtId="0" fontId="17" fillId="8" borderId="12" xfId="0" applyFont="1" applyFill="1" applyBorder="1" applyAlignment="1" applyProtection="1">
      <alignment horizontal="center" wrapText="1"/>
      <protection locked="0"/>
    </xf>
    <xf numFmtId="0" fontId="14" fillId="5" borderId="8" xfId="0" applyFont="1" applyFill="1" applyBorder="1" applyAlignment="1">
      <alignment horizontal="left"/>
    </xf>
    <xf numFmtId="0" fontId="2" fillId="9" borderId="7" xfId="0" applyFont="1" applyFill="1" applyBorder="1" applyAlignment="1">
      <alignment horizontal="left"/>
    </xf>
    <xf numFmtId="0" fontId="3" fillId="0" borderId="9" xfId="0" applyFont="1" applyBorder="1" applyAlignment="1" applyProtection="1">
      <alignment horizontal="center"/>
      <protection locked="0"/>
    </xf>
    <xf numFmtId="0" fontId="14" fillId="5" borderId="7" xfId="0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9EFE1"/>
      <color rgb="FFFEE6B0"/>
      <color rgb="FFFDB414"/>
      <color rgb="FF3AC3DE"/>
      <color rgb="FFA9E5F1"/>
      <color rgb="FF36BA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180975</xdr:rowOff>
    </xdr:from>
    <xdr:to>
      <xdr:col>1</xdr:col>
      <xdr:colOff>828675</xdr:colOff>
      <xdr:row>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576CB2-2A0E-B43B-E0D8-7821FDE12CC0}"/>
            </a:ext>
          </a:extLst>
        </xdr:cNvPr>
        <xdr:cNvSpPr/>
      </xdr:nvSpPr>
      <xdr:spPr>
        <a:xfrm>
          <a:off x="590550" y="561975"/>
          <a:ext cx="2247900" cy="5810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ignore</a:t>
          </a:r>
          <a:r>
            <a:rPr lang="en-US" sz="1100" baseline="0"/>
            <a:t> me ***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30B9-D57D-4BE8-AA3A-3EE6241506D2}">
  <dimension ref="A1:X212"/>
  <sheetViews>
    <sheetView topLeftCell="R112" workbookViewId="0">
      <selection activeCell="U170" sqref="U170"/>
    </sheetView>
  </sheetViews>
  <sheetFormatPr defaultRowHeight="15" x14ac:dyDescent="0.25"/>
  <cols>
    <col min="1" max="1" width="30.7109375" style="29" bestFit="1" customWidth="1"/>
    <col min="2" max="2" width="3.85546875" bestFit="1" customWidth="1"/>
    <col min="3" max="3" width="20.42578125" style="28" customWidth="1"/>
    <col min="4" max="4" width="13.42578125" bestFit="1" customWidth="1"/>
    <col min="5" max="5" width="13.85546875" bestFit="1" customWidth="1"/>
    <col min="6" max="6" width="10.140625" bestFit="1" customWidth="1"/>
    <col min="7" max="7" width="23.140625" bestFit="1" customWidth="1"/>
    <col min="8" max="8" width="16.5703125" bestFit="1" customWidth="1"/>
    <col min="9" max="9" width="19" bestFit="1" customWidth="1"/>
    <col min="10" max="10" width="19.28515625" bestFit="1" customWidth="1"/>
    <col min="11" max="11" width="20.42578125" bestFit="1" customWidth="1"/>
    <col min="12" max="13" width="22.5703125" bestFit="1" customWidth="1"/>
    <col min="14" max="14" width="19.28515625" bestFit="1" customWidth="1"/>
    <col min="15" max="15" width="27.85546875" bestFit="1" customWidth="1"/>
    <col min="16" max="16" width="25.5703125" bestFit="1" customWidth="1"/>
    <col min="17" max="17" width="25.140625" bestFit="1" customWidth="1"/>
    <col min="18" max="18" width="24.85546875" bestFit="1" customWidth="1"/>
    <col min="19" max="19" width="32.42578125" bestFit="1" customWidth="1"/>
    <col min="20" max="20" width="22.5703125" bestFit="1" customWidth="1"/>
    <col min="21" max="21" width="30" bestFit="1" customWidth="1"/>
    <col min="22" max="22" width="27.7109375" bestFit="1" customWidth="1"/>
    <col min="23" max="23" width="20.7109375" bestFit="1" customWidth="1"/>
    <col min="24" max="24" width="28.5703125" bestFit="1" customWidth="1"/>
  </cols>
  <sheetData>
    <row r="1" spans="1:24" x14ac:dyDescent="0.25">
      <c r="A1" s="70" t="s">
        <v>0</v>
      </c>
      <c r="B1" s="35"/>
      <c r="C1" s="36" t="s">
        <v>1</v>
      </c>
      <c r="D1" s="71" t="s">
        <v>2</v>
      </c>
      <c r="E1" s="71" t="s">
        <v>3</v>
      </c>
      <c r="F1" s="71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82</v>
      </c>
      <c r="M1" s="35" t="s">
        <v>81</v>
      </c>
      <c r="N1" s="35" t="s">
        <v>83</v>
      </c>
      <c r="O1" s="35" t="s">
        <v>80</v>
      </c>
      <c r="P1" s="35" t="s">
        <v>84</v>
      </c>
      <c r="Q1" s="35" t="s">
        <v>10</v>
      </c>
      <c r="R1" s="35" t="s">
        <v>11</v>
      </c>
      <c r="S1" s="35" t="s">
        <v>85</v>
      </c>
      <c r="T1" s="35" t="s">
        <v>86</v>
      </c>
      <c r="U1" s="35" t="s">
        <v>12</v>
      </c>
      <c r="V1" s="35" t="s">
        <v>13</v>
      </c>
      <c r="W1" s="35" t="s">
        <v>14</v>
      </c>
      <c r="X1" s="35" t="s">
        <v>15</v>
      </c>
    </row>
    <row r="2" spans="1:24" x14ac:dyDescent="0.25">
      <c r="A2" s="29" t="str">
        <f>IF('Summary '!$B$5="All","All",'Raw Data Pull '!D2)&amp;IF('Summary '!$B$6="All","All",'Raw Data Pull '!E2)&amp;IF('Summary '!$B$7="All","All",'Raw Data Pull '!F2)</f>
        <v>AllAllAll</v>
      </c>
      <c r="B2">
        <v>1</v>
      </c>
      <c r="C2" s="28">
        <v>44652</v>
      </c>
      <c r="D2" t="s">
        <v>16</v>
      </c>
      <c r="E2" t="s">
        <v>17</v>
      </c>
      <c r="F2" t="s">
        <v>18</v>
      </c>
      <c r="G2" s="1">
        <v>48700</v>
      </c>
      <c r="H2" s="1">
        <v>18002</v>
      </c>
      <c r="I2" s="1">
        <v>14463</v>
      </c>
      <c r="J2" s="1">
        <v>2877</v>
      </c>
      <c r="K2">
        <v>662</v>
      </c>
      <c r="L2" s="1">
        <v>2873</v>
      </c>
      <c r="M2" s="1">
        <v>1085</v>
      </c>
      <c r="N2">
        <v>132</v>
      </c>
      <c r="O2">
        <v>59</v>
      </c>
      <c r="P2">
        <v>864</v>
      </c>
      <c r="Q2">
        <v>16</v>
      </c>
      <c r="R2" s="1">
        <v>6</v>
      </c>
      <c r="S2" s="2">
        <v>1571</v>
      </c>
      <c r="T2" s="2">
        <v>3252984.69</v>
      </c>
      <c r="U2" s="2">
        <v>68</v>
      </c>
      <c r="V2" s="2">
        <v>203642.84</v>
      </c>
      <c r="W2" s="1">
        <v>15182</v>
      </c>
      <c r="X2" s="2">
        <v>19935209.920000002</v>
      </c>
    </row>
    <row r="3" spans="1:24" x14ac:dyDescent="0.25">
      <c r="A3" s="29" t="str">
        <f>IF('Summary '!$B$5="All","All",'Raw Data Pull '!D3)&amp;IF('Summary '!$B$6="All","All",'Raw Data Pull '!E3)&amp;IF('Summary '!$B$7="All","All",'Raw Data Pull '!F3)</f>
        <v>AllAllAll</v>
      </c>
      <c r="B3">
        <v>2</v>
      </c>
      <c r="C3" s="28">
        <v>44378</v>
      </c>
      <c r="D3" t="s">
        <v>16</v>
      </c>
      <c r="E3" t="s">
        <v>19</v>
      </c>
      <c r="F3" t="s">
        <v>20</v>
      </c>
      <c r="G3" s="1">
        <v>65021</v>
      </c>
      <c r="H3" s="1">
        <v>41278</v>
      </c>
      <c r="I3" s="1">
        <v>37024</v>
      </c>
      <c r="J3" s="1">
        <v>3537</v>
      </c>
      <c r="K3">
        <v>700</v>
      </c>
      <c r="L3" s="1">
        <v>3536</v>
      </c>
      <c r="M3" s="1">
        <v>1063</v>
      </c>
      <c r="N3">
        <v>229</v>
      </c>
      <c r="O3" s="1">
        <v>74</v>
      </c>
      <c r="P3" s="1">
        <v>1305</v>
      </c>
      <c r="Q3">
        <v>39</v>
      </c>
      <c r="R3" s="1">
        <v>29</v>
      </c>
      <c r="S3" s="2">
        <v>2600</v>
      </c>
      <c r="T3" s="2">
        <v>14056582.15</v>
      </c>
      <c r="U3" s="2">
        <v>149</v>
      </c>
      <c r="V3" s="2">
        <v>974027.45</v>
      </c>
      <c r="W3" s="1">
        <v>40133</v>
      </c>
      <c r="X3" s="2">
        <v>199807051.37</v>
      </c>
    </row>
    <row r="4" spans="1:24" x14ac:dyDescent="0.25">
      <c r="A4" s="29" t="str">
        <f>IF('Summary '!$B$5="All","All",'Raw Data Pull '!D4)&amp;IF('Summary '!$B$6="All","All",'Raw Data Pull '!E4)&amp;IF('Summary '!$B$7="All","All",'Raw Data Pull '!F4)</f>
        <v>AllAllAll</v>
      </c>
      <c r="B4">
        <v>3</v>
      </c>
      <c r="C4" s="28">
        <v>44317</v>
      </c>
      <c r="D4" t="s">
        <v>16</v>
      </c>
      <c r="E4" t="s">
        <v>21</v>
      </c>
      <c r="F4" t="s">
        <v>18</v>
      </c>
      <c r="G4" s="1">
        <v>1451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1">
        <v>0</v>
      </c>
      <c r="P4">
        <v>0</v>
      </c>
      <c r="Q4">
        <v>0</v>
      </c>
      <c r="R4" s="1">
        <v>0</v>
      </c>
      <c r="S4" s="2">
        <v>0</v>
      </c>
      <c r="T4" t="s">
        <v>22</v>
      </c>
      <c r="U4" s="2">
        <v>0</v>
      </c>
      <c r="V4" t="s">
        <v>22</v>
      </c>
      <c r="W4">
        <v>0</v>
      </c>
      <c r="X4" t="s">
        <v>22</v>
      </c>
    </row>
    <row r="5" spans="1:24" x14ac:dyDescent="0.25">
      <c r="A5" s="29" t="str">
        <f>IF('Summary '!$B$5="All","All",'Raw Data Pull '!D5)&amp;IF('Summary '!$B$6="All","All",'Raw Data Pull '!E5)&amp;IF('Summary '!$B$7="All","All",'Raw Data Pull '!F5)</f>
        <v>AllAllAll</v>
      </c>
      <c r="B5">
        <v>4</v>
      </c>
      <c r="C5" s="28">
        <v>44682</v>
      </c>
      <c r="D5" t="s">
        <v>16</v>
      </c>
      <c r="E5" t="s">
        <v>19</v>
      </c>
      <c r="F5" t="s">
        <v>20</v>
      </c>
      <c r="G5" s="1">
        <v>38623</v>
      </c>
      <c r="H5" s="1">
        <v>17019</v>
      </c>
      <c r="I5" s="1">
        <v>15135</v>
      </c>
      <c r="J5" s="1">
        <v>1717</v>
      </c>
      <c r="K5">
        <v>167</v>
      </c>
      <c r="L5" s="1">
        <v>1710</v>
      </c>
      <c r="M5">
        <v>676</v>
      </c>
      <c r="N5">
        <v>90</v>
      </c>
      <c r="O5">
        <v>46</v>
      </c>
      <c r="P5">
        <v>544</v>
      </c>
      <c r="Q5">
        <v>13</v>
      </c>
      <c r="R5">
        <v>8</v>
      </c>
      <c r="S5" s="2">
        <v>847</v>
      </c>
      <c r="T5" s="2">
        <v>2932212.03</v>
      </c>
      <c r="U5" s="2">
        <v>54</v>
      </c>
      <c r="V5" s="2">
        <v>256985.83</v>
      </c>
      <c r="W5" s="1">
        <v>12223</v>
      </c>
      <c r="X5" s="2">
        <v>34293375.43</v>
      </c>
    </row>
    <row r="6" spans="1:24" x14ac:dyDescent="0.25">
      <c r="A6" s="29" t="str">
        <f>IF('Summary '!$B$5="All","All",'Raw Data Pull '!D6)&amp;IF('Summary '!$B$6="All","All",'Raw Data Pull '!E6)&amp;IF('Summary '!$B$7="All","All",'Raw Data Pull '!F6)</f>
        <v>AllAllAll</v>
      </c>
      <c r="B6">
        <v>5</v>
      </c>
      <c r="C6" s="28">
        <v>44287</v>
      </c>
      <c r="D6" t="s">
        <v>16</v>
      </c>
      <c r="E6" t="s">
        <v>17</v>
      </c>
      <c r="F6" t="s">
        <v>20</v>
      </c>
      <c r="G6" s="1">
        <v>25752</v>
      </c>
      <c r="H6" s="1">
        <v>11160</v>
      </c>
      <c r="I6" s="1">
        <v>9059</v>
      </c>
      <c r="J6" s="1">
        <v>1508</v>
      </c>
      <c r="K6">
        <v>593</v>
      </c>
      <c r="L6" s="1">
        <v>1508</v>
      </c>
      <c r="M6">
        <v>301</v>
      </c>
      <c r="N6">
        <v>115</v>
      </c>
      <c r="O6">
        <v>40</v>
      </c>
      <c r="P6">
        <v>486</v>
      </c>
      <c r="Q6">
        <v>23</v>
      </c>
      <c r="R6">
        <v>4</v>
      </c>
      <c r="S6" s="2">
        <v>926</v>
      </c>
      <c r="T6" s="2">
        <v>4318531.7300000004</v>
      </c>
      <c r="U6" s="2">
        <v>68</v>
      </c>
      <c r="V6" s="2">
        <v>440163.82</v>
      </c>
      <c r="W6" s="1">
        <v>11148</v>
      </c>
      <c r="X6" s="2">
        <v>39714501.039999999</v>
      </c>
    </row>
    <row r="7" spans="1:24" x14ac:dyDescent="0.25">
      <c r="A7" s="29" t="str">
        <f>IF('Summary '!$B$5="All","All",'Raw Data Pull '!D7)&amp;IF('Summary '!$B$6="All","All",'Raw Data Pull '!E7)&amp;IF('Summary '!$B$7="All","All",'Raw Data Pull '!F7)</f>
        <v>AllAllAll</v>
      </c>
      <c r="B7">
        <v>6</v>
      </c>
      <c r="C7" s="28">
        <v>44743</v>
      </c>
      <c r="D7" t="s">
        <v>16</v>
      </c>
      <c r="E7" t="s">
        <v>21</v>
      </c>
      <c r="F7" t="s">
        <v>18</v>
      </c>
      <c r="G7" s="1">
        <v>1211</v>
      </c>
      <c r="H7" s="1">
        <v>0</v>
      </c>
      <c r="I7" s="1">
        <v>0</v>
      </c>
      <c r="J7" s="1">
        <v>0</v>
      </c>
      <c r="K7">
        <v>0</v>
      </c>
      <c r="L7" s="1">
        <v>0</v>
      </c>
      <c r="M7">
        <v>0</v>
      </c>
      <c r="N7">
        <v>0</v>
      </c>
      <c r="O7" s="1">
        <v>0</v>
      </c>
      <c r="P7">
        <v>0</v>
      </c>
      <c r="Q7">
        <v>0</v>
      </c>
      <c r="R7" s="1">
        <v>0</v>
      </c>
      <c r="S7" s="2">
        <v>0</v>
      </c>
      <c r="T7" t="s">
        <v>22</v>
      </c>
      <c r="U7" s="2">
        <v>0</v>
      </c>
      <c r="V7" t="s">
        <v>22</v>
      </c>
      <c r="W7">
        <v>0</v>
      </c>
      <c r="X7" t="s">
        <v>22</v>
      </c>
    </row>
    <row r="8" spans="1:24" x14ac:dyDescent="0.25">
      <c r="A8" s="29" t="str">
        <f>IF('Summary '!$B$5="All","All",'Raw Data Pull '!D8)&amp;IF('Summary '!$B$6="All","All",'Raw Data Pull '!E8)&amp;IF('Summary '!$B$7="All","All",'Raw Data Pull '!F8)</f>
        <v>AllAllAll</v>
      </c>
      <c r="B8">
        <v>7</v>
      </c>
      <c r="C8" s="28">
        <v>44228</v>
      </c>
      <c r="D8" t="s">
        <v>16</v>
      </c>
      <c r="E8" t="s">
        <v>17</v>
      </c>
      <c r="F8" t="s">
        <v>18</v>
      </c>
      <c r="G8" s="1">
        <v>34104</v>
      </c>
      <c r="H8" s="1">
        <v>18067</v>
      </c>
      <c r="I8" s="1">
        <v>14306</v>
      </c>
      <c r="J8" s="1">
        <v>3029</v>
      </c>
      <c r="K8">
        <v>732</v>
      </c>
      <c r="L8" s="1">
        <v>3029</v>
      </c>
      <c r="M8">
        <v>608</v>
      </c>
      <c r="N8">
        <v>200</v>
      </c>
      <c r="O8">
        <v>65</v>
      </c>
      <c r="P8">
        <v>928</v>
      </c>
      <c r="Q8">
        <v>48</v>
      </c>
      <c r="R8" s="1">
        <v>14</v>
      </c>
      <c r="S8" s="2">
        <v>2112</v>
      </c>
      <c r="T8" s="2">
        <v>11222523.33</v>
      </c>
      <c r="U8" s="2">
        <v>169</v>
      </c>
      <c r="V8" s="2">
        <v>1065293.3400000001</v>
      </c>
      <c r="W8" s="1">
        <v>17505</v>
      </c>
      <c r="X8" s="2">
        <v>68764027.900000006</v>
      </c>
    </row>
    <row r="9" spans="1:24" x14ac:dyDescent="0.25">
      <c r="A9" s="29" t="str">
        <f>IF('Summary '!$B$5="All","All",'Raw Data Pull '!D9)&amp;IF('Summary '!$B$6="All","All",'Raw Data Pull '!E9)&amp;IF('Summary '!$B$7="All","All",'Raw Data Pull '!F9)</f>
        <v>AllAllAll</v>
      </c>
      <c r="B9">
        <v>8</v>
      </c>
      <c r="C9" s="28">
        <v>44805</v>
      </c>
      <c r="D9" t="s">
        <v>23</v>
      </c>
      <c r="E9" t="s">
        <v>17</v>
      </c>
      <c r="F9" t="s">
        <v>18</v>
      </c>
      <c r="G9" s="1">
        <v>1014</v>
      </c>
      <c r="H9">
        <v>166</v>
      </c>
      <c r="I9">
        <v>88</v>
      </c>
      <c r="J9">
        <v>45</v>
      </c>
      <c r="K9">
        <v>33</v>
      </c>
      <c r="L9">
        <v>35</v>
      </c>
      <c r="M9">
        <v>4</v>
      </c>
      <c r="N9">
        <v>3</v>
      </c>
      <c r="O9">
        <v>1</v>
      </c>
      <c r="P9">
        <v>10</v>
      </c>
      <c r="Q9">
        <v>1</v>
      </c>
      <c r="R9">
        <v>0</v>
      </c>
      <c r="S9" s="2">
        <v>15</v>
      </c>
      <c r="T9" s="2">
        <v>6284</v>
      </c>
      <c r="U9" s="2">
        <v>1</v>
      </c>
      <c r="V9" s="2">
        <v>1600</v>
      </c>
      <c r="W9">
        <v>39</v>
      </c>
      <c r="X9" s="2">
        <v>10723</v>
      </c>
    </row>
    <row r="10" spans="1:24" x14ac:dyDescent="0.25">
      <c r="A10" s="29" t="str">
        <f>IF('Summary '!$B$5="All","All",'Raw Data Pull '!D10)&amp;IF('Summary '!$B$6="All","All",'Raw Data Pull '!E10)&amp;IF('Summary '!$B$7="All","All",'Raw Data Pull '!F10)</f>
        <v>AllAllAll</v>
      </c>
      <c r="B10">
        <v>9</v>
      </c>
      <c r="C10" s="28">
        <v>44593</v>
      </c>
      <c r="D10" t="s">
        <v>24</v>
      </c>
      <c r="E10" t="s">
        <v>17</v>
      </c>
      <c r="F10" t="s">
        <v>18</v>
      </c>
      <c r="G10" s="1">
        <v>1070</v>
      </c>
      <c r="H10" s="1">
        <v>539</v>
      </c>
      <c r="I10" s="1">
        <v>329</v>
      </c>
      <c r="J10" s="1">
        <v>210</v>
      </c>
      <c r="K10">
        <v>0</v>
      </c>
      <c r="L10" s="1">
        <v>210</v>
      </c>
      <c r="M10">
        <v>54</v>
      </c>
      <c r="N10">
        <v>9</v>
      </c>
      <c r="O10">
        <v>4</v>
      </c>
      <c r="P10">
        <v>51</v>
      </c>
      <c r="Q10">
        <v>2</v>
      </c>
      <c r="R10" s="1">
        <v>0</v>
      </c>
      <c r="S10" s="2">
        <v>117</v>
      </c>
      <c r="T10" s="2">
        <v>256770.58</v>
      </c>
      <c r="U10" s="2">
        <v>5</v>
      </c>
      <c r="V10" s="2">
        <v>23897.43</v>
      </c>
      <c r="W10">
        <v>438</v>
      </c>
      <c r="X10" s="2">
        <v>1034802.78</v>
      </c>
    </row>
    <row r="11" spans="1:24" x14ac:dyDescent="0.25">
      <c r="A11" s="29" t="str">
        <f>IF('Summary '!$B$5="All","All",'Raw Data Pull '!D11)&amp;IF('Summary '!$B$6="All","All",'Raw Data Pull '!E11)&amp;IF('Summary '!$B$7="All","All",'Raw Data Pull '!F11)</f>
        <v>AllAllAll</v>
      </c>
      <c r="B11">
        <v>10</v>
      </c>
      <c r="C11" s="28">
        <v>44348</v>
      </c>
      <c r="D11" t="s">
        <v>24</v>
      </c>
      <c r="E11" t="s">
        <v>19</v>
      </c>
      <c r="F11" t="s">
        <v>18</v>
      </c>
      <c r="G11" s="1">
        <v>2943</v>
      </c>
      <c r="H11" s="1">
        <v>2544</v>
      </c>
      <c r="I11" s="1">
        <v>1870</v>
      </c>
      <c r="J11">
        <v>674</v>
      </c>
      <c r="K11">
        <v>0</v>
      </c>
      <c r="L11">
        <v>674</v>
      </c>
      <c r="M11">
        <v>202</v>
      </c>
      <c r="N11">
        <v>28</v>
      </c>
      <c r="O11">
        <v>7</v>
      </c>
      <c r="P11">
        <v>215</v>
      </c>
      <c r="Q11">
        <v>2</v>
      </c>
      <c r="R11">
        <v>6</v>
      </c>
      <c r="S11" s="2">
        <v>479</v>
      </c>
      <c r="T11" s="2">
        <v>2379386.41</v>
      </c>
      <c r="U11" s="2">
        <v>24</v>
      </c>
      <c r="V11" s="2">
        <v>115954.24000000001</v>
      </c>
      <c r="W11" s="1">
        <v>2295</v>
      </c>
      <c r="X11" s="2" t="s">
        <v>87</v>
      </c>
    </row>
    <row r="12" spans="1:24" x14ac:dyDescent="0.25">
      <c r="A12" s="29" t="str">
        <f>IF('Summary '!$B$5="All","All",'Raw Data Pull '!D12)&amp;IF('Summary '!$B$6="All","All",'Raw Data Pull '!E12)&amp;IF('Summary '!$B$7="All","All",'Raw Data Pull '!F12)</f>
        <v>AllAllAll</v>
      </c>
      <c r="B12">
        <v>11</v>
      </c>
      <c r="C12" s="28">
        <v>44317</v>
      </c>
      <c r="D12" t="s">
        <v>16</v>
      </c>
      <c r="E12" t="s">
        <v>19</v>
      </c>
      <c r="F12" t="s">
        <v>18</v>
      </c>
      <c r="G12" s="1">
        <v>42138</v>
      </c>
      <c r="H12" s="1">
        <v>22920</v>
      </c>
      <c r="I12" s="1">
        <v>18637</v>
      </c>
      <c r="J12" s="1">
        <v>3229</v>
      </c>
      <c r="K12" s="1">
        <v>1023</v>
      </c>
      <c r="L12" s="1">
        <v>3229</v>
      </c>
      <c r="M12">
        <v>747</v>
      </c>
      <c r="N12">
        <v>318</v>
      </c>
      <c r="O12">
        <v>78</v>
      </c>
      <c r="P12" s="1">
        <v>1107</v>
      </c>
      <c r="Q12">
        <v>59</v>
      </c>
      <c r="R12">
        <v>16</v>
      </c>
      <c r="S12" s="2">
        <v>1948</v>
      </c>
      <c r="T12" s="2">
        <v>9492018.0299999993</v>
      </c>
      <c r="U12" s="2">
        <v>162</v>
      </c>
      <c r="V12" s="2">
        <v>712601.68</v>
      </c>
      <c r="W12" s="1">
        <v>21813</v>
      </c>
      <c r="X12" s="2">
        <v>106533264.51000001</v>
      </c>
    </row>
    <row r="13" spans="1:24" x14ac:dyDescent="0.25">
      <c r="A13" s="29" t="str">
        <f>IF('Summary '!$B$5="All","All",'Raw Data Pull '!D13)&amp;IF('Summary '!$B$6="All","All",'Raw Data Pull '!E13)&amp;IF('Summary '!$B$7="All","All",'Raw Data Pull '!F13)</f>
        <v>AllAllAll</v>
      </c>
      <c r="B13">
        <v>12</v>
      </c>
      <c r="C13" s="28">
        <v>44593</v>
      </c>
      <c r="D13" t="s">
        <v>24</v>
      </c>
      <c r="E13" t="s">
        <v>21</v>
      </c>
      <c r="F13" t="s">
        <v>18</v>
      </c>
      <c r="G13" s="1">
        <v>167</v>
      </c>
      <c r="H13" s="1">
        <v>139</v>
      </c>
      <c r="I13" s="1">
        <v>104</v>
      </c>
      <c r="J13" s="1">
        <v>35</v>
      </c>
      <c r="K13" s="1">
        <v>0</v>
      </c>
      <c r="L13" s="1">
        <v>35</v>
      </c>
      <c r="M13" s="1">
        <v>20</v>
      </c>
      <c r="N13">
        <v>2</v>
      </c>
      <c r="O13" s="1">
        <v>1</v>
      </c>
      <c r="P13">
        <v>3</v>
      </c>
      <c r="Q13">
        <v>0</v>
      </c>
      <c r="R13" s="1">
        <v>0</v>
      </c>
      <c r="S13" s="2">
        <v>30</v>
      </c>
      <c r="T13" s="2">
        <v>224021</v>
      </c>
      <c r="U13" s="2">
        <v>2</v>
      </c>
      <c r="V13" s="2">
        <v>20156</v>
      </c>
      <c r="W13">
        <v>129</v>
      </c>
      <c r="X13" s="2">
        <v>1053432</v>
      </c>
    </row>
    <row r="14" spans="1:24" x14ac:dyDescent="0.25">
      <c r="A14" s="29" t="str">
        <f>IF('Summary '!$B$5="All","All",'Raw Data Pull '!D14)&amp;IF('Summary '!$B$6="All","All",'Raw Data Pull '!E14)&amp;IF('Summary '!$B$7="All","All",'Raw Data Pull '!F14)</f>
        <v>AllAllAll</v>
      </c>
      <c r="B14">
        <v>13</v>
      </c>
      <c r="C14" s="28">
        <v>44287</v>
      </c>
      <c r="D14" t="s">
        <v>16</v>
      </c>
      <c r="E14" t="s">
        <v>19</v>
      </c>
      <c r="F14" t="s">
        <v>20</v>
      </c>
      <c r="G14" s="1">
        <v>17834</v>
      </c>
      <c r="H14" s="1">
        <v>10482</v>
      </c>
      <c r="I14" s="1">
        <v>9333</v>
      </c>
      <c r="J14">
        <v>800</v>
      </c>
      <c r="K14">
        <v>349</v>
      </c>
      <c r="L14">
        <v>799</v>
      </c>
      <c r="M14">
        <v>191</v>
      </c>
      <c r="N14">
        <v>76</v>
      </c>
      <c r="O14">
        <v>23</v>
      </c>
      <c r="P14">
        <v>277</v>
      </c>
      <c r="Q14">
        <v>11</v>
      </c>
      <c r="R14">
        <v>5</v>
      </c>
      <c r="S14" s="2">
        <v>532</v>
      </c>
      <c r="T14" s="2">
        <v>4194612.0999999996</v>
      </c>
      <c r="U14" s="2">
        <v>46</v>
      </c>
      <c r="V14" s="2">
        <v>359395.51</v>
      </c>
      <c r="W14" s="1">
        <v>9898</v>
      </c>
      <c r="X14" s="2">
        <v>61861995.659999996</v>
      </c>
    </row>
    <row r="15" spans="1:24" x14ac:dyDescent="0.25">
      <c r="A15" s="29" t="str">
        <f>IF('Summary '!$B$5="All","All",'Raw Data Pull '!D15)&amp;IF('Summary '!$B$6="All","All",'Raw Data Pull '!E15)&amp;IF('Summary '!$B$7="All","All",'Raw Data Pull '!F15)</f>
        <v>AllAllAll</v>
      </c>
      <c r="B15">
        <v>14</v>
      </c>
      <c r="C15" s="28">
        <v>44531</v>
      </c>
      <c r="D15" t="s">
        <v>16</v>
      </c>
      <c r="E15" t="s">
        <v>21</v>
      </c>
      <c r="F15" t="s">
        <v>18</v>
      </c>
      <c r="G15" s="1">
        <v>1120</v>
      </c>
      <c r="H15" s="1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2">
        <v>0</v>
      </c>
      <c r="T15" t="s">
        <v>22</v>
      </c>
      <c r="U15" s="2">
        <v>0</v>
      </c>
      <c r="V15" t="s">
        <v>22</v>
      </c>
      <c r="W15">
        <v>0</v>
      </c>
      <c r="X15" t="s">
        <v>22</v>
      </c>
    </row>
    <row r="16" spans="1:24" x14ac:dyDescent="0.25">
      <c r="A16" s="29" t="str">
        <f>IF('Summary '!$B$5="All","All",'Raw Data Pull '!D16)&amp;IF('Summary '!$B$6="All","All",'Raw Data Pull '!E16)&amp;IF('Summary '!$B$7="All","All",'Raw Data Pull '!F16)</f>
        <v>AllAllAll</v>
      </c>
      <c r="B16">
        <v>15</v>
      </c>
      <c r="C16" s="28">
        <v>44440</v>
      </c>
      <c r="D16" t="s">
        <v>16</v>
      </c>
      <c r="E16" t="s">
        <v>17</v>
      </c>
      <c r="F16" t="s">
        <v>18</v>
      </c>
      <c r="G16" s="1">
        <v>70004</v>
      </c>
      <c r="H16" s="1">
        <v>38358</v>
      </c>
      <c r="I16" s="1">
        <v>31609</v>
      </c>
      <c r="J16" s="1">
        <v>5055</v>
      </c>
      <c r="K16" s="1">
        <v>1694</v>
      </c>
      <c r="L16" s="1">
        <v>5055</v>
      </c>
      <c r="M16" s="1">
        <v>1312</v>
      </c>
      <c r="N16">
        <v>392</v>
      </c>
      <c r="O16">
        <v>100</v>
      </c>
      <c r="P16" s="1">
        <v>1503</v>
      </c>
      <c r="Q16">
        <v>58</v>
      </c>
      <c r="R16">
        <v>16</v>
      </c>
      <c r="S16" s="2">
        <v>3451</v>
      </c>
      <c r="T16" s="2">
        <v>13789008.300000001</v>
      </c>
      <c r="U16" s="2">
        <v>244</v>
      </c>
      <c r="V16" s="2">
        <v>1056231.01</v>
      </c>
      <c r="W16" s="1">
        <v>40612</v>
      </c>
      <c r="X16" s="2">
        <v>115726.53</v>
      </c>
    </row>
    <row r="17" spans="1:24" x14ac:dyDescent="0.25">
      <c r="A17" s="29" t="str">
        <f>IF('Summary '!$B$5="All","All",'Raw Data Pull '!D17)&amp;IF('Summary '!$B$6="All","All",'Raw Data Pull '!E17)&amp;IF('Summary '!$B$7="All","All",'Raw Data Pull '!F17)</f>
        <v>AllAllAll</v>
      </c>
      <c r="B17">
        <v>16</v>
      </c>
      <c r="C17" s="28">
        <v>44501</v>
      </c>
      <c r="D17" t="s">
        <v>23</v>
      </c>
      <c r="E17" t="s">
        <v>17</v>
      </c>
      <c r="F17" t="s">
        <v>18</v>
      </c>
      <c r="G17" s="1">
        <v>43</v>
      </c>
      <c r="H17" s="1">
        <v>39</v>
      </c>
      <c r="I17" s="1">
        <v>16</v>
      </c>
      <c r="J17" s="1">
        <v>13</v>
      </c>
      <c r="K17" s="1">
        <v>12</v>
      </c>
      <c r="L17" s="1">
        <v>13</v>
      </c>
      <c r="M17" s="1">
        <v>1</v>
      </c>
      <c r="N17">
        <v>0</v>
      </c>
      <c r="O17" s="1">
        <v>0</v>
      </c>
      <c r="P17">
        <v>4</v>
      </c>
      <c r="Q17">
        <v>0</v>
      </c>
      <c r="R17" s="1">
        <v>0</v>
      </c>
      <c r="S17" s="2">
        <v>7</v>
      </c>
      <c r="T17" s="2">
        <v>3025.5</v>
      </c>
      <c r="U17" s="2">
        <v>0</v>
      </c>
      <c r="V17" t="s">
        <v>22</v>
      </c>
      <c r="W17">
        <v>25</v>
      </c>
      <c r="X17" s="2">
        <v>65750.5</v>
      </c>
    </row>
    <row r="18" spans="1:24" x14ac:dyDescent="0.25">
      <c r="A18" s="29" t="str">
        <f>IF('Summary '!$B$5="All","All",'Raw Data Pull '!D18)&amp;IF('Summary '!$B$6="All","All",'Raw Data Pull '!E18)&amp;IF('Summary '!$B$7="All","All",'Raw Data Pull '!F18)</f>
        <v>AllAllAll</v>
      </c>
      <c r="B18">
        <v>17</v>
      </c>
      <c r="C18" s="28">
        <v>44682</v>
      </c>
      <c r="D18" t="s">
        <v>16</v>
      </c>
      <c r="E18" t="s">
        <v>17</v>
      </c>
      <c r="F18" t="s">
        <v>18</v>
      </c>
      <c r="G18" s="1">
        <v>72038</v>
      </c>
      <c r="H18" s="1">
        <v>27670</v>
      </c>
      <c r="I18" s="1">
        <v>21924</v>
      </c>
      <c r="J18" s="1">
        <v>4636</v>
      </c>
      <c r="K18" s="1">
        <v>1110</v>
      </c>
      <c r="L18" s="1">
        <v>4632</v>
      </c>
      <c r="M18" s="1">
        <v>1933</v>
      </c>
      <c r="N18">
        <v>237</v>
      </c>
      <c r="O18">
        <v>114</v>
      </c>
      <c r="P18" s="1">
        <v>1418</v>
      </c>
      <c r="Q18">
        <v>33</v>
      </c>
      <c r="R18">
        <v>11</v>
      </c>
      <c r="S18" s="2">
        <v>2405</v>
      </c>
      <c r="T18" s="2">
        <v>4482860.34</v>
      </c>
      <c r="U18" s="2">
        <v>131</v>
      </c>
      <c r="V18" s="2">
        <v>332693.12</v>
      </c>
      <c r="W18" s="1">
        <v>20746</v>
      </c>
      <c r="X18" s="2">
        <v>24440899.43</v>
      </c>
    </row>
    <row r="19" spans="1:24" x14ac:dyDescent="0.25">
      <c r="A19" s="29" t="str">
        <f>IF('Summary '!$B$5="All","All",'Raw Data Pull '!D19)&amp;IF('Summary '!$B$6="All","All",'Raw Data Pull '!E19)&amp;IF('Summary '!$B$7="All","All",'Raw Data Pull '!F19)</f>
        <v>AllAllAll</v>
      </c>
      <c r="B19">
        <v>18</v>
      </c>
      <c r="C19" s="28">
        <v>44805</v>
      </c>
      <c r="D19" t="s">
        <v>16</v>
      </c>
      <c r="E19" t="s">
        <v>19</v>
      </c>
      <c r="F19" t="s">
        <v>18</v>
      </c>
      <c r="G19" s="1">
        <v>42448</v>
      </c>
      <c r="H19" s="1">
        <v>14487</v>
      </c>
      <c r="I19" s="1">
        <v>10738</v>
      </c>
      <c r="J19" s="1">
        <v>3309</v>
      </c>
      <c r="K19" s="1">
        <v>440</v>
      </c>
      <c r="L19" s="1">
        <v>3057</v>
      </c>
      <c r="M19" s="1">
        <v>271</v>
      </c>
      <c r="N19">
        <v>82</v>
      </c>
      <c r="O19" s="1">
        <v>14</v>
      </c>
      <c r="P19">
        <v>923</v>
      </c>
      <c r="Q19">
        <v>8</v>
      </c>
      <c r="R19" s="1">
        <v>2</v>
      </c>
      <c r="S19" s="2">
        <v>346</v>
      </c>
      <c r="T19" s="2">
        <v>686731.3</v>
      </c>
      <c r="U19" s="2">
        <v>18</v>
      </c>
      <c r="V19" s="2">
        <v>44568.73</v>
      </c>
      <c r="W19" s="1">
        <v>3107</v>
      </c>
      <c r="X19" s="2">
        <v>5602010.2400000002</v>
      </c>
    </row>
    <row r="20" spans="1:24" x14ac:dyDescent="0.25">
      <c r="A20" s="29" t="str">
        <f>IF('Summary '!$B$5="All","All",'Raw Data Pull '!D20)&amp;IF('Summary '!$B$6="All","All",'Raw Data Pull '!E20)&amp;IF('Summary '!$B$7="All","All",'Raw Data Pull '!F20)</f>
        <v>AllAllAll</v>
      </c>
      <c r="B20">
        <v>19</v>
      </c>
      <c r="C20" s="28">
        <v>44562</v>
      </c>
      <c r="D20" t="s">
        <v>24</v>
      </c>
      <c r="E20" t="s">
        <v>21</v>
      </c>
      <c r="F20" t="s">
        <v>18</v>
      </c>
      <c r="G20" s="1">
        <v>155</v>
      </c>
      <c r="H20" s="1">
        <v>138</v>
      </c>
      <c r="I20" s="1">
        <v>107</v>
      </c>
      <c r="J20" s="1">
        <v>31</v>
      </c>
      <c r="K20">
        <v>0</v>
      </c>
      <c r="L20" s="1">
        <v>31</v>
      </c>
      <c r="M20" s="1">
        <v>18</v>
      </c>
      <c r="N20">
        <v>1</v>
      </c>
      <c r="O20" s="1">
        <v>1</v>
      </c>
      <c r="P20">
        <v>6</v>
      </c>
      <c r="Q20">
        <v>0</v>
      </c>
      <c r="R20" s="1">
        <v>0</v>
      </c>
      <c r="S20" s="2">
        <v>28</v>
      </c>
      <c r="T20" s="2">
        <v>297690</v>
      </c>
      <c r="U20" s="2">
        <v>1</v>
      </c>
      <c r="V20" s="2">
        <v>9875</v>
      </c>
      <c r="W20">
        <v>134</v>
      </c>
      <c r="X20" s="2">
        <v>1112251</v>
      </c>
    </row>
    <row r="21" spans="1:24" x14ac:dyDescent="0.25">
      <c r="A21" s="29" t="str">
        <f>IF('Summary '!$B$5="All","All",'Raw Data Pull '!D21)&amp;IF('Summary '!$B$6="All","All",'Raw Data Pull '!E21)&amp;IF('Summary '!$B$7="All","All",'Raw Data Pull '!F21)</f>
        <v>AllAllAll</v>
      </c>
      <c r="B21">
        <v>20</v>
      </c>
      <c r="C21" s="28">
        <v>44105</v>
      </c>
      <c r="D21" t="s">
        <v>16</v>
      </c>
      <c r="E21" t="s">
        <v>17</v>
      </c>
      <c r="F21" t="s">
        <v>18</v>
      </c>
      <c r="G21" s="1">
        <v>27713</v>
      </c>
      <c r="H21" s="1">
        <v>13748</v>
      </c>
      <c r="I21" s="1">
        <v>10381</v>
      </c>
      <c r="J21" s="1">
        <v>2601</v>
      </c>
      <c r="K21">
        <v>766</v>
      </c>
      <c r="L21" s="1">
        <v>2601</v>
      </c>
      <c r="M21">
        <v>538</v>
      </c>
      <c r="N21">
        <v>189</v>
      </c>
      <c r="O21">
        <v>45</v>
      </c>
      <c r="P21">
        <v>841</v>
      </c>
      <c r="Q21">
        <v>28</v>
      </c>
      <c r="R21">
        <v>13</v>
      </c>
      <c r="S21" s="2">
        <v>1801</v>
      </c>
      <c r="T21" s="2">
        <v>10522125.08</v>
      </c>
      <c r="U21" s="2">
        <v>136</v>
      </c>
      <c r="V21" s="2">
        <v>859044.22</v>
      </c>
      <c r="W21" s="1">
        <v>13379</v>
      </c>
      <c r="X21" s="2">
        <v>64746631</v>
      </c>
    </row>
    <row r="22" spans="1:24" x14ac:dyDescent="0.25">
      <c r="A22" s="29" t="str">
        <f>IF('Summary '!$B$5="All","All",'Raw Data Pull '!D22)&amp;IF('Summary '!$B$6="All","All",'Raw Data Pull '!E22)&amp;IF('Summary '!$B$7="All","All",'Raw Data Pull '!F22)</f>
        <v>AllAllAll</v>
      </c>
      <c r="B22">
        <v>21</v>
      </c>
      <c r="C22" s="28">
        <v>44470</v>
      </c>
      <c r="D22" t="s">
        <v>16</v>
      </c>
      <c r="E22" t="s">
        <v>21</v>
      </c>
      <c r="F22" t="s">
        <v>18</v>
      </c>
      <c r="G22" s="1">
        <v>1201</v>
      </c>
      <c r="H22" s="1">
        <v>0</v>
      </c>
      <c r="I22" s="1">
        <v>0</v>
      </c>
      <c r="J22" s="1">
        <v>0</v>
      </c>
      <c r="K22">
        <v>0</v>
      </c>
      <c r="L22" s="1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>
        <v>0</v>
      </c>
      <c r="S22" s="2">
        <v>0</v>
      </c>
      <c r="T22" t="s">
        <v>22</v>
      </c>
      <c r="U22" s="2">
        <v>0</v>
      </c>
      <c r="V22" t="s">
        <v>22</v>
      </c>
      <c r="W22">
        <v>0</v>
      </c>
      <c r="X22" t="s">
        <v>22</v>
      </c>
    </row>
    <row r="23" spans="1:24" x14ac:dyDescent="0.25">
      <c r="A23" s="29" t="str">
        <f>IF('Summary '!$B$5="All","All",'Raw Data Pull '!D23)&amp;IF('Summary '!$B$6="All","All",'Raw Data Pull '!E23)&amp;IF('Summary '!$B$7="All","All",'Raw Data Pull '!F23)</f>
        <v>AllAllAll</v>
      </c>
      <c r="B23">
        <v>22</v>
      </c>
      <c r="C23" s="28">
        <v>44562</v>
      </c>
      <c r="D23" t="s">
        <v>16</v>
      </c>
      <c r="E23" t="s">
        <v>17</v>
      </c>
      <c r="F23" t="s">
        <v>20</v>
      </c>
      <c r="G23" s="1">
        <v>42626</v>
      </c>
      <c r="H23" s="1">
        <v>21341</v>
      </c>
      <c r="I23" s="1">
        <v>16932</v>
      </c>
      <c r="J23" s="1">
        <v>2866</v>
      </c>
      <c r="K23" s="1">
        <v>1543</v>
      </c>
      <c r="L23" s="1">
        <v>2865</v>
      </c>
      <c r="M23">
        <v>901</v>
      </c>
      <c r="N23">
        <v>243</v>
      </c>
      <c r="O23">
        <v>89</v>
      </c>
      <c r="P23">
        <v>914</v>
      </c>
      <c r="Q23">
        <v>35</v>
      </c>
      <c r="R23">
        <v>11</v>
      </c>
      <c r="S23" s="2">
        <v>1769</v>
      </c>
      <c r="T23" s="2">
        <v>6416211.4100000001</v>
      </c>
      <c r="U23" s="2">
        <v>129</v>
      </c>
      <c r="V23" s="2">
        <v>506738.32</v>
      </c>
      <c r="W23" s="1">
        <v>20349</v>
      </c>
      <c r="X23" s="2">
        <v>51548132.07</v>
      </c>
    </row>
    <row r="24" spans="1:24" x14ac:dyDescent="0.25">
      <c r="A24" s="29" t="str">
        <f>IF('Summary '!$B$5="All","All",'Raw Data Pull '!D24)&amp;IF('Summary '!$B$6="All","All",'Raw Data Pull '!E24)&amp;IF('Summary '!$B$7="All","All",'Raw Data Pull '!F24)</f>
        <v>AllAllAll</v>
      </c>
      <c r="B24">
        <v>23</v>
      </c>
      <c r="C24" s="28">
        <v>44743</v>
      </c>
      <c r="D24" t="s">
        <v>16</v>
      </c>
      <c r="E24" t="s">
        <v>17</v>
      </c>
      <c r="F24" t="s">
        <v>20</v>
      </c>
      <c r="G24" s="1">
        <v>60611</v>
      </c>
      <c r="H24" s="1">
        <v>27981</v>
      </c>
      <c r="I24" s="1">
        <v>22003</v>
      </c>
      <c r="J24" s="1">
        <v>4550</v>
      </c>
      <c r="K24" s="1">
        <v>1428</v>
      </c>
      <c r="L24" s="1">
        <v>4543</v>
      </c>
      <c r="M24" s="1">
        <v>1846</v>
      </c>
      <c r="N24">
        <v>212</v>
      </c>
      <c r="O24">
        <v>106</v>
      </c>
      <c r="P24" s="1">
        <v>1546</v>
      </c>
      <c r="Q24">
        <v>32</v>
      </c>
      <c r="R24" s="1">
        <v>12</v>
      </c>
      <c r="S24" s="2">
        <v>2438</v>
      </c>
      <c r="T24" s="2">
        <v>4015069.56</v>
      </c>
      <c r="U24" s="2">
        <v>116</v>
      </c>
      <c r="V24" s="2">
        <v>275246.64</v>
      </c>
      <c r="W24" s="1">
        <v>20192</v>
      </c>
      <c r="X24" s="2">
        <v>24933362.989999998</v>
      </c>
    </row>
    <row r="25" spans="1:24" x14ac:dyDescent="0.25">
      <c r="A25" s="29" t="str">
        <f>IF('Summary '!$B$5="All","All",'Raw Data Pull '!D25)&amp;IF('Summary '!$B$6="All","All",'Raw Data Pull '!E25)&amp;IF('Summary '!$B$7="All","All",'Raw Data Pull '!F25)</f>
        <v>AllAllAll</v>
      </c>
      <c r="B25">
        <v>24</v>
      </c>
      <c r="C25" s="28">
        <v>44409</v>
      </c>
      <c r="D25" t="s">
        <v>24</v>
      </c>
      <c r="E25" t="s">
        <v>19</v>
      </c>
      <c r="F25" t="s">
        <v>18</v>
      </c>
      <c r="G25" s="1">
        <v>8341</v>
      </c>
      <c r="H25" s="1">
        <v>6863</v>
      </c>
      <c r="I25" s="1">
        <v>5151</v>
      </c>
      <c r="J25" s="1">
        <v>1712</v>
      </c>
      <c r="K25" s="1">
        <v>0</v>
      </c>
      <c r="L25" s="1">
        <v>1712</v>
      </c>
      <c r="M25" s="1">
        <v>459</v>
      </c>
      <c r="N25">
        <v>92</v>
      </c>
      <c r="O25" s="1">
        <v>35</v>
      </c>
      <c r="P25">
        <v>521</v>
      </c>
      <c r="Q25">
        <v>12</v>
      </c>
      <c r="R25" s="1">
        <v>11</v>
      </c>
      <c r="S25" s="2">
        <v>1140</v>
      </c>
      <c r="T25" s="2">
        <v>4535746.7699999996</v>
      </c>
      <c r="U25" s="2">
        <v>68</v>
      </c>
      <c r="V25" s="2">
        <v>297705.64</v>
      </c>
      <c r="W25" s="1">
        <v>6160</v>
      </c>
      <c r="X25" s="2">
        <v>24838831.600000001</v>
      </c>
    </row>
    <row r="26" spans="1:24" x14ac:dyDescent="0.25">
      <c r="A26" s="29" t="str">
        <f>IF('Summary '!$B$5="All","All",'Raw Data Pull '!D26)&amp;IF('Summary '!$B$6="All","All",'Raw Data Pull '!E26)&amp;IF('Summary '!$B$7="All","All",'Raw Data Pull '!F26)</f>
        <v>AllAllAll</v>
      </c>
      <c r="B26">
        <v>25</v>
      </c>
      <c r="C26" s="28">
        <v>44136</v>
      </c>
      <c r="D26" t="s">
        <v>16</v>
      </c>
      <c r="E26" t="s">
        <v>19</v>
      </c>
      <c r="F26" t="s">
        <v>20</v>
      </c>
      <c r="G26" s="1">
        <v>10754</v>
      </c>
      <c r="H26" s="1">
        <v>6829</v>
      </c>
      <c r="I26" s="1">
        <v>6030</v>
      </c>
      <c r="J26" s="1">
        <v>588</v>
      </c>
      <c r="K26">
        <v>211</v>
      </c>
      <c r="L26" s="1">
        <v>588</v>
      </c>
      <c r="M26">
        <v>115</v>
      </c>
      <c r="N26">
        <v>69</v>
      </c>
      <c r="O26">
        <v>18</v>
      </c>
      <c r="P26">
        <v>207</v>
      </c>
      <c r="Q26">
        <v>11</v>
      </c>
      <c r="R26" s="1">
        <v>3</v>
      </c>
      <c r="S26" s="2">
        <v>419</v>
      </c>
      <c r="T26" s="2">
        <v>4114323.08</v>
      </c>
      <c r="U26" s="2">
        <v>44</v>
      </c>
      <c r="V26" s="2">
        <v>377508</v>
      </c>
      <c r="W26" s="1">
        <v>6439</v>
      </c>
      <c r="X26" s="2">
        <v>53059401.200000003</v>
      </c>
    </row>
    <row r="27" spans="1:24" x14ac:dyDescent="0.25">
      <c r="A27" s="29" t="str">
        <f>IF('Summary '!$B$5="All","All",'Raw Data Pull '!D27)&amp;IF('Summary '!$B$6="All","All",'Raw Data Pull '!E27)&amp;IF('Summary '!$B$7="All","All",'Raw Data Pull '!F27)</f>
        <v>AllAllAll</v>
      </c>
      <c r="B27">
        <v>26</v>
      </c>
      <c r="C27" s="28">
        <v>44409</v>
      </c>
      <c r="D27" t="s">
        <v>16</v>
      </c>
      <c r="E27" t="s">
        <v>19</v>
      </c>
      <c r="F27" t="s">
        <v>20</v>
      </c>
      <c r="G27" s="1">
        <v>81964</v>
      </c>
      <c r="H27" s="1">
        <v>53209</v>
      </c>
      <c r="I27" s="1">
        <v>48002</v>
      </c>
      <c r="J27" s="1">
        <v>4705</v>
      </c>
      <c r="K27">
        <v>502</v>
      </c>
      <c r="L27" s="1">
        <v>4705</v>
      </c>
      <c r="M27" s="1">
        <v>1281</v>
      </c>
      <c r="N27">
        <v>353</v>
      </c>
      <c r="O27">
        <v>126</v>
      </c>
      <c r="P27" s="1">
        <v>1591</v>
      </c>
      <c r="Q27">
        <v>56</v>
      </c>
      <c r="R27">
        <v>32</v>
      </c>
      <c r="S27" s="2">
        <v>3469</v>
      </c>
      <c r="T27" s="2">
        <v>16370048.949999999</v>
      </c>
      <c r="U27" s="2">
        <v>235</v>
      </c>
      <c r="V27" s="2">
        <v>1207840.23</v>
      </c>
      <c r="W27" s="1">
        <v>53449</v>
      </c>
      <c r="X27" s="2">
        <v>229662466.12</v>
      </c>
    </row>
    <row r="28" spans="1:24" x14ac:dyDescent="0.25">
      <c r="A28" s="29" t="str">
        <f>IF('Summary '!$B$5="All","All",'Raw Data Pull '!D28)&amp;IF('Summary '!$B$6="All","All",'Raw Data Pull '!E28)&amp;IF('Summary '!$B$7="All","All",'Raw Data Pull '!F28)</f>
        <v>AllAllAll</v>
      </c>
      <c r="B28">
        <v>27</v>
      </c>
      <c r="C28" s="28">
        <v>44197</v>
      </c>
      <c r="D28" t="s">
        <v>16</v>
      </c>
      <c r="E28" t="s">
        <v>21</v>
      </c>
      <c r="F28" t="s">
        <v>18</v>
      </c>
      <c r="G28" s="1">
        <v>52</v>
      </c>
      <c r="H28" s="1">
        <v>0</v>
      </c>
      <c r="I28" s="1">
        <v>0</v>
      </c>
      <c r="J28" s="1">
        <v>0</v>
      </c>
      <c r="K28">
        <v>0</v>
      </c>
      <c r="L28" s="1">
        <v>0</v>
      </c>
      <c r="M28" s="1">
        <v>0</v>
      </c>
      <c r="N28">
        <v>0</v>
      </c>
      <c r="O28" s="1">
        <v>0</v>
      </c>
      <c r="P28">
        <v>0</v>
      </c>
      <c r="Q28">
        <v>0</v>
      </c>
      <c r="R28" s="1">
        <v>0</v>
      </c>
      <c r="S28" s="2">
        <v>0</v>
      </c>
      <c r="T28" t="s">
        <v>22</v>
      </c>
      <c r="U28" s="2">
        <v>0</v>
      </c>
      <c r="V28" t="s">
        <v>22</v>
      </c>
      <c r="W28">
        <v>0</v>
      </c>
      <c r="X28" t="s">
        <v>22</v>
      </c>
    </row>
    <row r="29" spans="1:24" x14ac:dyDescent="0.25">
      <c r="A29" s="29" t="str">
        <f>IF('Summary '!$B$5="All","All",'Raw Data Pull '!D29)&amp;IF('Summary '!$B$6="All","All",'Raw Data Pull '!E29)&amp;IF('Summary '!$B$7="All","All",'Raw Data Pull '!F29)</f>
        <v>AllAllAll</v>
      </c>
      <c r="B29">
        <v>28</v>
      </c>
      <c r="C29" s="28">
        <v>44409</v>
      </c>
      <c r="D29" t="s">
        <v>24</v>
      </c>
      <c r="E29" t="s">
        <v>21</v>
      </c>
      <c r="F29" t="s">
        <v>18</v>
      </c>
      <c r="G29">
        <v>181</v>
      </c>
      <c r="H29">
        <v>159</v>
      </c>
      <c r="I29">
        <v>124</v>
      </c>
      <c r="J29">
        <v>35</v>
      </c>
      <c r="K29">
        <v>0</v>
      </c>
      <c r="L29">
        <v>35</v>
      </c>
      <c r="M29">
        <v>9</v>
      </c>
      <c r="N29">
        <v>0</v>
      </c>
      <c r="O29">
        <v>0</v>
      </c>
      <c r="P29">
        <v>6</v>
      </c>
      <c r="Q29">
        <v>0</v>
      </c>
      <c r="R29">
        <v>0</v>
      </c>
      <c r="S29" s="2">
        <v>32</v>
      </c>
      <c r="T29" s="2">
        <v>292589</v>
      </c>
      <c r="U29" s="2">
        <v>0</v>
      </c>
      <c r="V29" t="s">
        <v>22</v>
      </c>
      <c r="W29">
        <v>153</v>
      </c>
      <c r="X29" s="2">
        <v>1487338</v>
      </c>
    </row>
    <row r="30" spans="1:24" x14ac:dyDescent="0.25">
      <c r="A30" s="29" t="str">
        <f>IF('Summary '!$B$5="All","All",'Raw Data Pull '!D30)&amp;IF('Summary '!$B$6="All","All",'Raw Data Pull '!E30)&amp;IF('Summary '!$B$7="All","All",'Raw Data Pull '!F30)</f>
        <v>AllAllAll</v>
      </c>
      <c r="B30">
        <v>29</v>
      </c>
      <c r="C30" s="28">
        <v>44348</v>
      </c>
      <c r="D30" t="s">
        <v>24</v>
      </c>
      <c r="E30" t="s">
        <v>17</v>
      </c>
      <c r="F30" t="s">
        <v>18</v>
      </c>
      <c r="G30" s="1">
        <v>3643</v>
      </c>
      <c r="H30" s="1">
        <v>1911</v>
      </c>
      <c r="I30" s="1">
        <v>1328</v>
      </c>
      <c r="J30" s="1">
        <v>583</v>
      </c>
      <c r="K30">
        <v>0</v>
      </c>
      <c r="L30" s="1">
        <v>583</v>
      </c>
      <c r="M30">
        <v>149</v>
      </c>
      <c r="N30">
        <v>22</v>
      </c>
      <c r="O30">
        <v>8</v>
      </c>
      <c r="P30">
        <v>147</v>
      </c>
      <c r="Q30">
        <v>1</v>
      </c>
      <c r="R30" s="1">
        <v>1</v>
      </c>
      <c r="S30" s="2">
        <v>394</v>
      </c>
      <c r="T30" s="2">
        <v>1503798.24</v>
      </c>
      <c r="U30" s="2">
        <v>16</v>
      </c>
      <c r="V30" s="2">
        <v>68122.009999999995</v>
      </c>
      <c r="W30" s="1">
        <v>2056</v>
      </c>
      <c r="X30" s="2">
        <v>5081906.57</v>
      </c>
    </row>
    <row r="31" spans="1:24" x14ac:dyDescent="0.25">
      <c r="A31" s="29" t="str">
        <f>IF('Summary '!$B$5="All","All",'Raw Data Pull '!D31)&amp;IF('Summary '!$B$6="All","All",'Raw Data Pull '!E31)&amp;IF('Summary '!$B$7="All","All",'Raw Data Pull '!F31)</f>
        <v>AllAllAll</v>
      </c>
      <c r="B31">
        <v>30</v>
      </c>
      <c r="C31" s="28">
        <v>44166</v>
      </c>
      <c r="D31" t="s">
        <v>16</v>
      </c>
      <c r="E31" t="s">
        <v>19</v>
      </c>
      <c r="F31" t="s">
        <v>18</v>
      </c>
      <c r="G31" s="1">
        <v>30888</v>
      </c>
      <c r="H31" s="1">
        <v>18822</v>
      </c>
      <c r="I31" s="1">
        <v>14982</v>
      </c>
      <c r="J31" s="1">
        <v>3176</v>
      </c>
      <c r="K31">
        <v>664</v>
      </c>
      <c r="L31" s="1">
        <v>3176</v>
      </c>
      <c r="M31">
        <v>690</v>
      </c>
      <c r="N31">
        <v>330</v>
      </c>
      <c r="O31">
        <v>70</v>
      </c>
      <c r="P31" s="1">
        <v>1041</v>
      </c>
      <c r="Q31">
        <v>77</v>
      </c>
      <c r="R31">
        <v>11</v>
      </c>
      <c r="S31" s="2">
        <v>2005</v>
      </c>
      <c r="T31" s="2">
        <v>12402401.01</v>
      </c>
      <c r="U31" s="2">
        <v>195</v>
      </c>
      <c r="V31" s="2">
        <v>1116101.05</v>
      </c>
      <c r="W31" s="1">
        <v>17944</v>
      </c>
      <c r="X31" s="2">
        <v>109658085.17</v>
      </c>
    </row>
    <row r="32" spans="1:24" x14ac:dyDescent="0.25">
      <c r="A32" s="29" t="str">
        <f>IF('Summary '!$B$5="All","All",'Raw Data Pull '!D32)&amp;IF('Summary '!$B$6="All","All",'Raw Data Pull '!E32)&amp;IF('Summary '!$B$7="All","All",'Raw Data Pull '!F32)</f>
        <v>AllAllAll</v>
      </c>
      <c r="B32">
        <v>31</v>
      </c>
      <c r="C32" s="28">
        <v>44197</v>
      </c>
      <c r="D32" t="s">
        <v>16</v>
      </c>
      <c r="E32" t="s">
        <v>17</v>
      </c>
      <c r="F32" t="s">
        <v>20</v>
      </c>
      <c r="G32" s="1">
        <v>43691</v>
      </c>
      <c r="H32" s="1">
        <v>23315</v>
      </c>
      <c r="I32" s="1">
        <v>18200</v>
      </c>
      <c r="J32" s="1">
        <v>3248</v>
      </c>
      <c r="K32" s="1">
        <v>1867</v>
      </c>
      <c r="L32" s="1">
        <v>3248</v>
      </c>
      <c r="M32">
        <v>630</v>
      </c>
      <c r="N32">
        <v>323</v>
      </c>
      <c r="O32" s="1">
        <v>69</v>
      </c>
      <c r="P32" s="1">
        <v>1044</v>
      </c>
      <c r="Q32">
        <v>54</v>
      </c>
      <c r="R32" s="1">
        <v>11</v>
      </c>
      <c r="S32" s="2">
        <v>2230</v>
      </c>
      <c r="T32" s="2">
        <v>12881655.57</v>
      </c>
      <c r="U32" s="2">
        <v>201</v>
      </c>
      <c r="V32" s="2">
        <v>1265682.73</v>
      </c>
      <c r="W32" s="1">
        <v>22512</v>
      </c>
      <c r="X32" s="2">
        <v>100028217.5</v>
      </c>
    </row>
    <row r="33" spans="1:24" x14ac:dyDescent="0.25">
      <c r="A33" s="29" t="str">
        <f>IF('Summary '!$B$5="All","All",'Raw Data Pull '!D33)&amp;IF('Summary '!$B$6="All","All",'Raw Data Pull '!E33)&amp;IF('Summary '!$B$7="All","All",'Raw Data Pull '!F33)</f>
        <v>AllAllAll</v>
      </c>
      <c r="B33">
        <v>32</v>
      </c>
      <c r="C33" s="28">
        <v>44713</v>
      </c>
      <c r="D33" t="s">
        <v>23</v>
      </c>
      <c r="E33" t="s">
        <v>17</v>
      </c>
      <c r="F33" t="s">
        <v>18</v>
      </c>
      <c r="G33" s="1">
        <v>4184</v>
      </c>
      <c r="H33" s="1">
        <v>1585</v>
      </c>
      <c r="I33" s="1">
        <v>970</v>
      </c>
      <c r="J33" s="1">
        <v>300</v>
      </c>
      <c r="K33" s="1">
        <v>315</v>
      </c>
      <c r="L33" s="1">
        <v>300</v>
      </c>
      <c r="M33">
        <v>102</v>
      </c>
      <c r="N33">
        <v>11</v>
      </c>
      <c r="O33" s="1">
        <v>4</v>
      </c>
      <c r="P33">
        <v>87</v>
      </c>
      <c r="Q33">
        <v>2</v>
      </c>
      <c r="R33" s="1">
        <v>1</v>
      </c>
      <c r="S33" s="2">
        <v>130</v>
      </c>
      <c r="T33" s="2">
        <v>110270.5</v>
      </c>
      <c r="U33" s="2">
        <v>3</v>
      </c>
      <c r="V33" s="2">
        <v>6978</v>
      </c>
      <c r="W33">
        <v>969</v>
      </c>
      <c r="X33" s="2">
        <v>445978.5</v>
      </c>
    </row>
    <row r="34" spans="1:24" x14ac:dyDescent="0.25">
      <c r="A34" s="29" t="str">
        <f>IF('Summary '!$B$5="All","All",'Raw Data Pull '!D34)&amp;IF('Summary '!$B$6="All","All",'Raw Data Pull '!E34)&amp;IF('Summary '!$B$7="All","All",'Raw Data Pull '!F34)</f>
        <v>AllAllAll</v>
      </c>
      <c r="B34">
        <v>33</v>
      </c>
      <c r="C34" s="28">
        <v>44197</v>
      </c>
      <c r="D34" t="s">
        <v>24</v>
      </c>
      <c r="E34" t="s">
        <v>17</v>
      </c>
      <c r="F34" t="s">
        <v>18</v>
      </c>
      <c r="G34" s="1">
        <v>3955</v>
      </c>
      <c r="H34" s="1">
        <v>2310</v>
      </c>
      <c r="I34" s="1">
        <v>1546</v>
      </c>
      <c r="J34" s="1">
        <v>764</v>
      </c>
      <c r="K34">
        <v>0</v>
      </c>
      <c r="L34" s="1">
        <v>764</v>
      </c>
      <c r="M34">
        <v>155</v>
      </c>
      <c r="N34">
        <v>46</v>
      </c>
      <c r="O34">
        <v>8</v>
      </c>
      <c r="P34">
        <v>180</v>
      </c>
      <c r="Q34">
        <v>0</v>
      </c>
      <c r="R34" s="1">
        <v>2</v>
      </c>
      <c r="S34" s="2">
        <v>584</v>
      </c>
      <c r="T34" s="2">
        <v>2876153.62</v>
      </c>
      <c r="U34" s="2">
        <v>37</v>
      </c>
      <c r="V34" s="2">
        <v>184751.49</v>
      </c>
      <c r="W34" s="1">
        <v>2478</v>
      </c>
      <c r="X34" s="2">
        <v>7107217.8300000001</v>
      </c>
    </row>
    <row r="35" spans="1:24" x14ac:dyDescent="0.25">
      <c r="A35" s="29" t="str">
        <f>IF('Summary '!$B$5="All","All",'Raw Data Pull '!D35)&amp;IF('Summary '!$B$6="All","All",'Raw Data Pull '!E35)&amp;IF('Summary '!$B$7="All","All",'Raw Data Pull '!F35)</f>
        <v>AllAllAll</v>
      </c>
      <c r="B35">
        <v>34</v>
      </c>
      <c r="C35" s="28">
        <v>44470</v>
      </c>
      <c r="D35" t="s">
        <v>16</v>
      </c>
      <c r="E35" t="s">
        <v>19</v>
      </c>
      <c r="F35" t="s">
        <v>20</v>
      </c>
      <c r="G35" s="1">
        <v>20466</v>
      </c>
      <c r="H35" s="1">
        <v>13231</v>
      </c>
      <c r="I35" s="1">
        <v>11192</v>
      </c>
      <c r="J35">
        <v>811</v>
      </c>
      <c r="K35" s="1">
        <v>1228</v>
      </c>
      <c r="L35">
        <v>811</v>
      </c>
      <c r="M35">
        <v>238</v>
      </c>
      <c r="N35">
        <v>74</v>
      </c>
      <c r="O35">
        <v>25</v>
      </c>
      <c r="P35">
        <v>259</v>
      </c>
      <c r="Q35">
        <v>11</v>
      </c>
      <c r="R35">
        <v>4</v>
      </c>
      <c r="S35" s="2">
        <v>556</v>
      </c>
      <c r="T35" s="2">
        <v>2392571.7799999998</v>
      </c>
      <c r="U35" s="2">
        <v>47</v>
      </c>
      <c r="V35" s="2">
        <v>208575.61</v>
      </c>
      <c r="W35" s="1">
        <v>12442</v>
      </c>
      <c r="X35" s="2">
        <v>42999401.329999998</v>
      </c>
    </row>
    <row r="36" spans="1:24" x14ac:dyDescent="0.25">
      <c r="A36" s="29" t="str">
        <f>IF('Summary '!$B$5="All","All",'Raw Data Pull '!D36)&amp;IF('Summary '!$B$6="All","All",'Raw Data Pull '!E36)&amp;IF('Summary '!$B$7="All","All",'Raw Data Pull '!F36)</f>
        <v>AllAllAll</v>
      </c>
      <c r="B36">
        <v>35</v>
      </c>
      <c r="C36" s="28">
        <v>44593</v>
      </c>
      <c r="D36" t="s">
        <v>16</v>
      </c>
      <c r="E36" t="s">
        <v>21</v>
      </c>
      <c r="F36" t="s">
        <v>18</v>
      </c>
      <c r="G36" s="1">
        <v>1042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v>0</v>
      </c>
      <c r="O36" s="1">
        <v>0</v>
      </c>
      <c r="P36">
        <v>0</v>
      </c>
      <c r="Q36">
        <v>0</v>
      </c>
      <c r="R36" s="1">
        <v>0</v>
      </c>
      <c r="S36" s="2">
        <v>0</v>
      </c>
      <c r="T36" t="s">
        <v>22</v>
      </c>
      <c r="U36" s="2">
        <v>0</v>
      </c>
      <c r="V36" t="s">
        <v>22</v>
      </c>
      <c r="W36">
        <v>0</v>
      </c>
      <c r="X36" t="s">
        <v>22</v>
      </c>
    </row>
    <row r="37" spans="1:24" x14ac:dyDescent="0.25">
      <c r="A37" s="29" t="str">
        <f>IF('Summary '!$B$5="All","All",'Raw Data Pull '!D37)&amp;IF('Summary '!$B$6="All","All",'Raw Data Pull '!E37)&amp;IF('Summary '!$B$7="All","All",'Raw Data Pull '!F37)</f>
        <v>AllAllAll</v>
      </c>
      <c r="B37">
        <v>36</v>
      </c>
      <c r="C37" s="28">
        <v>44501</v>
      </c>
      <c r="D37" t="s">
        <v>24</v>
      </c>
      <c r="E37" t="s">
        <v>19</v>
      </c>
      <c r="F37" t="s">
        <v>18</v>
      </c>
      <c r="G37" s="1">
        <v>585</v>
      </c>
      <c r="H37">
        <v>436</v>
      </c>
      <c r="I37">
        <v>355</v>
      </c>
      <c r="J37">
        <v>81</v>
      </c>
      <c r="K37">
        <v>0</v>
      </c>
      <c r="L37">
        <v>81</v>
      </c>
      <c r="M37">
        <v>40</v>
      </c>
      <c r="N37">
        <v>4</v>
      </c>
      <c r="O37">
        <v>3</v>
      </c>
      <c r="P37">
        <v>19</v>
      </c>
      <c r="Q37">
        <v>0</v>
      </c>
      <c r="R37">
        <v>0</v>
      </c>
      <c r="S37" s="2">
        <v>57</v>
      </c>
      <c r="T37" s="2">
        <v>381022.84</v>
      </c>
      <c r="U37" s="2">
        <v>4</v>
      </c>
      <c r="V37" s="2">
        <v>31868.09</v>
      </c>
      <c r="W37">
        <v>356</v>
      </c>
      <c r="X37" s="2">
        <v>1913136.18</v>
      </c>
    </row>
    <row r="38" spans="1:24" x14ac:dyDescent="0.25">
      <c r="A38" s="29" t="str">
        <f>IF('Summary '!$B$5="All","All",'Raw Data Pull '!D38)&amp;IF('Summary '!$B$6="All","All",'Raw Data Pull '!E38)&amp;IF('Summary '!$B$7="All","All",'Raw Data Pull '!F38)</f>
        <v>AllAllAll</v>
      </c>
      <c r="B38">
        <v>37</v>
      </c>
      <c r="C38" s="28">
        <v>44166</v>
      </c>
      <c r="D38" t="s">
        <v>24</v>
      </c>
      <c r="E38" t="s">
        <v>21</v>
      </c>
      <c r="F38" t="s">
        <v>18</v>
      </c>
      <c r="G38">
        <v>63</v>
      </c>
      <c r="H38">
        <v>59</v>
      </c>
      <c r="I38">
        <v>48</v>
      </c>
      <c r="J38">
        <v>11</v>
      </c>
      <c r="K38">
        <v>0</v>
      </c>
      <c r="L38">
        <v>11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 s="2">
        <v>10</v>
      </c>
      <c r="T38" s="2">
        <v>102731</v>
      </c>
      <c r="U38" s="2">
        <v>0</v>
      </c>
      <c r="V38" t="s">
        <v>22</v>
      </c>
      <c r="W38">
        <v>57</v>
      </c>
      <c r="X38" s="2">
        <v>589308</v>
      </c>
    </row>
    <row r="39" spans="1:24" x14ac:dyDescent="0.25">
      <c r="A39" s="29" t="str">
        <f>IF('Summary '!$B$5="All","All",'Raw Data Pull '!D39)&amp;IF('Summary '!$B$6="All","All",'Raw Data Pull '!E39)&amp;IF('Summary '!$B$7="All","All",'Raw Data Pull '!F39)</f>
        <v>AllAllAll</v>
      </c>
      <c r="B39">
        <v>38</v>
      </c>
      <c r="C39" s="28">
        <v>44835</v>
      </c>
      <c r="D39" t="s">
        <v>24</v>
      </c>
      <c r="E39" t="s">
        <v>21</v>
      </c>
      <c r="F39" t="s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2">
        <v>0</v>
      </c>
      <c r="T39" t="s">
        <v>22</v>
      </c>
      <c r="U39" s="2">
        <v>0</v>
      </c>
      <c r="V39" t="s">
        <v>22</v>
      </c>
      <c r="W39">
        <v>0</v>
      </c>
      <c r="X39" t="s">
        <v>22</v>
      </c>
    </row>
    <row r="40" spans="1:24" x14ac:dyDescent="0.25">
      <c r="A40" s="29" t="str">
        <f>IF('Summary '!$B$5="All","All",'Raw Data Pull '!D40)&amp;IF('Summary '!$B$6="All","All",'Raw Data Pull '!E40)&amp;IF('Summary '!$B$7="All","All",'Raw Data Pull '!F40)</f>
        <v>AllAllAll</v>
      </c>
      <c r="B40">
        <v>39</v>
      </c>
      <c r="C40" s="28">
        <v>44378</v>
      </c>
      <c r="D40" t="s">
        <v>24</v>
      </c>
      <c r="E40" t="s">
        <v>17</v>
      </c>
      <c r="F40" t="s">
        <v>18</v>
      </c>
      <c r="G40" s="1">
        <v>4177</v>
      </c>
      <c r="H40" s="1">
        <v>2903</v>
      </c>
      <c r="I40" s="1">
        <v>1975</v>
      </c>
      <c r="J40" s="1">
        <v>928</v>
      </c>
      <c r="K40">
        <v>0</v>
      </c>
      <c r="L40" s="1">
        <v>928</v>
      </c>
      <c r="M40">
        <v>273</v>
      </c>
      <c r="N40">
        <v>35</v>
      </c>
      <c r="O40">
        <v>12</v>
      </c>
      <c r="P40">
        <v>243</v>
      </c>
      <c r="Q40">
        <v>0</v>
      </c>
      <c r="R40" s="1">
        <v>2</v>
      </c>
      <c r="S40" s="2">
        <v>708</v>
      </c>
      <c r="T40" s="2">
        <v>2603095.5499999998</v>
      </c>
      <c r="U40" s="2">
        <v>21</v>
      </c>
      <c r="V40" s="2">
        <v>81252.66</v>
      </c>
      <c r="W40" s="1">
        <v>3165</v>
      </c>
      <c r="X40" s="2">
        <v>8544991.5</v>
      </c>
    </row>
    <row r="41" spans="1:24" x14ac:dyDescent="0.25">
      <c r="A41" s="29" t="str">
        <f>IF('Summary '!$B$5="All","All",'Raw Data Pull '!D41)&amp;IF('Summary '!$B$6="All","All",'Raw Data Pull '!E41)&amp;IF('Summary '!$B$7="All","All",'Raw Data Pull '!F41)</f>
        <v>AllAllAll</v>
      </c>
      <c r="B41">
        <v>40</v>
      </c>
      <c r="C41" s="28">
        <v>44470</v>
      </c>
      <c r="D41" t="s">
        <v>16</v>
      </c>
      <c r="E41" t="s">
        <v>17</v>
      </c>
      <c r="F41" t="s">
        <v>18</v>
      </c>
      <c r="G41" s="1">
        <v>33817</v>
      </c>
      <c r="H41" s="1">
        <v>15851</v>
      </c>
      <c r="I41" s="1">
        <v>12745</v>
      </c>
      <c r="J41" s="1">
        <v>2391</v>
      </c>
      <c r="K41">
        <v>715</v>
      </c>
      <c r="L41" s="1">
        <v>2390</v>
      </c>
      <c r="M41">
        <v>613</v>
      </c>
      <c r="N41">
        <v>168</v>
      </c>
      <c r="O41">
        <v>46</v>
      </c>
      <c r="P41">
        <v>762</v>
      </c>
      <c r="Q41">
        <v>18</v>
      </c>
      <c r="R41" s="1">
        <v>7</v>
      </c>
      <c r="S41" s="2">
        <v>1512</v>
      </c>
      <c r="T41" s="2">
        <v>5412473.5</v>
      </c>
      <c r="U41" s="2">
        <v>96</v>
      </c>
      <c r="V41" s="2">
        <v>370481.18</v>
      </c>
      <c r="W41" s="1">
        <v>15724</v>
      </c>
      <c r="X41" s="2">
        <v>35405860.25</v>
      </c>
    </row>
    <row r="42" spans="1:24" x14ac:dyDescent="0.25">
      <c r="A42" s="29" t="str">
        <f>IF('Summary '!$B$5="All","All",'Raw Data Pull '!D42)&amp;IF('Summary '!$B$6="All","All",'Raw Data Pull '!E42)&amp;IF('Summary '!$B$7="All","All",'Raw Data Pull '!F42)</f>
        <v>AllAllAll</v>
      </c>
      <c r="B42">
        <v>41</v>
      </c>
      <c r="C42" s="28">
        <v>44197</v>
      </c>
      <c r="D42" t="s">
        <v>24</v>
      </c>
      <c r="E42" t="s">
        <v>19</v>
      </c>
      <c r="F42" t="s">
        <v>18</v>
      </c>
      <c r="G42" s="1">
        <v>2258</v>
      </c>
      <c r="H42" s="1">
        <v>1790</v>
      </c>
      <c r="I42" s="1">
        <v>1441</v>
      </c>
      <c r="J42" s="1">
        <v>349</v>
      </c>
      <c r="K42" s="1">
        <v>0</v>
      </c>
      <c r="L42" s="1">
        <v>349</v>
      </c>
      <c r="M42" s="1">
        <v>101</v>
      </c>
      <c r="N42">
        <v>20</v>
      </c>
      <c r="O42" s="1">
        <v>5</v>
      </c>
      <c r="P42">
        <v>84</v>
      </c>
      <c r="Q42">
        <v>2</v>
      </c>
      <c r="R42" s="1">
        <v>0</v>
      </c>
      <c r="S42" s="2">
        <v>267</v>
      </c>
      <c r="T42" s="2">
        <v>2304603.9</v>
      </c>
      <c r="U42" s="2">
        <v>15</v>
      </c>
      <c r="V42" s="2">
        <v>105374.65</v>
      </c>
      <c r="W42" s="1">
        <v>1651</v>
      </c>
      <c r="X42" s="2">
        <v>14188141.18</v>
      </c>
    </row>
    <row r="43" spans="1:24" x14ac:dyDescent="0.25">
      <c r="A43" s="29" t="str">
        <f>IF('Summary '!$B$5="All","All",'Raw Data Pull '!D43)&amp;IF('Summary '!$B$6="All","All",'Raw Data Pull '!E43)&amp;IF('Summary '!$B$7="All","All",'Raw Data Pull '!F43)</f>
        <v>AllAllAll</v>
      </c>
      <c r="B43">
        <v>42</v>
      </c>
      <c r="C43" s="28">
        <v>44682</v>
      </c>
      <c r="D43" t="s">
        <v>16</v>
      </c>
      <c r="E43" t="s">
        <v>17</v>
      </c>
      <c r="F43" t="s">
        <v>20</v>
      </c>
      <c r="G43" s="1">
        <v>48804</v>
      </c>
      <c r="H43" s="1">
        <v>18909</v>
      </c>
      <c r="I43" s="1">
        <v>14321</v>
      </c>
      <c r="J43" s="1">
        <v>3639</v>
      </c>
      <c r="K43" s="1">
        <v>949</v>
      </c>
      <c r="L43" s="1">
        <v>3633</v>
      </c>
      <c r="M43" s="1">
        <v>1209</v>
      </c>
      <c r="N43">
        <v>167</v>
      </c>
      <c r="O43" s="1">
        <v>77</v>
      </c>
      <c r="P43" s="1">
        <v>1177</v>
      </c>
      <c r="Q43">
        <v>22</v>
      </c>
      <c r="R43" s="1">
        <v>10</v>
      </c>
      <c r="S43" s="2">
        <v>1922</v>
      </c>
      <c r="T43" s="2">
        <v>2797306.3</v>
      </c>
      <c r="U43" s="2">
        <v>90</v>
      </c>
      <c r="V43" s="2">
        <v>264827.71999999997</v>
      </c>
      <c r="W43" s="1">
        <v>14901</v>
      </c>
      <c r="X43" s="2">
        <v>18646617.59</v>
      </c>
    </row>
    <row r="44" spans="1:24" x14ac:dyDescent="0.25">
      <c r="A44" s="29" t="str">
        <f>IF('Summary '!$B$5="All","All",'Raw Data Pull '!D44)&amp;IF('Summary '!$B$6="All","All",'Raw Data Pull '!E44)&amp;IF('Summary '!$B$7="All","All",'Raw Data Pull '!F44)</f>
        <v>AllAllAll</v>
      </c>
      <c r="B44">
        <v>43</v>
      </c>
      <c r="C44" s="28">
        <v>44652</v>
      </c>
      <c r="D44" t="s">
        <v>16</v>
      </c>
      <c r="E44" t="s">
        <v>21</v>
      </c>
      <c r="F44" t="s">
        <v>18</v>
      </c>
      <c r="G44" s="1">
        <v>1255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>
        <v>0</v>
      </c>
      <c r="N44">
        <v>0</v>
      </c>
      <c r="O44" s="1">
        <v>0</v>
      </c>
      <c r="P44">
        <v>0</v>
      </c>
      <c r="Q44">
        <v>0</v>
      </c>
      <c r="R44" s="1">
        <v>0</v>
      </c>
      <c r="S44" s="2">
        <v>0</v>
      </c>
      <c r="T44" t="s">
        <v>22</v>
      </c>
      <c r="U44" s="2">
        <v>0</v>
      </c>
      <c r="V44" t="s">
        <v>22</v>
      </c>
      <c r="W44">
        <v>0</v>
      </c>
      <c r="X44" t="s">
        <v>22</v>
      </c>
    </row>
    <row r="45" spans="1:24" x14ac:dyDescent="0.25">
      <c r="A45" s="29" t="str">
        <f>IF('Summary '!$B$5="All","All",'Raw Data Pull '!D45)&amp;IF('Summary '!$B$6="All","All",'Raw Data Pull '!E45)&amp;IF('Summary '!$B$7="All","All",'Raw Data Pull '!F45)</f>
        <v>AllAllAll</v>
      </c>
      <c r="B45">
        <v>44</v>
      </c>
      <c r="C45" s="28">
        <v>44621</v>
      </c>
      <c r="D45" t="s">
        <v>16</v>
      </c>
      <c r="E45" t="s">
        <v>19</v>
      </c>
      <c r="F45" t="s">
        <v>18</v>
      </c>
      <c r="G45" s="1">
        <v>24254</v>
      </c>
      <c r="H45" s="1">
        <v>13554</v>
      </c>
      <c r="I45" s="1">
        <v>9949</v>
      </c>
      <c r="J45" s="1">
        <v>3136</v>
      </c>
      <c r="K45">
        <v>490</v>
      </c>
      <c r="L45" s="1">
        <v>3133</v>
      </c>
      <c r="M45" s="1">
        <v>1059</v>
      </c>
      <c r="N45">
        <v>259</v>
      </c>
      <c r="O45" s="1">
        <v>77</v>
      </c>
      <c r="P45" s="1">
        <v>1034</v>
      </c>
      <c r="Q45">
        <v>40</v>
      </c>
      <c r="R45" s="1">
        <v>16</v>
      </c>
      <c r="S45" s="2">
        <v>1509</v>
      </c>
      <c r="T45" s="2">
        <v>3242937.87</v>
      </c>
      <c r="U45" s="2">
        <v>102</v>
      </c>
      <c r="V45" s="2">
        <v>275152.88</v>
      </c>
      <c r="W45" s="1">
        <v>11397</v>
      </c>
      <c r="X45" s="2">
        <v>24029968.789999999</v>
      </c>
    </row>
    <row r="46" spans="1:24" x14ac:dyDescent="0.25">
      <c r="A46" s="29" t="str">
        <f>IF('Summary '!$B$5="All","All",'Raw Data Pull '!D46)&amp;IF('Summary '!$B$6="All","All",'Raw Data Pull '!E46)&amp;IF('Summary '!$B$7="All","All",'Raw Data Pull '!F46)</f>
        <v>AllAllAll</v>
      </c>
      <c r="B46">
        <v>45</v>
      </c>
      <c r="C46" s="28">
        <v>44166</v>
      </c>
      <c r="D46" t="s">
        <v>16</v>
      </c>
      <c r="E46" t="s">
        <v>21</v>
      </c>
      <c r="F46" t="s">
        <v>18</v>
      </c>
      <c r="G46" s="1">
        <v>43</v>
      </c>
      <c r="H46" s="1">
        <v>0</v>
      </c>
      <c r="I46" s="1">
        <v>0</v>
      </c>
      <c r="J46" s="1">
        <v>0</v>
      </c>
      <c r="K46">
        <v>0</v>
      </c>
      <c r="L46" s="1">
        <v>0</v>
      </c>
      <c r="M46" s="1">
        <v>0</v>
      </c>
      <c r="N46">
        <v>0</v>
      </c>
      <c r="O46" s="1">
        <v>0</v>
      </c>
      <c r="P46">
        <v>0</v>
      </c>
      <c r="Q46">
        <v>0</v>
      </c>
      <c r="R46" s="1">
        <v>0</v>
      </c>
      <c r="S46" s="2">
        <v>0</v>
      </c>
      <c r="T46" t="s">
        <v>22</v>
      </c>
      <c r="U46" s="2">
        <v>0</v>
      </c>
      <c r="V46" t="s">
        <v>22</v>
      </c>
      <c r="W46">
        <v>0</v>
      </c>
      <c r="X46" t="s">
        <v>22</v>
      </c>
    </row>
    <row r="47" spans="1:24" x14ac:dyDescent="0.25">
      <c r="A47" s="29" t="str">
        <f>IF('Summary '!$B$5="All","All",'Raw Data Pull '!D47)&amp;IF('Summary '!$B$6="All","All",'Raw Data Pull '!E47)&amp;IF('Summary '!$B$7="All","All",'Raw Data Pull '!F47)</f>
        <v>AllAllAll</v>
      </c>
      <c r="B47">
        <v>46</v>
      </c>
      <c r="C47" s="28">
        <v>44593</v>
      </c>
      <c r="D47" t="s">
        <v>16</v>
      </c>
      <c r="E47" t="s">
        <v>17</v>
      </c>
      <c r="F47" t="s">
        <v>18</v>
      </c>
      <c r="G47" s="1">
        <v>44151</v>
      </c>
      <c r="H47" s="1">
        <v>20460</v>
      </c>
      <c r="I47" s="1">
        <v>16293</v>
      </c>
      <c r="J47" s="1">
        <v>3326</v>
      </c>
      <c r="K47">
        <v>841</v>
      </c>
      <c r="L47" s="1">
        <v>3323</v>
      </c>
      <c r="M47" s="1">
        <v>998</v>
      </c>
      <c r="N47">
        <v>169</v>
      </c>
      <c r="O47">
        <v>50</v>
      </c>
      <c r="P47">
        <v>950</v>
      </c>
      <c r="Q47">
        <v>22</v>
      </c>
      <c r="R47" s="1">
        <v>10</v>
      </c>
      <c r="S47" s="2">
        <v>1948</v>
      </c>
      <c r="T47" s="2">
        <v>4747053.21</v>
      </c>
      <c r="U47" s="2">
        <v>94</v>
      </c>
      <c r="V47" s="2">
        <v>255474.55</v>
      </c>
      <c r="W47" s="1">
        <v>19400</v>
      </c>
      <c r="X47" s="2">
        <v>28607423.91</v>
      </c>
    </row>
    <row r="48" spans="1:24" x14ac:dyDescent="0.25">
      <c r="A48" s="29" t="str">
        <f>IF('Summary '!$B$5="All","All",'Raw Data Pull '!D48)&amp;IF('Summary '!$B$6="All","All",'Raw Data Pull '!E48)&amp;IF('Summary '!$B$7="All","All",'Raw Data Pull '!F48)</f>
        <v>AllAllAll</v>
      </c>
      <c r="B48">
        <v>47</v>
      </c>
      <c r="C48" s="28">
        <v>44621</v>
      </c>
      <c r="D48" t="s">
        <v>24</v>
      </c>
      <c r="E48" t="s">
        <v>21</v>
      </c>
      <c r="F48" t="s">
        <v>18</v>
      </c>
      <c r="G48" s="1">
        <v>213</v>
      </c>
      <c r="H48" s="1">
        <v>171</v>
      </c>
      <c r="I48" s="1">
        <v>140</v>
      </c>
      <c r="J48">
        <v>31</v>
      </c>
      <c r="K48">
        <v>0</v>
      </c>
      <c r="L48">
        <v>31</v>
      </c>
      <c r="M48">
        <v>20</v>
      </c>
      <c r="N48">
        <v>1</v>
      </c>
      <c r="O48">
        <v>1</v>
      </c>
      <c r="P48">
        <v>10</v>
      </c>
      <c r="Q48">
        <v>0</v>
      </c>
      <c r="R48">
        <v>0</v>
      </c>
      <c r="S48" s="2">
        <v>28</v>
      </c>
      <c r="T48" s="2">
        <v>144340</v>
      </c>
      <c r="U48" s="2">
        <v>1</v>
      </c>
      <c r="V48" s="2">
        <v>10360</v>
      </c>
      <c r="W48">
        <v>162</v>
      </c>
      <c r="X48" s="2">
        <v>917454</v>
      </c>
    </row>
    <row r="49" spans="1:24" x14ac:dyDescent="0.25">
      <c r="A49" s="29" t="str">
        <f>IF('Summary '!$B$5="All","All",'Raw Data Pull '!D49)&amp;IF('Summary '!$B$6="All","All",'Raw Data Pull '!E49)&amp;IF('Summary '!$B$7="All","All",'Raw Data Pull '!F49)</f>
        <v>AllAllAll</v>
      </c>
      <c r="B49">
        <v>48</v>
      </c>
      <c r="C49" s="28">
        <v>44682</v>
      </c>
      <c r="D49" t="s">
        <v>24</v>
      </c>
      <c r="E49" t="s">
        <v>21</v>
      </c>
      <c r="F49" t="s">
        <v>18</v>
      </c>
      <c r="G49" s="1">
        <v>133</v>
      </c>
      <c r="H49">
        <v>101</v>
      </c>
      <c r="I49">
        <v>68</v>
      </c>
      <c r="J49">
        <v>33</v>
      </c>
      <c r="K49">
        <v>0</v>
      </c>
      <c r="L49">
        <v>33</v>
      </c>
      <c r="M49">
        <v>15</v>
      </c>
      <c r="N49">
        <v>0</v>
      </c>
      <c r="O49">
        <v>0</v>
      </c>
      <c r="P49">
        <v>5</v>
      </c>
      <c r="Q49">
        <v>0</v>
      </c>
      <c r="R49">
        <v>0</v>
      </c>
      <c r="S49" s="2">
        <v>31</v>
      </c>
      <c r="T49" s="2">
        <v>112622</v>
      </c>
      <c r="U49">
        <v>0</v>
      </c>
      <c r="V49" t="s">
        <v>22</v>
      </c>
      <c r="W49">
        <v>94</v>
      </c>
      <c r="X49" s="2">
        <v>423786</v>
      </c>
    </row>
    <row r="50" spans="1:24" x14ac:dyDescent="0.25">
      <c r="A50" s="29" t="str">
        <f>IF('Summary '!$B$5="All","All",'Raw Data Pull '!D50)&amp;IF('Summary '!$B$6="All","All",'Raw Data Pull '!E50)&amp;IF('Summary '!$B$7="All","All",'Raw Data Pull '!F50)</f>
        <v>AllAllAll</v>
      </c>
      <c r="B50">
        <v>49</v>
      </c>
      <c r="C50" s="28">
        <v>44440</v>
      </c>
      <c r="D50" t="s">
        <v>24</v>
      </c>
      <c r="E50" t="s">
        <v>21</v>
      </c>
      <c r="F50" t="s">
        <v>18</v>
      </c>
      <c r="G50" s="1">
        <v>149</v>
      </c>
      <c r="H50" s="1">
        <v>124</v>
      </c>
      <c r="I50" s="1">
        <v>92</v>
      </c>
      <c r="J50" s="1">
        <v>32</v>
      </c>
      <c r="K50" s="1">
        <v>0</v>
      </c>
      <c r="L50" s="1">
        <v>32</v>
      </c>
      <c r="M50" s="1">
        <v>9</v>
      </c>
      <c r="N50">
        <v>15</v>
      </c>
      <c r="O50" s="1">
        <v>0</v>
      </c>
      <c r="P50">
        <v>5</v>
      </c>
      <c r="Q50">
        <v>0</v>
      </c>
      <c r="R50" s="1">
        <v>0</v>
      </c>
      <c r="S50" s="2">
        <v>31</v>
      </c>
      <c r="T50" s="2">
        <v>247646</v>
      </c>
      <c r="U50" s="2">
        <v>1</v>
      </c>
      <c r="V50">
        <v>800</v>
      </c>
      <c r="W50">
        <v>122</v>
      </c>
      <c r="X50" s="2">
        <v>1086737</v>
      </c>
    </row>
    <row r="51" spans="1:24" x14ac:dyDescent="0.25">
      <c r="A51" s="29" t="str">
        <f>IF('Summary '!$B$5="All","All",'Raw Data Pull '!D51)&amp;IF('Summary '!$B$6="All","All",'Raw Data Pull '!E51)&amp;IF('Summary '!$B$7="All","All",'Raw Data Pull '!F51)</f>
        <v>AllAllAll</v>
      </c>
      <c r="B51">
        <v>50</v>
      </c>
      <c r="C51" s="28">
        <v>44652</v>
      </c>
      <c r="D51" t="s">
        <v>16</v>
      </c>
      <c r="E51" t="s">
        <v>19</v>
      </c>
      <c r="F51" t="s">
        <v>20</v>
      </c>
      <c r="G51" s="1">
        <v>18913</v>
      </c>
      <c r="H51" s="1">
        <v>8813</v>
      </c>
      <c r="I51" s="1">
        <v>7831</v>
      </c>
      <c r="J51" s="1">
        <v>904</v>
      </c>
      <c r="K51" s="1">
        <v>78</v>
      </c>
      <c r="L51" s="1">
        <v>904</v>
      </c>
      <c r="M51" s="1">
        <v>361</v>
      </c>
      <c r="N51">
        <v>58</v>
      </c>
      <c r="O51" s="1">
        <v>30</v>
      </c>
      <c r="P51">
        <v>290</v>
      </c>
      <c r="Q51">
        <v>8</v>
      </c>
      <c r="R51" s="1">
        <v>3</v>
      </c>
      <c r="S51" s="2">
        <v>498</v>
      </c>
      <c r="T51" s="2">
        <v>2020868.69</v>
      </c>
      <c r="U51" s="2">
        <v>33</v>
      </c>
      <c r="V51" s="2">
        <v>180192.94</v>
      </c>
      <c r="W51" s="1">
        <v>6558</v>
      </c>
      <c r="X51" s="2">
        <v>20550264.079999998</v>
      </c>
    </row>
    <row r="52" spans="1:24" x14ac:dyDescent="0.25">
      <c r="A52" s="29" t="str">
        <f>IF('Summary '!$B$5="All","All",'Raw Data Pull '!D52)&amp;IF('Summary '!$B$6="All","All",'Raw Data Pull '!E52)&amp;IF('Summary '!$B$7="All","All",'Raw Data Pull '!F52)</f>
        <v>AllAllAll</v>
      </c>
      <c r="B52">
        <v>51</v>
      </c>
      <c r="C52" s="28">
        <v>44409</v>
      </c>
      <c r="D52" t="s">
        <v>24</v>
      </c>
      <c r="E52" t="s">
        <v>17</v>
      </c>
      <c r="F52" t="s">
        <v>18</v>
      </c>
      <c r="G52" s="1">
        <v>12083</v>
      </c>
      <c r="H52" s="1">
        <v>7976</v>
      </c>
      <c r="I52" s="1">
        <v>5471</v>
      </c>
      <c r="J52" s="1">
        <v>2505</v>
      </c>
      <c r="K52">
        <v>0</v>
      </c>
      <c r="L52" s="1">
        <v>2505</v>
      </c>
      <c r="M52">
        <v>677</v>
      </c>
      <c r="N52">
        <v>99</v>
      </c>
      <c r="O52">
        <v>28</v>
      </c>
      <c r="P52">
        <v>671</v>
      </c>
      <c r="Q52">
        <v>6</v>
      </c>
      <c r="R52" s="1">
        <v>8</v>
      </c>
      <c r="S52" s="2">
        <v>1948</v>
      </c>
      <c r="T52" s="2">
        <v>6748600.5700000003</v>
      </c>
      <c r="U52" s="2">
        <v>71</v>
      </c>
      <c r="V52" s="2">
        <v>241610.57</v>
      </c>
      <c r="W52" s="1">
        <v>8713</v>
      </c>
      <c r="X52" s="2">
        <v>22595238.579999998</v>
      </c>
    </row>
    <row r="53" spans="1:24" x14ac:dyDescent="0.25">
      <c r="A53" s="29" t="str">
        <f>IF('Summary '!$B$5="All","All",'Raw Data Pull '!D53)&amp;IF('Summary '!$B$6="All","All",'Raw Data Pull '!E53)&amp;IF('Summary '!$B$7="All","All",'Raw Data Pull '!F53)</f>
        <v>AllAllAll</v>
      </c>
      <c r="B53">
        <v>52</v>
      </c>
      <c r="C53" s="28">
        <v>44713</v>
      </c>
      <c r="D53" t="s">
        <v>16</v>
      </c>
      <c r="E53" t="s">
        <v>21</v>
      </c>
      <c r="F53" t="s">
        <v>18</v>
      </c>
      <c r="G53" s="1">
        <v>1460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2">
        <v>0</v>
      </c>
      <c r="T53" t="s">
        <v>22</v>
      </c>
      <c r="U53">
        <v>0</v>
      </c>
      <c r="V53" t="s">
        <v>22</v>
      </c>
      <c r="W53">
        <v>0</v>
      </c>
      <c r="X53" t="s">
        <v>22</v>
      </c>
    </row>
    <row r="54" spans="1:24" x14ac:dyDescent="0.25">
      <c r="A54" s="29" t="str">
        <f>IF('Summary '!$B$5="All","All",'Raw Data Pull '!D54)&amp;IF('Summary '!$B$6="All","All",'Raw Data Pull '!E54)&amp;IF('Summary '!$B$7="All","All",'Raw Data Pull '!F54)</f>
        <v>AllAllAll</v>
      </c>
      <c r="B54">
        <v>53</v>
      </c>
      <c r="C54" s="28">
        <v>44317</v>
      </c>
      <c r="D54" t="s">
        <v>16</v>
      </c>
      <c r="E54" t="s">
        <v>17</v>
      </c>
      <c r="F54" t="s">
        <v>18</v>
      </c>
      <c r="G54" s="1">
        <v>73335</v>
      </c>
      <c r="H54" s="1">
        <v>33562</v>
      </c>
      <c r="I54" s="1">
        <v>26897</v>
      </c>
      <c r="J54" s="1">
        <v>5170</v>
      </c>
      <c r="K54" s="1">
        <v>1495</v>
      </c>
      <c r="L54" s="1">
        <v>5170</v>
      </c>
      <c r="M54" s="1">
        <v>1200</v>
      </c>
      <c r="N54">
        <v>336</v>
      </c>
      <c r="O54" s="1">
        <v>90</v>
      </c>
      <c r="P54" s="1">
        <v>1578</v>
      </c>
      <c r="Q54">
        <v>66</v>
      </c>
      <c r="R54" s="1">
        <v>18</v>
      </c>
      <c r="S54" s="2">
        <v>3323</v>
      </c>
      <c r="T54" s="2">
        <v>16100107.32</v>
      </c>
      <c r="U54" s="2">
        <v>209</v>
      </c>
      <c r="V54" s="2">
        <v>1224213.97</v>
      </c>
      <c r="W54" s="1">
        <v>32614</v>
      </c>
      <c r="X54" s="2">
        <v>107664675.72</v>
      </c>
    </row>
    <row r="55" spans="1:24" x14ac:dyDescent="0.25">
      <c r="A55" s="29" t="str">
        <f>IF('Summary '!$B$5="All","All",'Raw Data Pull '!D55)&amp;IF('Summary '!$B$6="All","All",'Raw Data Pull '!E55)&amp;IF('Summary '!$B$7="All","All",'Raw Data Pull '!F55)</f>
        <v>AllAllAll</v>
      </c>
      <c r="B55">
        <v>54</v>
      </c>
      <c r="C55" s="28">
        <v>44440</v>
      </c>
      <c r="D55" t="s">
        <v>24</v>
      </c>
      <c r="E55" t="s">
        <v>17</v>
      </c>
      <c r="F55" t="s">
        <v>18</v>
      </c>
      <c r="G55" s="1">
        <v>3290</v>
      </c>
      <c r="H55" s="1">
        <v>2313</v>
      </c>
      <c r="I55" s="1">
        <v>1458</v>
      </c>
      <c r="J55">
        <v>855</v>
      </c>
      <c r="K55">
        <v>0</v>
      </c>
      <c r="L55">
        <v>855</v>
      </c>
      <c r="M55">
        <v>199</v>
      </c>
      <c r="N55">
        <v>35</v>
      </c>
      <c r="O55">
        <v>8</v>
      </c>
      <c r="P55">
        <v>185</v>
      </c>
      <c r="Q55">
        <v>4</v>
      </c>
      <c r="R55">
        <v>2</v>
      </c>
      <c r="S55" s="2">
        <v>608</v>
      </c>
      <c r="T55" s="2">
        <v>2069344.69</v>
      </c>
      <c r="U55" s="2">
        <v>30</v>
      </c>
      <c r="V55" s="2">
        <v>116272.58</v>
      </c>
      <c r="W55" s="1">
        <v>2291</v>
      </c>
      <c r="X55" s="2">
        <v>6687699.1299999999</v>
      </c>
    </row>
    <row r="56" spans="1:24" x14ac:dyDescent="0.25">
      <c r="A56" s="29" t="str">
        <f>IF('Summary '!$B$5="All","All",'Raw Data Pull '!D56)&amp;IF('Summary '!$B$6="All","All",'Raw Data Pull '!E56)&amp;IF('Summary '!$B$7="All","All",'Raw Data Pull '!F56)</f>
        <v>AllAllAll</v>
      </c>
      <c r="B56">
        <v>55</v>
      </c>
      <c r="C56" s="28">
        <v>44713</v>
      </c>
      <c r="D56" t="s">
        <v>16</v>
      </c>
      <c r="E56" t="s">
        <v>17</v>
      </c>
      <c r="F56" t="s">
        <v>20</v>
      </c>
      <c r="G56" s="1">
        <v>40768</v>
      </c>
      <c r="H56" s="1">
        <v>17086</v>
      </c>
      <c r="I56" s="1">
        <v>13366</v>
      </c>
      <c r="J56" s="1">
        <v>3085</v>
      </c>
      <c r="K56">
        <v>635</v>
      </c>
      <c r="L56" s="1">
        <v>3080</v>
      </c>
      <c r="M56" s="1">
        <v>1300</v>
      </c>
      <c r="N56">
        <v>146</v>
      </c>
      <c r="O56">
        <v>66</v>
      </c>
      <c r="P56">
        <v>981</v>
      </c>
      <c r="Q56">
        <v>12</v>
      </c>
      <c r="R56" s="1">
        <v>10</v>
      </c>
      <c r="S56" s="2">
        <v>1664</v>
      </c>
      <c r="T56" s="2">
        <v>2549604.11</v>
      </c>
      <c r="U56" s="2">
        <v>76</v>
      </c>
      <c r="V56" s="2">
        <v>172184.87</v>
      </c>
      <c r="W56" s="1">
        <v>13417</v>
      </c>
      <c r="X56" s="2">
        <v>15543004.529999999</v>
      </c>
    </row>
    <row r="57" spans="1:24" x14ac:dyDescent="0.25">
      <c r="A57" s="29" t="str">
        <f>IF('Summary '!$B$5="All","All",'Raw Data Pull '!D57)&amp;IF('Summary '!$B$6="All","All",'Raw Data Pull '!E57)&amp;IF('Summary '!$B$7="All","All",'Raw Data Pull '!F57)</f>
        <v>AllAllAll</v>
      </c>
      <c r="B57">
        <v>56</v>
      </c>
      <c r="C57" s="28">
        <v>44197</v>
      </c>
      <c r="D57" t="s">
        <v>16</v>
      </c>
      <c r="E57" t="s">
        <v>19</v>
      </c>
      <c r="F57" t="s">
        <v>20</v>
      </c>
      <c r="G57" s="1">
        <v>27075</v>
      </c>
      <c r="H57" s="1">
        <v>16246</v>
      </c>
      <c r="I57" s="1">
        <v>14305</v>
      </c>
      <c r="J57" s="1">
        <v>1450</v>
      </c>
      <c r="K57">
        <v>491</v>
      </c>
      <c r="L57" s="1">
        <v>1450</v>
      </c>
      <c r="M57">
        <v>297</v>
      </c>
      <c r="N57">
        <v>150</v>
      </c>
      <c r="O57">
        <v>52</v>
      </c>
      <c r="P57">
        <v>503</v>
      </c>
      <c r="Q57">
        <v>44</v>
      </c>
      <c r="R57" s="1">
        <v>3</v>
      </c>
      <c r="S57" s="2">
        <v>1022</v>
      </c>
      <c r="T57" s="2">
        <v>6981614.04</v>
      </c>
      <c r="U57" s="2">
        <v>100</v>
      </c>
      <c r="V57" s="2">
        <v>804037.49</v>
      </c>
      <c r="W57" s="1">
        <v>15694</v>
      </c>
      <c r="X57" s="2">
        <v>101550539.94</v>
      </c>
    </row>
    <row r="58" spans="1:24" x14ac:dyDescent="0.25">
      <c r="A58" s="29" t="str">
        <f>IF('Summary '!$B$5="All","All",'Raw Data Pull '!D58)&amp;IF('Summary '!$B$6="All","All",'Raw Data Pull '!E58)&amp;IF('Summary '!$B$7="All","All",'Raw Data Pull '!F58)</f>
        <v>AllAllAll</v>
      </c>
      <c r="B58">
        <v>57</v>
      </c>
      <c r="C58" s="28">
        <v>44713</v>
      </c>
      <c r="D58" t="s">
        <v>16</v>
      </c>
      <c r="E58" t="s">
        <v>19</v>
      </c>
      <c r="F58" t="s">
        <v>18</v>
      </c>
      <c r="G58" s="1">
        <v>89705</v>
      </c>
      <c r="H58" s="1">
        <v>37904</v>
      </c>
      <c r="I58" s="1">
        <v>31578</v>
      </c>
      <c r="J58" s="1">
        <v>5707</v>
      </c>
      <c r="K58">
        <v>619</v>
      </c>
      <c r="L58" s="1">
        <v>5704</v>
      </c>
      <c r="M58" s="1">
        <v>2165</v>
      </c>
      <c r="N58">
        <v>293</v>
      </c>
      <c r="O58" s="1">
        <v>114</v>
      </c>
      <c r="P58" s="1">
        <v>1739</v>
      </c>
      <c r="Q58">
        <v>35</v>
      </c>
      <c r="R58" s="1">
        <v>20</v>
      </c>
      <c r="S58" s="2">
        <v>2626</v>
      </c>
      <c r="T58" s="2">
        <v>4501155.1900000004</v>
      </c>
      <c r="U58" s="2">
        <v>131</v>
      </c>
      <c r="V58" s="2">
        <v>293391.77</v>
      </c>
      <c r="W58" s="1">
        <v>30133</v>
      </c>
      <c r="X58" s="2">
        <v>42989494.200000003</v>
      </c>
    </row>
    <row r="59" spans="1:24" x14ac:dyDescent="0.25">
      <c r="A59" s="29" t="str">
        <f>IF('Summary '!$B$5="All","All",'Raw Data Pull '!D59)&amp;IF('Summary '!$B$6="All","All",'Raw Data Pull '!E59)&amp;IF('Summary '!$B$7="All","All",'Raw Data Pull '!F59)</f>
        <v>AllAllAll</v>
      </c>
      <c r="B59">
        <v>58</v>
      </c>
      <c r="C59" s="28">
        <v>44287</v>
      </c>
      <c r="D59" t="s">
        <v>16</v>
      </c>
      <c r="E59" t="s">
        <v>19</v>
      </c>
      <c r="F59" t="s">
        <v>18</v>
      </c>
      <c r="G59" s="1">
        <v>34924</v>
      </c>
      <c r="H59" s="1">
        <v>20069</v>
      </c>
      <c r="I59" s="1">
        <v>16217</v>
      </c>
      <c r="J59" s="1">
        <v>2911</v>
      </c>
      <c r="K59" s="1">
        <v>941</v>
      </c>
      <c r="L59" s="1">
        <v>2911</v>
      </c>
      <c r="M59" s="1">
        <v>629</v>
      </c>
      <c r="N59">
        <v>320</v>
      </c>
      <c r="O59" s="1">
        <v>71</v>
      </c>
      <c r="P59">
        <v>989</v>
      </c>
      <c r="Q59">
        <v>65</v>
      </c>
      <c r="R59" s="1">
        <v>9</v>
      </c>
      <c r="S59" s="2">
        <v>1828</v>
      </c>
      <c r="T59" s="2">
        <v>8667129.2200000007</v>
      </c>
      <c r="U59" s="2">
        <v>172</v>
      </c>
      <c r="V59" s="2">
        <v>766815.01</v>
      </c>
      <c r="W59" s="1">
        <v>19479</v>
      </c>
      <c r="X59" s="2">
        <v>92487572.739999995</v>
      </c>
    </row>
    <row r="60" spans="1:24" x14ac:dyDescent="0.25">
      <c r="A60" s="29" t="str">
        <f>IF('Summary '!$B$5="All","All",'Raw Data Pull '!D60)&amp;IF('Summary '!$B$6="All","All",'Raw Data Pull '!E60)&amp;IF('Summary '!$B$7="All","All",'Raw Data Pull '!F60)</f>
        <v>AllAllAll</v>
      </c>
      <c r="B60">
        <v>59</v>
      </c>
      <c r="C60" s="28">
        <v>44805</v>
      </c>
      <c r="D60" t="s">
        <v>16</v>
      </c>
      <c r="E60" t="s">
        <v>17</v>
      </c>
      <c r="F60" t="s">
        <v>18</v>
      </c>
      <c r="G60" s="1">
        <v>58465</v>
      </c>
      <c r="H60" s="1">
        <v>16274</v>
      </c>
      <c r="I60" s="1">
        <v>12119</v>
      </c>
      <c r="J60" s="1">
        <v>3568</v>
      </c>
      <c r="K60">
        <v>487</v>
      </c>
      <c r="L60" s="1">
        <v>3342</v>
      </c>
      <c r="M60">
        <v>659</v>
      </c>
      <c r="N60">
        <v>89</v>
      </c>
      <c r="O60">
        <v>26</v>
      </c>
      <c r="P60">
        <v>920</v>
      </c>
      <c r="Q60">
        <v>9</v>
      </c>
      <c r="R60">
        <v>2</v>
      </c>
      <c r="S60" s="2">
        <v>1128</v>
      </c>
      <c r="T60" s="2">
        <v>1278128.43</v>
      </c>
      <c r="U60" s="2">
        <v>42</v>
      </c>
      <c r="V60" s="2">
        <v>75358.289999999994</v>
      </c>
      <c r="W60" s="1">
        <v>6872</v>
      </c>
      <c r="X60" s="2">
        <v>5988441.0800000001</v>
      </c>
    </row>
    <row r="61" spans="1:24" x14ac:dyDescent="0.25">
      <c r="A61" s="29" t="str">
        <f>IF('Summary '!$B$5="All","All",'Raw Data Pull '!D61)&amp;IF('Summary '!$B$6="All","All",'Raw Data Pull '!E61)&amp;IF('Summary '!$B$7="All","All",'Raw Data Pull '!F61)</f>
        <v>AllAllAll</v>
      </c>
      <c r="B61">
        <v>60</v>
      </c>
      <c r="C61" s="28">
        <v>44317</v>
      </c>
      <c r="D61" t="s">
        <v>24</v>
      </c>
      <c r="E61" t="s">
        <v>17</v>
      </c>
      <c r="F61" t="s">
        <v>18</v>
      </c>
      <c r="G61" s="1">
        <v>6988</v>
      </c>
      <c r="H61" s="1">
        <v>3155</v>
      </c>
      <c r="I61" s="1">
        <v>2329</v>
      </c>
      <c r="J61">
        <v>826</v>
      </c>
      <c r="K61">
        <v>0</v>
      </c>
      <c r="L61">
        <v>826</v>
      </c>
      <c r="M61">
        <v>160</v>
      </c>
      <c r="N61">
        <v>44</v>
      </c>
      <c r="O61">
        <v>8</v>
      </c>
      <c r="P61">
        <v>198</v>
      </c>
      <c r="Q61">
        <v>4</v>
      </c>
      <c r="R61">
        <v>1</v>
      </c>
      <c r="S61" s="2">
        <v>521</v>
      </c>
      <c r="T61" s="2">
        <v>1798833.06</v>
      </c>
      <c r="U61" s="2">
        <v>30</v>
      </c>
      <c r="V61" s="2">
        <v>97415.83</v>
      </c>
      <c r="W61" s="1">
        <v>3320</v>
      </c>
      <c r="X61" s="2">
        <v>7499801.3300000001</v>
      </c>
    </row>
    <row r="62" spans="1:24" x14ac:dyDescent="0.25">
      <c r="A62" s="29" t="str">
        <f>IF('Summary '!$B$5="All","All",'Raw Data Pull '!D62)&amp;IF('Summary '!$B$6="All","All",'Raw Data Pull '!E62)&amp;IF('Summary '!$B$7="All","All",'Raw Data Pull '!F62)</f>
        <v>AllAllAll</v>
      </c>
      <c r="B62">
        <v>61</v>
      </c>
      <c r="C62" s="28">
        <v>44774</v>
      </c>
      <c r="D62" t="s">
        <v>16</v>
      </c>
      <c r="E62" t="s">
        <v>19</v>
      </c>
      <c r="F62" t="s">
        <v>20</v>
      </c>
      <c r="G62" s="1">
        <v>82481</v>
      </c>
      <c r="H62" s="1">
        <v>36735</v>
      </c>
      <c r="I62" s="1">
        <v>32159</v>
      </c>
      <c r="J62" s="1">
        <v>4333</v>
      </c>
      <c r="K62">
        <v>243</v>
      </c>
      <c r="L62" s="1">
        <v>4324</v>
      </c>
      <c r="M62" s="1">
        <v>1384</v>
      </c>
      <c r="N62">
        <v>149</v>
      </c>
      <c r="O62" s="1">
        <v>72</v>
      </c>
      <c r="P62" s="1">
        <v>1432</v>
      </c>
      <c r="Q62">
        <v>15</v>
      </c>
      <c r="R62" s="1">
        <v>8</v>
      </c>
      <c r="S62" s="2">
        <v>1961</v>
      </c>
      <c r="T62" s="2">
        <v>4316891.01</v>
      </c>
      <c r="U62" s="2">
        <v>86</v>
      </c>
      <c r="V62" s="2">
        <v>255681.72</v>
      </c>
      <c r="W62" s="1">
        <v>23260</v>
      </c>
      <c r="X62" s="2">
        <v>41434955.399999999</v>
      </c>
    </row>
    <row r="63" spans="1:24" x14ac:dyDescent="0.25">
      <c r="A63" s="29" t="str">
        <f>IF('Summary '!$B$5="All","All",'Raw Data Pull '!D63)&amp;IF('Summary '!$B$6="All","All",'Raw Data Pull '!E63)&amp;IF('Summary '!$B$7="All","All",'Raw Data Pull '!F63)</f>
        <v>AllAllAll</v>
      </c>
      <c r="B63">
        <v>62</v>
      </c>
      <c r="C63" s="28">
        <v>44805</v>
      </c>
      <c r="D63" t="s">
        <v>24</v>
      </c>
      <c r="E63" t="s">
        <v>21</v>
      </c>
      <c r="F63" t="s">
        <v>18</v>
      </c>
      <c r="G63" s="1">
        <v>477</v>
      </c>
      <c r="H63" s="1">
        <v>146</v>
      </c>
      <c r="I63" s="1">
        <v>112</v>
      </c>
      <c r="J63" s="1">
        <v>34</v>
      </c>
      <c r="K63" s="1">
        <v>0</v>
      </c>
      <c r="L63" s="1">
        <v>27</v>
      </c>
      <c r="M63" s="1">
        <v>12</v>
      </c>
      <c r="N63">
        <v>1</v>
      </c>
      <c r="O63" s="1">
        <v>0</v>
      </c>
      <c r="P63">
        <v>2</v>
      </c>
      <c r="Q63">
        <v>0</v>
      </c>
      <c r="R63" s="1">
        <v>0</v>
      </c>
      <c r="S63" s="2">
        <v>19</v>
      </c>
      <c r="T63" s="2">
        <v>33856</v>
      </c>
      <c r="U63" s="2">
        <v>0</v>
      </c>
      <c r="V63" t="s">
        <v>22</v>
      </c>
      <c r="W63">
        <v>75</v>
      </c>
      <c r="X63" s="2">
        <v>77501</v>
      </c>
    </row>
    <row r="64" spans="1:24" x14ac:dyDescent="0.25">
      <c r="A64" s="29" t="str">
        <f>IF('Summary '!$B$5="All","All",'Raw Data Pull '!D64)&amp;IF('Summary '!$B$6="All","All",'Raw Data Pull '!E64)&amp;IF('Summary '!$B$7="All","All",'Raw Data Pull '!F64)</f>
        <v>AllAllAll</v>
      </c>
      <c r="B64">
        <v>63</v>
      </c>
      <c r="C64" s="28">
        <v>44652</v>
      </c>
      <c r="D64" t="s">
        <v>16</v>
      </c>
      <c r="E64" t="s">
        <v>19</v>
      </c>
      <c r="F64" t="s">
        <v>18</v>
      </c>
      <c r="G64" s="1">
        <v>30329</v>
      </c>
      <c r="H64" s="1">
        <v>15455</v>
      </c>
      <c r="I64" s="1">
        <v>11564</v>
      </c>
      <c r="J64" s="1">
        <v>3405</v>
      </c>
      <c r="K64">
        <v>486</v>
      </c>
      <c r="L64" s="1">
        <v>3403</v>
      </c>
      <c r="M64" s="1">
        <v>1218</v>
      </c>
      <c r="N64">
        <v>222</v>
      </c>
      <c r="O64" s="1">
        <v>73</v>
      </c>
      <c r="P64" s="1">
        <v>1114</v>
      </c>
      <c r="Q64">
        <v>31</v>
      </c>
      <c r="R64" s="1">
        <v>16</v>
      </c>
      <c r="S64" s="2">
        <v>1626</v>
      </c>
      <c r="T64" s="2">
        <v>3214152.63</v>
      </c>
      <c r="U64" s="2">
        <v>94</v>
      </c>
      <c r="V64" s="2">
        <v>233045.6</v>
      </c>
      <c r="W64" s="1">
        <v>12610</v>
      </c>
      <c r="X64" s="2">
        <v>25258948.899999999</v>
      </c>
    </row>
    <row r="65" spans="1:24" x14ac:dyDescent="0.25">
      <c r="A65" s="29" t="str">
        <f>IF('Summary '!$B$5="All","All",'Raw Data Pull '!D65)&amp;IF('Summary '!$B$6="All","All",'Raw Data Pull '!E65)&amp;IF('Summary '!$B$7="All","All",'Raw Data Pull '!F65)</f>
        <v>AllAllAll</v>
      </c>
      <c r="B65">
        <v>64</v>
      </c>
      <c r="C65" s="28">
        <v>44256</v>
      </c>
      <c r="D65" t="s">
        <v>24</v>
      </c>
      <c r="E65" t="s">
        <v>21</v>
      </c>
      <c r="F65" t="s">
        <v>18</v>
      </c>
      <c r="G65" s="1">
        <v>97</v>
      </c>
      <c r="H65" s="1">
        <v>87</v>
      </c>
      <c r="I65" s="1">
        <v>69</v>
      </c>
      <c r="J65">
        <v>18</v>
      </c>
      <c r="K65">
        <v>0</v>
      </c>
      <c r="L65">
        <v>18</v>
      </c>
      <c r="M65">
        <v>0</v>
      </c>
      <c r="N65">
        <v>0</v>
      </c>
      <c r="O65">
        <v>0</v>
      </c>
      <c r="P65">
        <v>6</v>
      </c>
      <c r="Q65">
        <v>0</v>
      </c>
      <c r="R65">
        <v>0</v>
      </c>
      <c r="S65" s="2">
        <v>18</v>
      </c>
      <c r="T65" s="2">
        <v>206812</v>
      </c>
      <c r="U65" s="2">
        <v>0</v>
      </c>
      <c r="V65" t="s">
        <v>22</v>
      </c>
      <c r="W65">
        <v>83</v>
      </c>
      <c r="X65" s="2">
        <v>1094758</v>
      </c>
    </row>
    <row r="66" spans="1:24" x14ac:dyDescent="0.25">
      <c r="A66" s="29" t="str">
        <f>IF('Summary '!$B$5="All","All",'Raw Data Pull '!D66)&amp;IF('Summary '!$B$6="All","All",'Raw Data Pull '!E66)&amp;IF('Summary '!$B$7="All","All",'Raw Data Pull '!F66)</f>
        <v>AllAllAll</v>
      </c>
      <c r="B66">
        <v>65</v>
      </c>
      <c r="C66" s="28">
        <v>44621</v>
      </c>
      <c r="D66" t="s">
        <v>16</v>
      </c>
      <c r="E66" t="s">
        <v>17</v>
      </c>
      <c r="F66" t="s">
        <v>18</v>
      </c>
      <c r="G66" s="1">
        <v>45358</v>
      </c>
      <c r="H66" s="1">
        <v>18809</v>
      </c>
      <c r="I66" s="1">
        <v>14192</v>
      </c>
      <c r="J66" s="1">
        <v>2635</v>
      </c>
      <c r="K66" s="1">
        <v>1900</v>
      </c>
      <c r="L66" s="1">
        <v>2633</v>
      </c>
      <c r="M66">
        <v>877</v>
      </c>
      <c r="N66">
        <v>142</v>
      </c>
      <c r="O66">
        <v>56</v>
      </c>
      <c r="P66">
        <v>738</v>
      </c>
      <c r="Q66">
        <v>18</v>
      </c>
      <c r="R66" s="1">
        <v>8</v>
      </c>
      <c r="S66" s="2">
        <v>1584</v>
      </c>
      <c r="T66" s="2">
        <v>3600267.93</v>
      </c>
      <c r="U66" s="2">
        <v>78</v>
      </c>
      <c r="V66" s="2">
        <v>219536.54</v>
      </c>
      <c r="W66" s="1">
        <v>21754</v>
      </c>
      <c r="X66" s="2">
        <v>21184406.23</v>
      </c>
    </row>
    <row r="67" spans="1:24" x14ac:dyDescent="0.25">
      <c r="A67" s="29" t="str">
        <f>IF('Summary '!$B$5="All","All",'Raw Data Pull '!D67)&amp;IF('Summary '!$B$6="All","All",'Raw Data Pull '!E67)&amp;IF('Summary '!$B$7="All","All",'Raw Data Pull '!F67)</f>
        <v>AllAllAll</v>
      </c>
      <c r="B67">
        <v>66</v>
      </c>
      <c r="C67" s="28">
        <v>44440</v>
      </c>
      <c r="D67" t="s">
        <v>16</v>
      </c>
      <c r="E67" t="s">
        <v>19</v>
      </c>
      <c r="F67" t="s">
        <v>18</v>
      </c>
      <c r="G67" s="1">
        <v>48801</v>
      </c>
      <c r="H67" s="1">
        <v>29601</v>
      </c>
      <c r="I67" s="1">
        <v>22764</v>
      </c>
      <c r="J67" s="1">
        <v>5007</v>
      </c>
      <c r="K67" s="1">
        <v>1830</v>
      </c>
      <c r="L67" s="1">
        <v>5007</v>
      </c>
      <c r="M67" s="1">
        <v>1252</v>
      </c>
      <c r="N67">
        <v>467</v>
      </c>
      <c r="O67" s="1">
        <v>130</v>
      </c>
      <c r="P67" s="1">
        <v>1684</v>
      </c>
      <c r="Q67">
        <v>85</v>
      </c>
      <c r="R67" s="1">
        <v>24</v>
      </c>
      <c r="S67" s="2">
        <v>2854</v>
      </c>
      <c r="T67" s="2">
        <v>10041913.68</v>
      </c>
      <c r="U67" s="2">
        <v>237</v>
      </c>
      <c r="V67" s="2">
        <v>805410.29</v>
      </c>
      <c r="W67" s="1">
        <v>26652</v>
      </c>
      <c r="X67" s="2">
        <v>91006279.579999998</v>
      </c>
    </row>
    <row r="68" spans="1:24" x14ac:dyDescent="0.25">
      <c r="A68" s="29" t="str">
        <f>IF('Summary '!$B$5="All","All",'Raw Data Pull '!D68)&amp;IF('Summary '!$B$6="All","All",'Raw Data Pull '!E68)&amp;IF('Summary '!$B$7="All","All",'Raw Data Pull '!F68)</f>
        <v>AllAllAll</v>
      </c>
      <c r="B68">
        <v>67</v>
      </c>
      <c r="C68" s="28">
        <v>44228</v>
      </c>
      <c r="D68" t="s">
        <v>16</v>
      </c>
      <c r="E68" t="s">
        <v>21</v>
      </c>
      <c r="F68" t="s">
        <v>18</v>
      </c>
      <c r="G68">
        <v>12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</v>
      </c>
      <c r="O68">
        <v>0</v>
      </c>
      <c r="P68">
        <v>0</v>
      </c>
      <c r="Q68">
        <v>0</v>
      </c>
      <c r="R68">
        <v>0</v>
      </c>
      <c r="S68" s="2">
        <v>0</v>
      </c>
      <c r="T68" t="s">
        <v>22</v>
      </c>
      <c r="U68">
        <v>0</v>
      </c>
      <c r="V68" t="s">
        <v>22</v>
      </c>
      <c r="W68">
        <v>0</v>
      </c>
      <c r="X68" t="s">
        <v>22</v>
      </c>
    </row>
    <row r="69" spans="1:24" x14ac:dyDescent="0.25">
      <c r="A69" s="29" t="str">
        <f>IF('Summary '!$B$5="All","All",'Raw Data Pull '!D69)&amp;IF('Summary '!$B$6="All","All",'Raw Data Pull '!E69)&amp;IF('Summary '!$B$7="All","All",'Raw Data Pull '!F69)</f>
        <v>AllAllAll</v>
      </c>
      <c r="B69">
        <v>68</v>
      </c>
      <c r="C69" s="28">
        <v>44470</v>
      </c>
      <c r="D69" t="s">
        <v>16</v>
      </c>
      <c r="E69" t="s">
        <v>19</v>
      </c>
      <c r="F69" t="s">
        <v>18</v>
      </c>
      <c r="G69" s="1">
        <v>34136</v>
      </c>
      <c r="H69" s="1">
        <v>18747</v>
      </c>
      <c r="I69" s="1">
        <v>14346</v>
      </c>
      <c r="J69" s="1">
        <v>3644</v>
      </c>
      <c r="K69">
        <v>757</v>
      </c>
      <c r="L69" s="1">
        <v>3644</v>
      </c>
      <c r="M69">
        <v>860</v>
      </c>
      <c r="N69">
        <v>360</v>
      </c>
      <c r="O69" s="1">
        <v>100</v>
      </c>
      <c r="P69" s="1">
        <v>1244</v>
      </c>
      <c r="Q69">
        <v>61</v>
      </c>
      <c r="R69" s="1">
        <v>13</v>
      </c>
      <c r="S69" s="2">
        <v>1886</v>
      </c>
      <c r="T69" s="2">
        <v>5938314.1299999999</v>
      </c>
      <c r="U69" s="2">
        <v>159</v>
      </c>
      <c r="V69" s="2">
        <v>538908.04</v>
      </c>
      <c r="W69" s="1">
        <v>16515</v>
      </c>
      <c r="X69" s="2">
        <v>48459608.020000003</v>
      </c>
    </row>
    <row r="70" spans="1:24" x14ac:dyDescent="0.25">
      <c r="A70" s="29" t="str">
        <f>IF('Summary '!$B$5="All","All",'Raw Data Pull '!D70)&amp;IF('Summary '!$B$6="All","All",'Raw Data Pull '!E70)&amp;IF('Summary '!$B$7="All","All",'Raw Data Pull '!F70)</f>
        <v>AllAllAll</v>
      </c>
      <c r="B70">
        <v>69</v>
      </c>
      <c r="C70" s="28">
        <v>44682</v>
      </c>
      <c r="D70" t="s">
        <v>16</v>
      </c>
      <c r="E70" t="s">
        <v>21</v>
      </c>
      <c r="F70" t="s">
        <v>18</v>
      </c>
      <c r="G70" s="1">
        <v>1554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2">
        <v>0</v>
      </c>
      <c r="T70" t="s">
        <v>22</v>
      </c>
      <c r="U70" s="2">
        <v>0</v>
      </c>
      <c r="V70" t="s">
        <v>22</v>
      </c>
      <c r="W70">
        <v>0</v>
      </c>
      <c r="X70" t="s">
        <v>22</v>
      </c>
    </row>
    <row r="71" spans="1:24" x14ac:dyDescent="0.25">
      <c r="A71" s="29" t="str">
        <f>IF('Summary '!$B$5="All","All",'Raw Data Pull '!D71)&amp;IF('Summary '!$B$6="All","All",'Raw Data Pull '!E71)&amp;IF('Summary '!$B$7="All","All",'Raw Data Pull '!F71)</f>
        <v>AllAllAll</v>
      </c>
      <c r="B71">
        <v>70</v>
      </c>
      <c r="C71" s="28">
        <v>44682</v>
      </c>
      <c r="D71" t="s">
        <v>24</v>
      </c>
      <c r="E71" t="s">
        <v>19</v>
      </c>
      <c r="F71" t="s">
        <v>18</v>
      </c>
      <c r="G71" s="1">
        <v>1629</v>
      </c>
      <c r="H71" s="1">
        <v>1227</v>
      </c>
      <c r="I71" s="1">
        <v>916</v>
      </c>
      <c r="J71" s="1">
        <v>311</v>
      </c>
      <c r="K71" s="1">
        <v>0</v>
      </c>
      <c r="L71" s="1">
        <v>310</v>
      </c>
      <c r="M71" s="1">
        <v>145</v>
      </c>
      <c r="N71">
        <v>14</v>
      </c>
      <c r="O71" s="1">
        <v>13</v>
      </c>
      <c r="P71">
        <v>76</v>
      </c>
      <c r="Q71">
        <v>2</v>
      </c>
      <c r="R71" s="1">
        <v>2</v>
      </c>
      <c r="S71" s="2">
        <v>160</v>
      </c>
      <c r="T71" s="2">
        <v>573539.74</v>
      </c>
      <c r="U71" s="2">
        <v>14</v>
      </c>
      <c r="V71" s="2">
        <v>75742.41</v>
      </c>
      <c r="W71">
        <v>750</v>
      </c>
      <c r="X71" s="2">
        <v>2548283.08</v>
      </c>
    </row>
    <row r="72" spans="1:24" x14ac:dyDescent="0.25">
      <c r="A72" s="29" t="str">
        <f>IF('Summary '!$B$5="All","All",'Raw Data Pull '!D72)&amp;IF('Summary '!$B$6="All","All",'Raw Data Pull '!E72)&amp;IF('Summary '!$B$7="All","All",'Raw Data Pull '!F72)</f>
        <v>AllAllAll</v>
      </c>
      <c r="B72">
        <v>71</v>
      </c>
      <c r="C72" s="28">
        <v>44348</v>
      </c>
      <c r="D72" t="s">
        <v>24</v>
      </c>
      <c r="E72" t="s">
        <v>21</v>
      </c>
      <c r="F72" t="s">
        <v>18</v>
      </c>
      <c r="G72">
        <v>90</v>
      </c>
      <c r="H72">
        <v>80</v>
      </c>
      <c r="I72">
        <v>70</v>
      </c>
      <c r="J72">
        <v>10</v>
      </c>
      <c r="K72">
        <v>0</v>
      </c>
      <c r="L72">
        <v>10</v>
      </c>
      <c r="M72">
        <v>1</v>
      </c>
      <c r="N72">
        <v>1</v>
      </c>
      <c r="O72">
        <v>0</v>
      </c>
      <c r="P72">
        <v>3</v>
      </c>
      <c r="Q72">
        <v>0</v>
      </c>
      <c r="R72">
        <v>0</v>
      </c>
      <c r="S72" s="2">
        <v>9</v>
      </c>
      <c r="T72" s="2">
        <v>94745</v>
      </c>
      <c r="U72" s="2">
        <v>1</v>
      </c>
      <c r="V72" s="2">
        <v>22525</v>
      </c>
      <c r="W72">
        <v>77</v>
      </c>
      <c r="X72" s="2">
        <v>924827</v>
      </c>
    </row>
    <row r="73" spans="1:24" x14ac:dyDescent="0.25">
      <c r="A73" s="29" t="str">
        <f>IF('Summary '!$B$5="All","All",'Raw Data Pull '!D73)&amp;IF('Summary '!$B$6="All","All",'Raw Data Pull '!E73)&amp;IF('Summary '!$B$7="All","All",'Raw Data Pull '!F73)</f>
        <v>AllAllAll</v>
      </c>
      <c r="B73">
        <v>72</v>
      </c>
      <c r="C73" s="28">
        <v>44228</v>
      </c>
      <c r="D73" t="s">
        <v>24</v>
      </c>
      <c r="E73" t="s">
        <v>17</v>
      </c>
      <c r="F73" t="s">
        <v>18</v>
      </c>
      <c r="G73" s="1">
        <v>1438</v>
      </c>
      <c r="H73" s="1">
        <v>898</v>
      </c>
      <c r="I73" s="1">
        <v>593</v>
      </c>
      <c r="J73">
        <v>305</v>
      </c>
      <c r="K73">
        <v>0</v>
      </c>
      <c r="L73">
        <v>305</v>
      </c>
      <c r="M73">
        <v>62</v>
      </c>
      <c r="N73">
        <v>12</v>
      </c>
      <c r="O73">
        <v>6</v>
      </c>
      <c r="P73">
        <v>82</v>
      </c>
      <c r="Q73">
        <v>3</v>
      </c>
      <c r="R73">
        <v>1</v>
      </c>
      <c r="S73" s="2">
        <v>223</v>
      </c>
      <c r="T73" s="2">
        <v>1077358.82</v>
      </c>
      <c r="U73" s="2">
        <v>9</v>
      </c>
      <c r="V73" s="2">
        <v>66130.44</v>
      </c>
      <c r="W73" s="1">
        <v>1011</v>
      </c>
      <c r="X73" s="2">
        <v>3221973.7</v>
      </c>
    </row>
    <row r="74" spans="1:24" x14ac:dyDescent="0.25">
      <c r="A74" s="29" t="str">
        <f>IF('Summary '!$B$5="All","All",'Raw Data Pull '!D74)&amp;IF('Summary '!$B$6="All","All",'Raw Data Pull '!E74)&amp;IF('Summary '!$B$7="All","All",'Raw Data Pull '!F74)</f>
        <v>AllAllAll</v>
      </c>
      <c r="B74">
        <v>73</v>
      </c>
      <c r="C74" s="28">
        <v>44562</v>
      </c>
      <c r="D74" t="s">
        <v>24</v>
      </c>
      <c r="E74" t="s">
        <v>17</v>
      </c>
      <c r="F74" t="s">
        <v>18</v>
      </c>
      <c r="G74" s="1">
        <v>3800</v>
      </c>
      <c r="H74" s="1">
        <v>2102</v>
      </c>
      <c r="I74" s="1">
        <v>1376</v>
      </c>
      <c r="J74" s="1">
        <v>726</v>
      </c>
      <c r="K74" s="1">
        <v>0</v>
      </c>
      <c r="L74" s="1">
        <v>725</v>
      </c>
      <c r="M74" s="1">
        <v>225</v>
      </c>
      <c r="N74">
        <v>33</v>
      </c>
      <c r="O74" s="1">
        <v>15</v>
      </c>
      <c r="P74">
        <v>168</v>
      </c>
      <c r="Q74">
        <v>4</v>
      </c>
      <c r="R74" s="1">
        <v>4</v>
      </c>
      <c r="S74" s="2">
        <v>489</v>
      </c>
      <c r="T74" s="2">
        <v>1508355.54</v>
      </c>
      <c r="U74" s="2">
        <v>19</v>
      </c>
      <c r="V74" s="2">
        <v>47604.06</v>
      </c>
      <c r="W74" s="1">
        <v>2039</v>
      </c>
      <c r="X74" s="2">
        <v>4792552.1900000004</v>
      </c>
    </row>
    <row r="75" spans="1:24" x14ac:dyDescent="0.25">
      <c r="A75" s="29" t="str">
        <f>IF('Summary '!$B$5="All","All",'Raw Data Pull '!D75)&amp;IF('Summary '!$B$6="All","All",'Raw Data Pull '!E75)&amp;IF('Summary '!$B$7="All","All",'Raw Data Pull '!F75)</f>
        <v>AllAllAll</v>
      </c>
      <c r="B75">
        <v>74</v>
      </c>
      <c r="C75" s="28">
        <v>44105</v>
      </c>
      <c r="D75" t="s">
        <v>24</v>
      </c>
      <c r="E75" t="s">
        <v>19</v>
      </c>
      <c r="F75" t="s">
        <v>18</v>
      </c>
      <c r="G75" s="1">
        <v>741</v>
      </c>
      <c r="H75" s="1">
        <v>487</v>
      </c>
      <c r="I75" s="1">
        <v>377</v>
      </c>
      <c r="J75">
        <v>110</v>
      </c>
      <c r="K75">
        <v>0</v>
      </c>
      <c r="L75">
        <v>110</v>
      </c>
      <c r="M75">
        <v>26</v>
      </c>
      <c r="N75">
        <v>3</v>
      </c>
      <c r="O75">
        <v>0</v>
      </c>
      <c r="P75">
        <v>26</v>
      </c>
      <c r="Q75">
        <v>0</v>
      </c>
      <c r="R75">
        <v>0</v>
      </c>
      <c r="S75" s="2">
        <v>76</v>
      </c>
      <c r="T75" s="2">
        <v>784839.22</v>
      </c>
      <c r="U75" s="2">
        <v>3</v>
      </c>
      <c r="V75" s="2">
        <v>26284.14</v>
      </c>
      <c r="W75">
        <v>431</v>
      </c>
      <c r="X75" s="2">
        <v>3664915.95</v>
      </c>
    </row>
    <row r="76" spans="1:24" x14ac:dyDescent="0.25">
      <c r="A76" s="29" t="str">
        <f>IF('Summary '!$B$5="All","All",'Raw Data Pull '!D76)&amp;IF('Summary '!$B$6="All","All",'Raw Data Pull '!E76)&amp;IF('Summary '!$B$7="All","All",'Raw Data Pull '!F76)</f>
        <v>AllAllAll</v>
      </c>
      <c r="B76">
        <v>75</v>
      </c>
      <c r="C76" s="28">
        <v>44743</v>
      </c>
      <c r="D76" t="s">
        <v>24</v>
      </c>
      <c r="E76" t="s">
        <v>17</v>
      </c>
      <c r="F76" t="s">
        <v>18</v>
      </c>
      <c r="G76" s="1">
        <v>4707</v>
      </c>
      <c r="H76" s="1">
        <v>2382</v>
      </c>
      <c r="I76" s="1">
        <v>1385</v>
      </c>
      <c r="J76">
        <v>997</v>
      </c>
      <c r="K76">
        <v>0</v>
      </c>
      <c r="L76">
        <v>996</v>
      </c>
      <c r="M76">
        <v>294</v>
      </c>
      <c r="N76">
        <v>31</v>
      </c>
      <c r="O76">
        <v>8</v>
      </c>
      <c r="P76">
        <v>248</v>
      </c>
      <c r="Q76">
        <v>3</v>
      </c>
      <c r="R76">
        <v>1</v>
      </c>
      <c r="S76" s="2">
        <v>427</v>
      </c>
      <c r="T76" s="2">
        <v>615705.31000000006</v>
      </c>
      <c r="U76" s="2">
        <v>14</v>
      </c>
      <c r="V76" s="2">
        <v>25564.02</v>
      </c>
      <c r="W76" s="1">
        <v>1286</v>
      </c>
      <c r="X76" s="2">
        <v>1805998.37</v>
      </c>
    </row>
    <row r="77" spans="1:24" x14ac:dyDescent="0.25">
      <c r="A77" s="29" t="str">
        <f>IF('Summary '!$B$5="All","All",'Raw Data Pull '!D77)&amp;IF('Summary '!$B$6="All","All",'Raw Data Pull '!E77)&amp;IF('Summary '!$B$7="All","All",'Raw Data Pull '!F77)</f>
        <v>AllAllAll</v>
      </c>
      <c r="B77">
        <v>76</v>
      </c>
      <c r="C77" s="28">
        <v>44470</v>
      </c>
      <c r="D77" t="s">
        <v>24</v>
      </c>
      <c r="E77" t="s">
        <v>21</v>
      </c>
      <c r="F77" t="s">
        <v>18</v>
      </c>
      <c r="G77" s="1">
        <v>285</v>
      </c>
      <c r="H77">
        <v>234</v>
      </c>
      <c r="I77">
        <v>192</v>
      </c>
      <c r="J77">
        <v>42</v>
      </c>
      <c r="K77">
        <v>0</v>
      </c>
      <c r="L77">
        <v>42</v>
      </c>
      <c r="M77">
        <v>14</v>
      </c>
      <c r="N77">
        <v>3</v>
      </c>
      <c r="O77">
        <v>0</v>
      </c>
      <c r="P77">
        <v>7</v>
      </c>
      <c r="Q77">
        <v>0</v>
      </c>
      <c r="R77">
        <v>0</v>
      </c>
      <c r="S77" s="2">
        <v>37</v>
      </c>
      <c r="T77" s="2">
        <v>328490</v>
      </c>
      <c r="U77" s="2">
        <v>2</v>
      </c>
      <c r="V77" s="2">
        <v>3805</v>
      </c>
      <c r="W77">
        <v>217</v>
      </c>
      <c r="X77" s="2">
        <v>1960524</v>
      </c>
    </row>
    <row r="78" spans="1:24" x14ac:dyDescent="0.25">
      <c r="A78" s="29" t="str">
        <f>IF('Summary '!$B$5="All","All",'Raw Data Pull '!D78)&amp;IF('Summary '!$B$6="All","All",'Raw Data Pull '!E78)&amp;IF('Summary '!$B$7="All","All",'Raw Data Pull '!F78)</f>
        <v>AllAllAll</v>
      </c>
      <c r="B78">
        <v>77</v>
      </c>
      <c r="C78" s="28">
        <v>44166</v>
      </c>
      <c r="D78" t="s">
        <v>24</v>
      </c>
      <c r="E78" t="s">
        <v>19</v>
      </c>
      <c r="F78" t="s">
        <v>18</v>
      </c>
      <c r="G78" s="1">
        <v>958</v>
      </c>
      <c r="H78">
        <v>726</v>
      </c>
      <c r="I78">
        <v>543</v>
      </c>
      <c r="J78">
        <v>183</v>
      </c>
      <c r="K78">
        <v>0</v>
      </c>
      <c r="L78">
        <v>183</v>
      </c>
      <c r="M78">
        <v>49</v>
      </c>
      <c r="N78">
        <v>10</v>
      </c>
      <c r="O78">
        <v>2</v>
      </c>
      <c r="P78">
        <v>53</v>
      </c>
      <c r="Q78">
        <v>0</v>
      </c>
      <c r="R78">
        <v>1</v>
      </c>
      <c r="S78" s="2">
        <v>140</v>
      </c>
      <c r="T78" s="2">
        <v>1458967.1</v>
      </c>
      <c r="U78" s="2">
        <v>10</v>
      </c>
      <c r="V78" s="2">
        <v>54289.89</v>
      </c>
      <c r="W78">
        <v>698</v>
      </c>
      <c r="X78" s="2">
        <v>6282784.9699999997</v>
      </c>
    </row>
    <row r="79" spans="1:24" x14ac:dyDescent="0.25">
      <c r="A79" s="29" t="str">
        <f>IF('Summary '!$B$5="All","All",'Raw Data Pull '!D79)&amp;IF('Summary '!$B$6="All","All",'Raw Data Pull '!E79)&amp;IF('Summary '!$B$7="All","All",'Raw Data Pull '!F79)</f>
        <v>AllAllAll</v>
      </c>
      <c r="B79">
        <v>78</v>
      </c>
      <c r="C79" s="28">
        <v>44652</v>
      </c>
      <c r="D79" t="s">
        <v>23</v>
      </c>
      <c r="E79" t="s">
        <v>17</v>
      </c>
      <c r="F79" t="s">
        <v>18</v>
      </c>
      <c r="G79" s="1">
        <v>248</v>
      </c>
      <c r="H79" s="1">
        <v>88</v>
      </c>
      <c r="I79" s="1">
        <v>58</v>
      </c>
      <c r="J79">
        <v>10</v>
      </c>
      <c r="K79">
        <v>20</v>
      </c>
      <c r="L79">
        <v>10</v>
      </c>
      <c r="M79">
        <v>1</v>
      </c>
      <c r="N79">
        <v>1</v>
      </c>
      <c r="O79">
        <v>1</v>
      </c>
      <c r="P79">
        <v>1</v>
      </c>
      <c r="Q79">
        <v>0</v>
      </c>
      <c r="R79">
        <v>0</v>
      </c>
      <c r="S79" s="2">
        <v>2</v>
      </c>
      <c r="T79" s="2">
        <v>5936</v>
      </c>
      <c r="U79" s="2">
        <v>1</v>
      </c>
      <c r="V79">
        <v>936</v>
      </c>
      <c r="W79">
        <v>56</v>
      </c>
      <c r="X79" s="2">
        <v>68204</v>
      </c>
    </row>
    <row r="80" spans="1:24" x14ac:dyDescent="0.25">
      <c r="A80" s="29" t="str">
        <f>IF('Summary '!$B$5="All","All",'Raw Data Pull '!D80)&amp;IF('Summary '!$B$6="All","All",'Raw Data Pull '!E80)&amp;IF('Summary '!$B$7="All","All",'Raw Data Pull '!F80)</f>
        <v>AllAllAll</v>
      </c>
      <c r="B80">
        <v>79</v>
      </c>
      <c r="C80" s="28">
        <v>44317</v>
      </c>
      <c r="D80" t="s">
        <v>24</v>
      </c>
      <c r="E80" t="s">
        <v>21</v>
      </c>
      <c r="F80" t="s">
        <v>18</v>
      </c>
      <c r="G80" s="1">
        <v>107</v>
      </c>
      <c r="H80" s="1">
        <v>91</v>
      </c>
      <c r="I80" s="1">
        <v>74</v>
      </c>
      <c r="J80" s="1">
        <v>17</v>
      </c>
      <c r="K80">
        <v>0</v>
      </c>
      <c r="L80" s="1">
        <v>17</v>
      </c>
      <c r="M80" s="1">
        <v>1</v>
      </c>
      <c r="N80">
        <v>1</v>
      </c>
      <c r="O80" s="1">
        <v>0</v>
      </c>
      <c r="P80">
        <v>3</v>
      </c>
      <c r="Q80">
        <v>0</v>
      </c>
      <c r="R80" s="1">
        <v>1</v>
      </c>
      <c r="S80" s="2">
        <v>17</v>
      </c>
      <c r="T80" s="2">
        <v>162034</v>
      </c>
      <c r="U80" s="2">
        <v>1</v>
      </c>
      <c r="V80" s="2">
        <v>9855</v>
      </c>
      <c r="W80">
        <v>89</v>
      </c>
      <c r="X80" s="2">
        <v>940876</v>
      </c>
    </row>
    <row r="81" spans="1:24" x14ac:dyDescent="0.25">
      <c r="A81" s="29" t="str">
        <f>IF('Summary '!$B$5="All","All",'Raw Data Pull '!D81)&amp;IF('Summary '!$B$6="All","All",'Raw Data Pull '!E81)&amp;IF('Summary '!$B$7="All","All",'Raw Data Pull '!F81)</f>
        <v>AllAllAll</v>
      </c>
      <c r="B81">
        <v>80</v>
      </c>
      <c r="C81" s="28">
        <v>44470</v>
      </c>
      <c r="D81" t="s">
        <v>24</v>
      </c>
      <c r="E81" t="s">
        <v>19</v>
      </c>
      <c r="F81" t="s">
        <v>18</v>
      </c>
      <c r="G81" s="1">
        <v>678</v>
      </c>
      <c r="H81" s="1">
        <v>480</v>
      </c>
      <c r="I81" s="1">
        <v>398</v>
      </c>
      <c r="J81" s="1">
        <v>82</v>
      </c>
      <c r="K81">
        <v>0</v>
      </c>
      <c r="L81" s="1">
        <v>82</v>
      </c>
      <c r="M81">
        <v>25</v>
      </c>
      <c r="N81">
        <v>4</v>
      </c>
      <c r="O81" s="1">
        <v>2</v>
      </c>
      <c r="P81">
        <v>17</v>
      </c>
      <c r="Q81">
        <v>0</v>
      </c>
      <c r="R81" s="1">
        <v>2</v>
      </c>
      <c r="S81" s="2">
        <v>62</v>
      </c>
      <c r="T81" s="2">
        <v>299462.33</v>
      </c>
      <c r="U81" s="2">
        <v>2</v>
      </c>
      <c r="V81" s="2">
        <v>14795.39</v>
      </c>
      <c r="W81">
        <v>437</v>
      </c>
      <c r="X81" s="2">
        <v>1894066.31</v>
      </c>
    </row>
    <row r="82" spans="1:24" x14ac:dyDescent="0.25">
      <c r="A82" s="29" t="str">
        <f>IF('Summary '!$B$5="All","All",'Raw Data Pull '!D82)&amp;IF('Summary '!$B$6="All","All",'Raw Data Pull '!E82)&amp;IF('Summary '!$B$7="All","All",'Raw Data Pull '!F82)</f>
        <v>AllAllAll</v>
      </c>
      <c r="B82">
        <v>81</v>
      </c>
      <c r="C82" s="28">
        <v>44805</v>
      </c>
      <c r="D82" t="s">
        <v>16</v>
      </c>
      <c r="E82" t="s">
        <v>19</v>
      </c>
      <c r="F82" t="s">
        <v>20</v>
      </c>
      <c r="G82" s="1">
        <v>21680</v>
      </c>
      <c r="H82" s="1">
        <v>6241</v>
      </c>
      <c r="I82" s="1">
        <v>5423</v>
      </c>
      <c r="J82">
        <v>803</v>
      </c>
      <c r="K82">
        <v>15</v>
      </c>
      <c r="L82">
        <v>772</v>
      </c>
      <c r="M82">
        <v>52</v>
      </c>
      <c r="N82">
        <v>18</v>
      </c>
      <c r="O82">
        <v>3</v>
      </c>
      <c r="P82">
        <v>239</v>
      </c>
      <c r="Q82">
        <v>0</v>
      </c>
      <c r="R82">
        <v>0</v>
      </c>
      <c r="S82" s="2">
        <v>82</v>
      </c>
      <c r="T82" s="2">
        <v>182488.76</v>
      </c>
      <c r="U82" s="2">
        <v>1</v>
      </c>
      <c r="V82" s="2">
        <v>5034.82</v>
      </c>
      <c r="W82" s="1">
        <v>1140</v>
      </c>
      <c r="X82" s="2">
        <v>3483551.31</v>
      </c>
    </row>
    <row r="83" spans="1:24" x14ac:dyDescent="0.25">
      <c r="A83" s="29" t="str">
        <f>IF('Summary '!$B$5="All","All",'Raw Data Pull '!D83)&amp;IF('Summary '!$B$6="All","All",'Raw Data Pull '!E83)&amp;IF('Summary '!$B$7="All","All",'Raw Data Pull '!F83)</f>
        <v>AllAllAll</v>
      </c>
      <c r="B83">
        <v>82</v>
      </c>
      <c r="C83" s="28">
        <v>44228</v>
      </c>
      <c r="D83" t="s">
        <v>16</v>
      </c>
      <c r="E83" t="s">
        <v>17</v>
      </c>
      <c r="F83" t="s">
        <v>20</v>
      </c>
      <c r="G83" s="1">
        <v>16044</v>
      </c>
      <c r="H83" s="1">
        <v>7871</v>
      </c>
      <c r="I83" s="1">
        <v>6091</v>
      </c>
      <c r="J83" s="1">
        <v>1389</v>
      </c>
      <c r="K83" s="1">
        <v>391</v>
      </c>
      <c r="L83" s="1">
        <v>1389</v>
      </c>
      <c r="M83" s="1">
        <v>215</v>
      </c>
      <c r="N83">
        <v>167</v>
      </c>
      <c r="O83" s="1">
        <v>24</v>
      </c>
      <c r="P83">
        <v>483</v>
      </c>
      <c r="Q83">
        <v>31</v>
      </c>
      <c r="R83" s="1">
        <v>5</v>
      </c>
      <c r="S83" s="2">
        <v>919</v>
      </c>
      <c r="T83" s="2">
        <v>4493669.04</v>
      </c>
      <c r="U83" s="2">
        <v>93</v>
      </c>
      <c r="V83" s="2">
        <v>459499.53</v>
      </c>
      <c r="W83" s="1">
        <v>7681</v>
      </c>
      <c r="X83" s="2">
        <v>30644444.149999999</v>
      </c>
    </row>
    <row r="84" spans="1:24" x14ac:dyDescent="0.25">
      <c r="A84" s="29" t="str">
        <f>IF('Summary '!$B$5="All","All",'Raw Data Pull '!D84)&amp;IF('Summary '!$B$6="All","All",'Raw Data Pull '!E84)&amp;IF('Summary '!$B$7="All","All",'Raw Data Pull '!F84)</f>
        <v>AllAllAll</v>
      </c>
      <c r="B84">
        <v>83</v>
      </c>
      <c r="C84" s="28">
        <v>44562</v>
      </c>
      <c r="D84" t="s">
        <v>24</v>
      </c>
      <c r="E84" t="s">
        <v>19</v>
      </c>
      <c r="F84" t="s">
        <v>18</v>
      </c>
      <c r="G84" s="1">
        <v>2176</v>
      </c>
      <c r="H84" s="1">
        <v>1594</v>
      </c>
      <c r="I84" s="1">
        <v>1244</v>
      </c>
      <c r="J84">
        <v>350</v>
      </c>
      <c r="K84">
        <v>0</v>
      </c>
      <c r="L84">
        <v>349</v>
      </c>
      <c r="M84">
        <v>151</v>
      </c>
      <c r="N84">
        <v>17</v>
      </c>
      <c r="O84">
        <v>7</v>
      </c>
      <c r="P84">
        <v>90</v>
      </c>
      <c r="Q84">
        <v>3</v>
      </c>
      <c r="R84">
        <v>1</v>
      </c>
      <c r="S84" s="2">
        <v>231</v>
      </c>
      <c r="T84" s="2">
        <v>1187453.47</v>
      </c>
      <c r="U84" s="2">
        <v>7</v>
      </c>
      <c r="V84" s="2">
        <v>54957.31</v>
      </c>
      <c r="W84" s="1">
        <v>1321</v>
      </c>
      <c r="X84" s="2">
        <v>6278861.96</v>
      </c>
    </row>
    <row r="85" spans="1:24" x14ac:dyDescent="0.25">
      <c r="A85" s="29" t="str">
        <f>IF('Summary '!$B$5="All","All",'Raw Data Pull '!D85)&amp;IF('Summary '!$B$6="All","All",'Raw Data Pull '!E85)&amp;IF('Summary '!$B$7="All","All",'Raw Data Pull '!F85)</f>
        <v>AllAllAll</v>
      </c>
      <c r="B85">
        <v>84</v>
      </c>
      <c r="C85" s="28">
        <v>44197</v>
      </c>
      <c r="D85" t="s">
        <v>16</v>
      </c>
      <c r="E85" t="s">
        <v>17</v>
      </c>
      <c r="F85" t="s">
        <v>18</v>
      </c>
      <c r="G85" s="1">
        <v>76858</v>
      </c>
      <c r="H85" s="1">
        <v>40390</v>
      </c>
      <c r="I85" s="1">
        <v>33249</v>
      </c>
      <c r="J85" s="1">
        <v>6003</v>
      </c>
      <c r="K85" s="1">
        <v>1138</v>
      </c>
      <c r="L85" s="1">
        <v>6002</v>
      </c>
      <c r="M85" s="1">
        <v>1188</v>
      </c>
      <c r="N85">
        <v>476</v>
      </c>
      <c r="O85" s="1">
        <v>111</v>
      </c>
      <c r="P85" s="1">
        <v>1948</v>
      </c>
      <c r="Q85">
        <v>84</v>
      </c>
      <c r="R85" s="1">
        <v>33</v>
      </c>
      <c r="S85" s="2">
        <v>4212</v>
      </c>
      <c r="T85" s="2">
        <v>23291616.379999999</v>
      </c>
      <c r="U85" s="2">
        <v>321</v>
      </c>
      <c r="V85" s="2">
        <v>1894480.07</v>
      </c>
      <c r="W85" s="1">
        <v>40015</v>
      </c>
      <c r="X85" s="2">
        <v>155700477.62</v>
      </c>
    </row>
    <row r="86" spans="1:24" x14ac:dyDescent="0.25">
      <c r="A86" s="29" t="str">
        <f>IF('Summary '!$B$5="All","All",'Raw Data Pull '!D86)&amp;IF('Summary '!$B$6="All","All",'Raw Data Pull '!E86)&amp;IF('Summary '!$B$7="All","All",'Raw Data Pull '!F86)</f>
        <v>AllAllAll</v>
      </c>
      <c r="B86">
        <v>85</v>
      </c>
      <c r="C86" s="28">
        <v>44228</v>
      </c>
      <c r="D86" t="s">
        <v>24</v>
      </c>
      <c r="E86" t="s">
        <v>19</v>
      </c>
      <c r="F86" t="s">
        <v>18</v>
      </c>
      <c r="G86" s="1">
        <v>687</v>
      </c>
      <c r="H86" s="1">
        <v>540</v>
      </c>
      <c r="I86">
        <v>432</v>
      </c>
      <c r="J86">
        <v>108</v>
      </c>
      <c r="K86">
        <v>0</v>
      </c>
      <c r="L86">
        <v>108</v>
      </c>
      <c r="M86">
        <v>37</v>
      </c>
      <c r="N86">
        <v>7</v>
      </c>
      <c r="O86">
        <v>5</v>
      </c>
      <c r="P86">
        <v>21</v>
      </c>
      <c r="Q86">
        <v>1</v>
      </c>
      <c r="R86">
        <v>1</v>
      </c>
      <c r="S86" s="2">
        <v>89</v>
      </c>
      <c r="T86" s="2">
        <v>887144.54</v>
      </c>
      <c r="U86" s="2">
        <v>7</v>
      </c>
      <c r="V86" s="2">
        <v>48615.62</v>
      </c>
      <c r="W86">
        <v>522</v>
      </c>
      <c r="X86" s="2">
        <v>4240591.7</v>
      </c>
    </row>
    <row r="87" spans="1:24" x14ac:dyDescent="0.25">
      <c r="A87" s="29" t="str">
        <f>IF('Summary '!$B$5="All","All",'Raw Data Pull '!D87)&amp;IF('Summary '!$B$6="All","All",'Raw Data Pull '!E87)&amp;IF('Summary '!$B$7="All","All",'Raw Data Pull '!F87)</f>
        <v>AllAllAll</v>
      </c>
      <c r="B87">
        <v>86</v>
      </c>
      <c r="C87" s="28">
        <v>44166</v>
      </c>
      <c r="D87" t="s">
        <v>16</v>
      </c>
      <c r="E87" t="s">
        <v>19</v>
      </c>
      <c r="F87" t="s">
        <v>20</v>
      </c>
      <c r="G87" s="1">
        <v>26531</v>
      </c>
      <c r="H87" s="1">
        <v>15844</v>
      </c>
      <c r="I87" s="1">
        <v>13975</v>
      </c>
      <c r="J87" s="1">
        <v>1345</v>
      </c>
      <c r="K87">
        <v>524</v>
      </c>
      <c r="L87" s="1">
        <v>1345</v>
      </c>
      <c r="M87">
        <v>73</v>
      </c>
      <c r="N87">
        <v>121</v>
      </c>
      <c r="O87">
        <v>34</v>
      </c>
      <c r="P87">
        <v>407</v>
      </c>
      <c r="Q87">
        <v>10</v>
      </c>
      <c r="R87">
        <v>8</v>
      </c>
      <c r="S87" s="2">
        <v>971</v>
      </c>
      <c r="T87" s="2">
        <v>8079801.4800000004</v>
      </c>
      <c r="U87" s="2">
        <v>78</v>
      </c>
      <c r="V87" s="2">
        <v>680883.19</v>
      </c>
      <c r="W87" s="1">
        <v>15094</v>
      </c>
      <c r="X87" s="2">
        <v>112412898.72</v>
      </c>
    </row>
    <row r="88" spans="1:24" x14ac:dyDescent="0.25">
      <c r="A88" s="29" t="str">
        <f>IF('Summary '!$B$5="All","All",'Raw Data Pull '!D88)&amp;IF('Summary '!$B$6="All","All",'Raw Data Pull '!E88)&amp;IF('Summary '!$B$7="All","All",'Raw Data Pull '!F88)</f>
        <v>AllAllAll</v>
      </c>
      <c r="B88">
        <v>87</v>
      </c>
      <c r="C88" s="28">
        <v>44287</v>
      </c>
      <c r="D88" t="s">
        <v>24</v>
      </c>
      <c r="E88" t="s">
        <v>17</v>
      </c>
      <c r="F88" t="s">
        <v>18</v>
      </c>
      <c r="G88" s="1">
        <v>3205</v>
      </c>
      <c r="H88" s="1">
        <v>1804</v>
      </c>
      <c r="I88" s="1">
        <v>1313</v>
      </c>
      <c r="J88" s="1">
        <v>491</v>
      </c>
      <c r="K88">
        <v>0</v>
      </c>
      <c r="L88" s="1">
        <v>491</v>
      </c>
      <c r="M88">
        <v>94</v>
      </c>
      <c r="N88">
        <v>80</v>
      </c>
      <c r="O88">
        <v>2</v>
      </c>
      <c r="P88">
        <v>123</v>
      </c>
      <c r="Q88">
        <v>1</v>
      </c>
      <c r="R88" s="1">
        <v>2</v>
      </c>
      <c r="S88" s="2">
        <v>328</v>
      </c>
      <c r="T88" s="2">
        <v>1127360.28</v>
      </c>
      <c r="U88" s="2">
        <v>9</v>
      </c>
      <c r="V88" s="2">
        <v>47130.12</v>
      </c>
      <c r="W88" s="1">
        <v>2027</v>
      </c>
      <c r="X88" s="2">
        <v>4512125.3</v>
      </c>
    </row>
    <row r="89" spans="1:24" x14ac:dyDescent="0.25">
      <c r="A89" s="29" t="str">
        <f>IF('Summary '!$B$5="All","All",'Raw Data Pull '!D89)&amp;IF('Summary '!$B$6="All","All",'Raw Data Pull '!E89)&amp;IF('Summary '!$B$7="All","All",'Raw Data Pull '!F89)</f>
        <v>AllAllAll</v>
      </c>
      <c r="B89">
        <v>88</v>
      </c>
      <c r="C89" s="28">
        <v>44531</v>
      </c>
      <c r="D89" t="s">
        <v>16</v>
      </c>
      <c r="E89" t="s">
        <v>19</v>
      </c>
      <c r="F89" t="s">
        <v>20</v>
      </c>
      <c r="G89" s="1">
        <v>20558</v>
      </c>
      <c r="H89" s="1">
        <v>12529</v>
      </c>
      <c r="I89" s="1">
        <v>11402</v>
      </c>
      <c r="J89">
        <v>989</v>
      </c>
      <c r="K89">
        <v>138</v>
      </c>
      <c r="L89">
        <v>989</v>
      </c>
      <c r="M89">
        <v>330</v>
      </c>
      <c r="N89">
        <v>67</v>
      </c>
      <c r="O89">
        <v>28</v>
      </c>
      <c r="P89">
        <v>271</v>
      </c>
      <c r="Q89">
        <v>13</v>
      </c>
      <c r="R89">
        <v>3</v>
      </c>
      <c r="S89" s="2">
        <v>661</v>
      </c>
      <c r="T89" s="2">
        <v>3476957.54</v>
      </c>
      <c r="U89" s="2">
        <v>45</v>
      </c>
      <c r="V89" s="2">
        <v>219476.54</v>
      </c>
      <c r="W89" s="1">
        <v>11053</v>
      </c>
      <c r="X89" s="2">
        <v>50845516.990000002</v>
      </c>
    </row>
    <row r="90" spans="1:24" x14ac:dyDescent="0.25">
      <c r="A90" s="29" t="str">
        <f>IF('Summary '!$B$5="All","All",'Raw Data Pull '!D90)&amp;IF('Summary '!$B$6="All","All",'Raw Data Pull '!E90)&amp;IF('Summary '!$B$7="All","All",'Raw Data Pull '!F90)</f>
        <v>AllAllAll</v>
      </c>
      <c r="B90">
        <v>89</v>
      </c>
      <c r="C90" s="28">
        <v>44835</v>
      </c>
      <c r="D90" t="s">
        <v>24</v>
      </c>
      <c r="E90" t="s">
        <v>19</v>
      </c>
      <c r="F90" t="s">
        <v>18</v>
      </c>
      <c r="G90">
        <v>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2">
        <v>0</v>
      </c>
      <c r="T90" t="s">
        <v>22</v>
      </c>
      <c r="U90">
        <v>0</v>
      </c>
      <c r="V90" t="s">
        <v>22</v>
      </c>
      <c r="W90">
        <v>0</v>
      </c>
      <c r="X90" t="s">
        <v>22</v>
      </c>
    </row>
    <row r="91" spans="1:24" x14ac:dyDescent="0.25">
      <c r="A91" s="29" t="str">
        <f>IF('Summary '!$B$5="All","All",'Raw Data Pull '!D91)&amp;IF('Summary '!$B$6="All","All",'Raw Data Pull '!E91)&amp;IF('Summary '!$B$7="All","All",'Raw Data Pull '!F91)</f>
        <v>AllAllAll</v>
      </c>
      <c r="B91">
        <v>90</v>
      </c>
      <c r="C91" s="28">
        <v>44287</v>
      </c>
      <c r="D91" t="s">
        <v>16</v>
      </c>
      <c r="E91" t="s">
        <v>17</v>
      </c>
      <c r="F91" t="s">
        <v>18</v>
      </c>
      <c r="G91" s="1">
        <v>44172</v>
      </c>
      <c r="H91" s="1">
        <v>19895</v>
      </c>
      <c r="I91" s="1">
        <v>16095</v>
      </c>
      <c r="J91" s="1">
        <v>3010</v>
      </c>
      <c r="K91">
        <v>790</v>
      </c>
      <c r="L91" s="1">
        <v>3009</v>
      </c>
      <c r="M91">
        <v>702</v>
      </c>
      <c r="N91">
        <v>195</v>
      </c>
      <c r="O91" s="1">
        <v>56</v>
      </c>
      <c r="P91">
        <v>995</v>
      </c>
      <c r="Q91">
        <v>32</v>
      </c>
      <c r="R91" s="1">
        <v>13</v>
      </c>
      <c r="S91" s="2">
        <v>2029</v>
      </c>
      <c r="T91" s="2">
        <v>10294323.880000001</v>
      </c>
      <c r="U91" s="2">
        <v>123</v>
      </c>
      <c r="V91" s="2">
        <v>767895.74</v>
      </c>
      <c r="W91" s="1">
        <v>19435</v>
      </c>
      <c r="X91" s="2">
        <v>74923355.549999997</v>
      </c>
    </row>
    <row r="92" spans="1:24" x14ac:dyDescent="0.25">
      <c r="A92" s="29" t="str">
        <f>IF('Summary '!$B$5="All","All",'Raw Data Pull '!D92)&amp;IF('Summary '!$B$6="All","All",'Raw Data Pull '!E92)&amp;IF('Summary '!$B$7="All","All",'Raw Data Pull '!F92)</f>
        <v>AllAllAll</v>
      </c>
      <c r="B92">
        <v>91</v>
      </c>
      <c r="C92" s="28">
        <v>44348</v>
      </c>
      <c r="D92" t="s">
        <v>16</v>
      </c>
      <c r="E92" t="s">
        <v>19</v>
      </c>
      <c r="F92" t="s">
        <v>18</v>
      </c>
      <c r="G92" s="1">
        <v>57729</v>
      </c>
      <c r="H92" s="1">
        <v>30745</v>
      </c>
      <c r="I92" s="1">
        <v>25239</v>
      </c>
      <c r="J92" s="1">
        <v>4220</v>
      </c>
      <c r="K92" s="1">
        <v>1286</v>
      </c>
      <c r="L92" s="1">
        <v>4219</v>
      </c>
      <c r="M92" s="1">
        <v>1039</v>
      </c>
      <c r="N92">
        <v>364</v>
      </c>
      <c r="O92" s="1">
        <v>102</v>
      </c>
      <c r="P92" s="1">
        <v>1457</v>
      </c>
      <c r="Q92">
        <v>75</v>
      </c>
      <c r="R92" s="1">
        <v>18</v>
      </c>
      <c r="S92" s="2">
        <v>2637</v>
      </c>
      <c r="T92" s="2">
        <v>12058498.050000001</v>
      </c>
      <c r="U92" s="2">
        <v>202</v>
      </c>
      <c r="V92" s="2">
        <v>891020.75</v>
      </c>
      <c r="W92" s="1">
        <v>29981</v>
      </c>
      <c r="X92" s="2">
        <v>131527937.81999999</v>
      </c>
    </row>
    <row r="93" spans="1:24" x14ac:dyDescent="0.25">
      <c r="A93" s="29" t="str">
        <f>IF('Summary '!$B$5="All","All",'Raw Data Pull '!D93)&amp;IF('Summary '!$B$6="All","All",'Raw Data Pull '!E93)&amp;IF('Summary '!$B$7="All","All",'Raw Data Pull '!F93)</f>
        <v>AllAllAll</v>
      </c>
      <c r="B93">
        <v>92</v>
      </c>
      <c r="C93" s="28">
        <v>44713</v>
      </c>
      <c r="D93" t="s">
        <v>24</v>
      </c>
      <c r="E93" t="s">
        <v>17</v>
      </c>
      <c r="F93" t="s">
        <v>18</v>
      </c>
      <c r="G93" s="1">
        <v>3534</v>
      </c>
      <c r="H93" s="1">
        <v>1473</v>
      </c>
      <c r="I93" s="1">
        <v>870</v>
      </c>
      <c r="J93" s="1">
        <v>603</v>
      </c>
      <c r="K93" s="1">
        <v>0</v>
      </c>
      <c r="L93" s="1">
        <v>603</v>
      </c>
      <c r="M93">
        <v>184</v>
      </c>
      <c r="N93">
        <v>13</v>
      </c>
      <c r="O93">
        <v>8</v>
      </c>
      <c r="P93">
        <v>157</v>
      </c>
      <c r="Q93">
        <v>1</v>
      </c>
      <c r="R93" s="1">
        <v>0</v>
      </c>
      <c r="S93" s="2">
        <v>254</v>
      </c>
      <c r="T93" s="2">
        <v>394846.35</v>
      </c>
      <c r="U93" s="2">
        <v>9</v>
      </c>
      <c r="V93" s="2">
        <v>17176.03</v>
      </c>
      <c r="W93">
        <v>820</v>
      </c>
      <c r="X93" s="2">
        <v>1162886.6000000001</v>
      </c>
    </row>
    <row r="94" spans="1:24" x14ac:dyDescent="0.25">
      <c r="A94" s="29" t="str">
        <f>IF('Summary '!$B$5="All","All",'Raw Data Pull '!D94)&amp;IF('Summary '!$B$6="All","All",'Raw Data Pull '!E94)&amp;IF('Summary '!$B$7="All","All",'Raw Data Pull '!F94)</f>
        <v>AllAllAll</v>
      </c>
      <c r="B94">
        <v>93</v>
      </c>
      <c r="C94" s="28">
        <v>44501</v>
      </c>
      <c r="D94" t="s">
        <v>16</v>
      </c>
      <c r="E94" t="s">
        <v>19</v>
      </c>
      <c r="F94" t="s">
        <v>18</v>
      </c>
      <c r="G94" s="1">
        <v>27258</v>
      </c>
      <c r="H94" s="1">
        <v>15117</v>
      </c>
      <c r="I94" s="1">
        <v>11847</v>
      </c>
      <c r="J94" s="1">
        <v>2627</v>
      </c>
      <c r="K94" s="1">
        <v>643</v>
      </c>
      <c r="L94" s="1">
        <v>2626</v>
      </c>
      <c r="M94">
        <v>763</v>
      </c>
      <c r="N94">
        <v>248</v>
      </c>
      <c r="O94">
        <v>70</v>
      </c>
      <c r="P94">
        <v>867</v>
      </c>
      <c r="Q94">
        <v>52</v>
      </c>
      <c r="R94" s="1">
        <v>10</v>
      </c>
      <c r="S94" s="2">
        <v>1369</v>
      </c>
      <c r="T94" s="2">
        <v>5022557.04</v>
      </c>
      <c r="U94" s="2">
        <v>107</v>
      </c>
      <c r="V94" s="2">
        <v>385766.58</v>
      </c>
      <c r="W94" s="1">
        <v>13424</v>
      </c>
      <c r="X94" s="2">
        <v>44888031.490000002</v>
      </c>
    </row>
    <row r="95" spans="1:24" x14ac:dyDescent="0.25">
      <c r="A95" s="29" t="str">
        <f>IF('Summary '!$B$5="All","All",'Raw Data Pull '!D95)&amp;IF('Summary '!$B$6="All","All",'Raw Data Pull '!E95)&amp;IF('Summary '!$B$7="All","All",'Raw Data Pull '!F95)</f>
        <v>AllAllAll</v>
      </c>
      <c r="B95">
        <v>94</v>
      </c>
      <c r="C95" s="28">
        <v>44317</v>
      </c>
      <c r="D95" t="s">
        <v>24</v>
      </c>
      <c r="E95" t="s">
        <v>19</v>
      </c>
      <c r="F95" t="s">
        <v>18</v>
      </c>
      <c r="G95" s="1">
        <v>1612</v>
      </c>
      <c r="H95" s="1">
        <v>1315</v>
      </c>
      <c r="I95">
        <v>970</v>
      </c>
      <c r="J95">
        <v>345</v>
      </c>
      <c r="K95">
        <v>0</v>
      </c>
      <c r="L95">
        <v>345</v>
      </c>
      <c r="M95">
        <v>125</v>
      </c>
      <c r="N95">
        <v>18</v>
      </c>
      <c r="O95">
        <v>8</v>
      </c>
      <c r="P95">
        <v>100</v>
      </c>
      <c r="Q95">
        <v>2</v>
      </c>
      <c r="R95">
        <v>3</v>
      </c>
      <c r="S95" s="2">
        <v>259</v>
      </c>
      <c r="T95" s="2">
        <v>1858125.28</v>
      </c>
      <c r="U95" s="2">
        <v>12</v>
      </c>
      <c r="V95" s="2">
        <v>113958.65</v>
      </c>
      <c r="W95" s="1">
        <v>1215</v>
      </c>
      <c r="X95" s="2">
        <v>8161337.3499999996</v>
      </c>
    </row>
    <row r="96" spans="1:24" x14ac:dyDescent="0.25">
      <c r="A96" s="29" t="str">
        <f>IF('Summary '!$B$5="All","All",'Raw Data Pull '!D96)&amp;IF('Summary '!$B$6="All","All",'Raw Data Pull '!E96)&amp;IF('Summary '!$B$7="All","All",'Raw Data Pull '!F96)</f>
        <v>AllAllAll</v>
      </c>
      <c r="B96">
        <v>95</v>
      </c>
      <c r="C96" s="28">
        <v>44501</v>
      </c>
      <c r="D96" t="s">
        <v>24</v>
      </c>
      <c r="E96" t="s">
        <v>21</v>
      </c>
      <c r="F96" t="s">
        <v>18</v>
      </c>
      <c r="G96" s="1">
        <v>187</v>
      </c>
      <c r="H96" s="1">
        <v>159</v>
      </c>
      <c r="I96" s="1">
        <v>127</v>
      </c>
      <c r="J96" s="1">
        <v>32</v>
      </c>
      <c r="K96">
        <v>0</v>
      </c>
      <c r="L96" s="1">
        <v>32</v>
      </c>
      <c r="M96">
        <v>15</v>
      </c>
      <c r="N96">
        <v>1</v>
      </c>
      <c r="O96">
        <v>0</v>
      </c>
      <c r="P96">
        <v>6</v>
      </c>
      <c r="Q96">
        <v>0</v>
      </c>
      <c r="R96">
        <v>0</v>
      </c>
      <c r="S96" s="2">
        <v>26</v>
      </c>
      <c r="T96" s="2">
        <v>216099</v>
      </c>
      <c r="U96" s="2">
        <v>0</v>
      </c>
      <c r="V96" t="s">
        <v>22</v>
      </c>
      <c r="W96">
        <v>144</v>
      </c>
      <c r="X96" s="2">
        <v>1429301</v>
      </c>
    </row>
    <row r="97" spans="1:24" x14ac:dyDescent="0.25">
      <c r="A97" s="29" t="str">
        <f>IF('Summary '!$B$5="All","All",'Raw Data Pull '!D97)&amp;IF('Summary '!$B$6="All","All",'Raw Data Pull '!E97)&amp;IF('Summary '!$B$7="All","All",'Raw Data Pull '!F97)</f>
        <v>AllAllAll</v>
      </c>
      <c r="B97">
        <v>96</v>
      </c>
      <c r="C97" s="28">
        <v>44228</v>
      </c>
      <c r="D97" t="s">
        <v>16</v>
      </c>
      <c r="E97" t="s">
        <v>19</v>
      </c>
      <c r="F97" t="s">
        <v>18</v>
      </c>
      <c r="G97" s="1">
        <v>25256</v>
      </c>
      <c r="H97" s="1">
        <v>15037</v>
      </c>
      <c r="I97" s="1">
        <v>11640</v>
      </c>
      <c r="J97" s="1">
        <v>2877</v>
      </c>
      <c r="K97" s="1">
        <v>520</v>
      </c>
      <c r="L97" s="1">
        <v>2877</v>
      </c>
      <c r="M97">
        <v>540</v>
      </c>
      <c r="N97">
        <v>281</v>
      </c>
      <c r="O97">
        <v>63</v>
      </c>
      <c r="P97">
        <v>986</v>
      </c>
      <c r="Q97">
        <v>67</v>
      </c>
      <c r="R97" s="1">
        <v>6</v>
      </c>
      <c r="S97" s="2">
        <v>1769</v>
      </c>
      <c r="T97" s="2">
        <v>8431381.5099999998</v>
      </c>
      <c r="U97" s="2">
        <v>143</v>
      </c>
      <c r="V97" s="2">
        <v>629972.38</v>
      </c>
      <c r="W97" s="1">
        <v>13904</v>
      </c>
      <c r="X97" s="2">
        <v>66585980.619999997</v>
      </c>
    </row>
    <row r="98" spans="1:24" x14ac:dyDescent="0.25">
      <c r="A98" s="29" t="str">
        <f>IF('Summary '!$B$5="All","All",'Raw Data Pull '!D98)&amp;IF('Summary '!$B$6="All","All",'Raw Data Pull '!E98)&amp;IF('Summary '!$B$7="All","All",'Raw Data Pull '!F98)</f>
        <v>AllAllAll</v>
      </c>
      <c r="B98">
        <v>97</v>
      </c>
      <c r="C98" s="28">
        <v>44713</v>
      </c>
      <c r="D98" t="s">
        <v>16</v>
      </c>
      <c r="E98" t="s">
        <v>19</v>
      </c>
      <c r="F98" t="s">
        <v>20</v>
      </c>
      <c r="G98" s="1">
        <v>51661</v>
      </c>
      <c r="H98" s="1">
        <v>23209</v>
      </c>
      <c r="I98" s="1">
        <v>20350</v>
      </c>
      <c r="J98" s="1">
        <v>2504</v>
      </c>
      <c r="K98" s="1">
        <v>355</v>
      </c>
      <c r="L98" s="1">
        <v>2502</v>
      </c>
      <c r="M98">
        <v>889</v>
      </c>
      <c r="N98">
        <v>90</v>
      </c>
      <c r="O98">
        <v>37</v>
      </c>
      <c r="P98">
        <v>851</v>
      </c>
      <c r="Q98">
        <v>8</v>
      </c>
      <c r="R98" s="1">
        <v>10</v>
      </c>
      <c r="S98" s="2">
        <v>1165</v>
      </c>
      <c r="T98" s="2">
        <v>3098520.26</v>
      </c>
      <c r="U98" s="2">
        <v>44</v>
      </c>
      <c r="V98" s="2">
        <v>155461.09</v>
      </c>
      <c r="W98" s="1">
        <v>16065</v>
      </c>
      <c r="X98" s="2">
        <v>34170102.420000002</v>
      </c>
    </row>
    <row r="99" spans="1:24" x14ac:dyDescent="0.25">
      <c r="A99" s="29" t="str">
        <f>IF('Summary '!$B$5="All","All",'Raw Data Pull '!D99)&amp;IF('Summary '!$B$6="All","All",'Raw Data Pull '!E99)&amp;IF('Summary '!$B$7="All","All",'Raw Data Pull '!F99)</f>
        <v>AllAllAll</v>
      </c>
      <c r="B99">
        <v>98</v>
      </c>
      <c r="C99" s="28">
        <v>44531</v>
      </c>
      <c r="D99" t="s">
        <v>16</v>
      </c>
      <c r="E99" t="s">
        <v>17</v>
      </c>
      <c r="F99" t="s">
        <v>20</v>
      </c>
      <c r="G99" s="1">
        <v>28660</v>
      </c>
      <c r="H99" s="1">
        <v>13954</v>
      </c>
      <c r="I99" s="1">
        <v>11061</v>
      </c>
      <c r="J99" s="1">
        <v>2108</v>
      </c>
      <c r="K99">
        <v>785</v>
      </c>
      <c r="L99" s="1">
        <v>2108</v>
      </c>
      <c r="M99" s="1">
        <v>626</v>
      </c>
      <c r="N99">
        <v>179</v>
      </c>
      <c r="O99">
        <v>66</v>
      </c>
      <c r="P99">
        <v>690</v>
      </c>
      <c r="Q99">
        <v>26</v>
      </c>
      <c r="R99" s="1">
        <v>9</v>
      </c>
      <c r="S99" s="2">
        <v>1291</v>
      </c>
      <c r="T99" s="2">
        <v>4386364.3099999996</v>
      </c>
      <c r="U99" s="2">
        <v>106</v>
      </c>
      <c r="V99" s="2">
        <v>416251.3</v>
      </c>
      <c r="W99" s="1">
        <v>12794</v>
      </c>
      <c r="X99" s="2">
        <v>34068505.619999997</v>
      </c>
    </row>
    <row r="100" spans="1:24" x14ac:dyDescent="0.25">
      <c r="A100" s="29" t="str">
        <f>IF('Summary '!$B$5="All","All",'Raw Data Pull '!D100)&amp;IF('Summary '!$B$6="All","All",'Raw Data Pull '!E100)&amp;IF('Summary '!$B$7="All","All",'Raw Data Pull '!F100)</f>
        <v>AllAllAll</v>
      </c>
      <c r="B100">
        <v>99</v>
      </c>
      <c r="C100" s="28">
        <v>44652</v>
      </c>
      <c r="D100" t="s">
        <v>24</v>
      </c>
      <c r="E100" t="s">
        <v>17</v>
      </c>
      <c r="F100" t="s">
        <v>18</v>
      </c>
      <c r="G100" s="1">
        <v>3497</v>
      </c>
      <c r="H100" s="1">
        <v>1483</v>
      </c>
      <c r="I100" s="1">
        <v>980</v>
      </c>
      <c r="J100" s="1">
        <v>503</v>
      </c>
      <c r="K100">
        <v>0</v>
      </c>
      <c r="L100" s="1">
        <v>503</v>
      </c>
      <c r="M100" s="1">
        <v>128</v>
      </c>
      <c r="N100">
        <v>16</v>
      </c>
      <c r="O100" s="1">
        <v>8</v>
      </c>
      <c r="P100">
        <v>127</v>
      </c>
      <c r="Q100">
        <v>2</v>
      </c>
      <c r="R100" s="1">
        <v>0</v>
      </c>
      <c r="S100" s="2">
        <v>173</v>
      </c>
      <c r="T100" s="2">
        <v>360659.23</v>
      </c>
      <c r="U100" s="2">
        <v>8</v>
      </c>
      <c r="V100" s="2">
        <v>27906.41</v>
      </c>
      <c r="W100">
        <v>737</v>
      </c>
      <c r="X100" s="2">
        <v>1123587.3400000001</v>
      </c>
    </row>
    <row r="101" spans="1:24" x14ac:dyDescent="0.25">
      <c r="A101" s="29" t="str">
        <f>IF('Summary '!$B$5="All","All",'Raw Data Pull '!D101)&amp;IF('Summary '!$B$6="All","All",'Raw Data Pull '!E101)&amp;IF('Summary '!$B$7="All","All",'Raw Data Pull '!F101)</f>
        <v>AllAllAll</v>
      </c>
      <c r="B101">
        <v>100</v>
      </c>
      <c r="C101" s="28">
        <v>44348</v>
      </c>
      <c r="D101" t="s">
        <v>16</v>
      </c>
      <c r="E101" t="s">
        <v>17</v>
      </c>
      <c r="F101" t="s">
        <v>20</v>
      </c>
      <c r="G101" s="1">
        <v>45721</v>
      </c>
      <c r="H101" s="1">
        <v>23211</v>
      </c>
      <c r="I101" s="1">
        <v>17483</v>
      </c>
      <c r="J101" s="1">
        <v>3596</v>
      </c>
      <c r="K101" s="1">
        <v>2132</v>
      </c>
      <c r="L101" s="1">
        <v>3596</v>
      </c>
      <c r="M101">
        <v>770</v>
      </c>
      <c r="N101">
        <v>328</v>
      </c>
      <c r="O101" s="1">
        <v>90</v>
      </c>
      <c r="P101" s="1">
        <v>1266</v>
      </c>
      <c r="Q101">
        <v>57</v>
      </c>
      <c r="R101" s="1">
        <v>9</v>
      </c>
      <c r="S101" s="2">
        <v>2310</v>
      </c>
      <c r="T101" s="2">
        <v>10179206.93</v>
      </c>
      <c r="U101" s="2">
        <v>204</v>
      </c>
      <c r="V101" s="2">
        <v>1047739.62</v>
      </c>
      <c r="W101" s="1">
        <v>21921</v>
      </c>
      <c r="X101" s="2">
        <v>74885200.900000006</v>
      </c>
    </row>
    <row r="102" spans="1:24" x14ac:dyDescent="0.25">
      <c r="A102" s="29" t="str">
        <f>IF('Summary '!$B$5="All","All",'Raw Data Pull '!D102)&amp;IF('Summary '!$B$6="All","All",'Raw Data Pull '!E102)&amp;IF('Summary '!$B$7="All","All",'Raw Data Pull '!F102)</f>
        <v>AllAllAll</v>
      </c>
      <c r="B102">
        <v>101</v>
      </c>
      <c r="C102" s="28">
        <v>44743</v>
      </c>
      <c r="D102" t="s">
        <v>16</v>
      </c>
      <c r="E102" t="s">
        <v>17</v>
      </c>
      <c r="F102" t="s">
        <v>18</v>
      </c>
      <c r="G102" s="1">
        <v>95172</v>
      </c>
      <c r="H102" s="1">
        <v>44600</v>
      </c>
      <c r="I102" s="1">
        <v>34593</v>
      </c>
      <c r="J102" s="1">
        <v>8288</v>
      </c>
      <c r="K102" s="1">
        <v>1719</v>
      </c>
      <c r="L102" s="1">
        <v>8274</v>
      </c>
      <c r="M102" s="1">
        <v>3546</v>
      </c>
      <c r="N102">
        <v>329</v>
      </c>
      <c r="O102" s="1">
        <v>156</v>
      </c>
      <c r="P102" s="1">
        <v>2522</v>
      </c>
      <c r="Q102">
        <v>23</v>
      </c>
      <c r="R102" s="1">
        <v>21</v>
      </c>
      <c r="S102" s="2">
        <v>4566</v>
      </c>
      <c r="T102" s="2">
        <v>6104928.2599999998</v>
      </c>
      <c r="U102" s="2">
        <v>183</v>
      </c>
      <c r="V102" s="2">
        <v>358686.19</v>
      </c>
      <c r="W102" s="1">
        <v>33118</v>
      </c>
      <c r="X102" s="2">
        <v>31646854.039999999</v>
      </c>
    </row>
    <row r="103" spans="1:24" x14ac:dyDescent="0.25">
      <c r="A103" s="29" t="str">
        <f>IF('Summary '!$B$5="All","All",'Raw Data Pull '!D103)&amp;IF('Summary '!$B$6="All","All",'Raw Data Pull '!E103)&amp;IF('Summary '!$B$7="All","All",'Raw Data Pull '!F103)</f>
        <v>AllAllAll</v>
      </c>
      <c r="B103">
        <v>102</v>
      </c>
      <c r="C103" s="28">
        <v>44197</v>
      </c>
      <c r="D103" t="s">
        <v>24</v>
      </c>
      <c r="E103" t="s">
        <v>21</v>
      </c>
      <c r="F103" t="s">
        <v>18</v>
      </c>
      <c r="G103" s="1">
        <v>117</v>
      </c>
      <c r="H103" s="1">
        <v>111</v>
      </c>
      <c r="I103" s="1">
        <v>91</v>
      </c>
      <c r="J103" s="1">
        <v>20</v>
      </c>
      <c r="K103" s="1">
        <v>0</v>
      </c>
      <c r="L103" s="1">
        <v>20</v>
      </c>
      <c r="M103">
        <v>4</v>
      </c>
      <c r="N103">
        <v>17</v>
      </c>
      <c r="O103">
        <v>0</v>
      </c>
      <c r="P103">
        <v>2</v>
      </c>
      <c r="Q103">
        <v>0</v>
      </c>
      <c r="R103" s="1">
        <v>0</v>
      </c>
      <c r="S103" s="2">
        <v>19</v>
      </c>
      <c r="T103" s="2">
        <v>236731</v>
      </c>
      <c r="U103" s="2">
        <v>1</v>
      </c>
      <c r="V103" s="2">
        <v>3600</v>
      </c>
      <c r="W103">
        <v>107</v>
      </c>
      <c r="X103" s="2">
        <v>1325567</v>
      </c>
    </row>
    <row r="104" spans="1:24" x14ac:dyDescent="0.25">
      <c r="A104" s="29" t="str">
        <f>IF('Summary '!$B$5="All","All",'Raw Data Pull '!D104)&amp;IF('Summary '!$B$6="All","All",'Raw Data Pull '!E104)&amp;IF('Summary '!$B$7="All","All",'Raw Data Pull '!F104)</f>
        <v>AllAllAll</v>
      </c>
      <c r="B104">
        <v>103</v>
      </c>
      <c r="C104" s="28">
        <v>44805</v>
      </c>
      <c r="D104" t="s">
        <v>16</v>
      </c>
      <c r="E104" t="s">
        <v>17</v>
      </c>
      <c r="F104" t="s">
        <v>20</v>
      </c>
      <c r="G104" s="1">
        <v>34883</v>
      </c>
      <c r="H104" s="1">
        <v>7642</v>
      </c>
      <c r="I104" s="1">
        <v>5554</v>
      </c>
      <c r="J104" s="1">
        <v>1702</v>
      </c>
      <c r="K104" s="1">
        <v>386</v>
      </c>
      <c r="L104" s="1">
        <v>1643</v>
      </c>
      <c r="M104" s="1">
        <v>240</v>
      </c>
      <c r="N104">
        <v>44</v>
      </c>
      <c r="O104" s="1">
        <v>13</v>
      </c>
      <c r="P104">
        <v>521</v>
      </c>
      <c r="Q104">
        <v>1</v>
      </c>
      <c r="R104" s="1">
        <v>2</v>
      </c>
      <c r="S104" s="2">
        <v>370</v>
      </c>
      <c r="T104" s="2">
        <v>480042.55</v>
      </c>
      <c r="U104" s="2">
        <v>13</v>
      </c>
      <c r="V104" s="2">
        <v>33578.51</v>
      </c>
      <c r="W104" s="1">
        <v>2413</v>
      </c>
      <c r="X104" s="2">
        <v>2520877.15</v>
      </c>
    </row>
    <row r="105" spans="1:24" x14ac:dyDescent="0.25">
      <c r="A105" s="29" t="str">
        <f>IF('Summary '!$B$5="All","All",'Raw Data Pull '!D105)&amp;IF('Summary '!$B$6="All","All",'Raw Data Pull '!E105)&amp;IF('Summary '!$B$7="All","All",'Raw Data Pull '!F105)</f>
        <v>AllAllAll</v>
      </c>
      <c r="B105">
        <v>104</v>
      </c>
      <c r="C105" s="28">
        <v>44593</v>
      </c>
      <c r="D105" t="s">
        <v>24</v>
      </c>
      <c r="E105" t="s">
        <v>19</v>
      </c>
      <c r="F105" t="s">
        <v>18</v>
      </c>
      <c r="G105" s="1">
        <v>884</v>
      </c>
      <c r="H105" s="1">
        <v>585</v>
      </c>
      <c r="I105" s="1">
        <v>463</v>
      </c>
      <c r="J105" s="1">
        <v>122</v>
      </c>
      <c r="K105">
        <v>0</v>
      </c>
      <c r="L105" s="1">
        <v>122</v>
      </c>
      <c r="M105">
        <v>66</v>
      </c>
      <c r="N105">
        <v>7</v>
      </c>
      <c r="O105">
        <v>3</v>
      </c>
      <c r="P105">
        <v>28</v>
      </c>
      <c r="Q105">
        <v>0</v>
      </c>
      <c r="R105">
        <v>0</v>
      </c>
      <c r="S105" s="2">
        <v>94</v>
      </c>
      <c r="T105" s="2">
        <v>469237.62</v>
      </c>
      <c r="U105" s="2">
        <v>4</v>
      </c>
      <c r="V105" s="2">
        <v>21554.27</v>
      </c>
      <c r="W105">
        <v>523</v>
      </c>
      <c r="X105" s="2">
        <v>2068475.99</v>
      </c>
    </row>
    <row r="106" spans="1:24" x14ac:dyDescent="0.25">
      <c r="A106" s="29" t="str">
        <f>IF('Summary '!$B$5="All","All",'Raw Data Pull '!D106)&amp;IF('Summary '!$B$6="All","All",'Raw Data Pull '!E106)&amp;IF('Summary '!$B$7="All","All",'Raw Data Pull '!F106)</f>
        <v>AllAllAll</v>
      </c>
      <c r="B106">
        <v>105</v>
      </c>
      <c r="C106" s="28">
        <v>44835</v>
      </c>
      <c r="D106" t="s">
        <v>16</v>
      </c>
      <c r="E106" t="s">
        <v>17</v>
      </c>
      <c r="F106" t="s">
        <v>18</v>
      </c>
      <c r="G106" s="1">
        <v>777</v>
      </c>
      <c r="H106" s="1">
        <v>28</v>
      </c>
      <c r="I106" s="1">
        <v>21</v>
      </c>
      <c r="J106" s="1">
        <v>7</v>
      </c>
      <c r="K106">
        <v>0</v>
      </c>
      <c r="L106" s="1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2">
        <v>0</v>
      </c>
      <c r="T106" t="s">
        <v>22</v>
      </c>
      <c r="U106" s="2">
        <v>0</v>
      </c>
      <c r="V106" t="s">
        <v>22</v>
      </c>
      <c r="W106">
        <v>0</v>
      </c>
      <c r="X106" t="s">
        <v>22</v>
      </c>
    </row>
    <row r="107" spans="1:24" x14ac:dyDescent="0.25">
      <c r="A107" s="29" t="str">
        <f>IF('Summary '!$B$5="All","All",'Raw Data Pull '!D107)&amp;IF('Summary '!$B$6="All","All",'Raw Data Pull '!E107)&amp;IF('Summary '!$B$7="All","All",'Raw Data Pull '!F107)</f>
        <v>AllAllAll</v>
      </c>
      <c r="B107">
        <v>106</v>
      </c>
      <c r="C107" s="28">
        <v>44562</v>
      </c>
      <c r="D107" t="s">
        <v>16</v>
      </c>
      <c r="E107" t="s">
        <v>19</v>
      </c>
      <c r="F107" t="s">
        <v>20</v>
      </c>
      <c r="G107" s="1">
        <v>46421</v>
      </c>
      <c r="H107" s="1">
        <v>24888</v>
      </c>
      <c r="I107" s="1">
        <v>23120</v>
      </c>
      <c r="J107" s="1">
        <v>1650</v>
      </c>
      <c r="K107">
        <v>118</v>
      </c>
      <c r="L107" s="1">
        <v>1650</v>
      </c>
      <c r="M107" s="1">
        <v>517</v>
      </c>
      <c r="N107">
        <v>106</v>
      </c>
      <c r="O107" s="1">
        <v>45</v>
      </c>
      <c r="P107">
        <v>554</v>
      </c>
      <c r="Q107">
        <v>9</v>
      </c>
      <c r="R107" s="1">
        <v>6</v>
      </c>
      <c r="S107" s="2">
        <v>1071</v>
      </c>
      <c r="T107" s="2">
        <v>4910637.87</v>
      </c>
      <c r="U107" s="2">
        <v>66</v>
      </c>
      <c r="V107" s="2">
        <v>331941.44</v>
      </c>
      <c r="W107" s="1">
        <v>24192</v>
      </c>
      <c r="X107" s="2">
        <v>78929208.340000004</v>
      </c>
    </row>
    <row r="108" spans="1:24" x14ac:dyDescent="0.25">
      <c r="A108" s="29" t="str">
        <f>IF('Summary '!$B$5="All","All",'Raw Data Pull '!D108)&amp;IF('Summary '!$B$6="All","All",'Raw Data Pull '!E108)&amp;IF('Summary '!$B$7="All","All",'Raw Data Pull '!F108)</f>
        <v>AllAllAll</v>
      </c>
      <c r="B108">
        <v>107</v>
      </c>
      <c r="C108" s="28">
        <v>44409</v>
      </c>
      <c r="D108" t="s">
        <v>16</v>
      </c>
      <c r="E108" t="s">
        <v>17</v>
      </c>
      <c r="F108" t="s">
        <v>20</v>
      </c>
      <c r="G108" s="1">
        <v>91173</v>
      </c>
      <c r="H108" s="1">
        <v>55794</v>
      </c>
      <c r="I108" s="1">
        <v>43484</v>
      </c>
      <c r="J108" s="1">
        <v>7109</v>
      </c>
      <c r="K108" s="1">
        <v>5201</v>
      </c>
      <c r="L108" s="1">
        <v>7109</v>
      </c>
      <c r="M108" s="1">
        <v>1939</v>
      </c>
      <c r="N108">
        <v>619</v>
      </c>
      <c r="O108">
        <v>185</v>
      </c>
      <c r="P108" s="1">
        <v>2470</v>
      </c>
      <c r="Q108">
        <v>99</v>
      </c>
      <c r="R108" s="1">
        <v>30</v>
      </c>
      <c r="S108" s="2">
        <v>5256</v>
      </c>
      <c r="T108" s="2">
        <v>24054358.100000001</v>
      </c>
      <c r="U108" s="2">
        <v>374</v>
      </c>
      <c r="V108" s="2">
        <v>1978408.41</v>
      </c>
      <c r="W108" s="1">
        <v>58687</v>
      </c>
      <c r="X108" s="2">
        <v>207064458.31</v>
      </c>
    </row>
    <row r="109" spans="1:24" x14ac:dyDescent="0.25">
      <c r="A109" s="29" t="str">
        <f>IF('Summary '!$B$5="All","All",'Raw Data Pull '!D109)&amp;IF('Summary '!$B$6="All","All",'Raw Data Pull '!E109)&amp;IF('Summary '!$B$7="All","All",'Raw Data Pull '!F109)</f>
        <v>AllAllAll</v>
      </c>
      <c r="B109">
        <v>108</v>
      </c>
      <c r="C109" s="28">
        <v>44348</v>
      </c>
      <c r="D109" t="s">
        <v>16</v>
      </c>
      <c r="E109" t="s">
        <v>19</v>
      </c>
      <c r="F109" t="s">
        <v>20</v>
      </c>
      <c r="G109" s="1">
        <v>50743</v>
      </c>
      <c r="H109" s="1">
        <v>33362</v>
      </c>
      <c r="I109" s="1">
        <v>30093</v>
      </c>
      <c r="J109" s="1">
        <v>2625</v>
      </c>
      <c r="K109" s="1">
        <v>644</v>
      </c>
      <c r="L109" s="1">
        <v>2625</v>
      </c>
      <c r="M109" s="1">
        <v>750</v>
      </c>
      <c r="N109">
        <v>191</v>
      </c>
      <c r="O109" s="1">
        <v>60</v>
      </c>
      <c r="P109">
        <v>910</v>
      </c>
      <c r="Q109">
        <v>39</v>
      </c>
      <c r="R109" s="1">
        <v>16</v>
      </c>
      <c r="S109" s="2">
        <v>1886</v>
      </c>
      <c r="T109" s="2">
        <v>10503307.02</v>
      </c>
      <c r="U109" s="2">
        <v>126</v>
      </c>
      <c r="V109" s="2">
        <v>769339.14</v>
      </c>
      <c r="W109" s="1">
        <v>33328</v>
      </c>
      <c r="X109" s="2">
        <v>160418181.06</v>
      </c>
    </row>
    <row r="110" spans="1:24" x14ac:dyDescent="0.25">
      <c r="A110" s="29" t="str">
        <f>IF('Summary '!$B$5="All","All",'Raw Data Pull '!D110)&amp;IF('Summary '!$B$6="All","All",'Raw Data Pull '!E110)&amp;IF('Summary '!$B$7="All","All",'Raw Data Pull '!F110)</f>
        <v>AllAllAll</v>
      </c>
      <c r="B110">
        <v>109</v>
      </c>
      <c r="C110" s="28">
        <v>44593</v>
      </c>
      <c r="D110" t="s">
        <v>16</v>
      </c>
      <c r="E110" t="s">
        <v>19</v>
      </c>
      <c r="F110" t="s">
        <v>18</v>
      </c>
      <c r="G110" s="1">
        <v>24761</v>
      </c>
      <c r="H110" s="1">
        <v>14086</v>
      </c>
      <c r="I110" s="1">
        <v>10566</v>
      </c>
      <c r="J110" s="1">
        <v>3048</v>
      </c>
      <c r="K110">
        <v>472</v>
      </c>
      <c r="L110" s="1">
        <v>3048</v>
      </c>
      <c r="M110" s="1">
        <v>1010</v>
      </c>
      <c r="N110">
        <v>216</v>
      </c>
      <c r="O110" s="1">
        <v>71</v>
      </c>
      <c r="P110">
        <v>976</v>
      </c>
      <c r="Q110">
        <v>33</v>
      </c>
      <c r="R110" s="1">
        <v>11</v>
      </c>
      <c r="S110" s="2">
        <v>1585</v>
      </c>
      <c r="T110" s="2">
        <v>4361155.63</v>
      </c>
      <c r="U110" s="2">
        <v>103</v>
      </c>
      <c r="V110" s="2">
        <v>305564.59999999998</v>
      </c>
      <c r="W110" s="1">
        <v>12340</v>
      </c>
      <c r="X110" s="2">
        <v>31099214.34</v>
      </c>
    </row>
    <row r="111" spans="1:24" x14ac:dyDescent="0.25">
      <c r="A111" s="29" t="str">
        <f>IF('Summary '!$B$5="All","All",'Raw Data Pull '!D111)&amp;IF('Summary '!$B$6="All","All",'Raw Data Pull '!E111)&amp;IF('Summary '!$B$7="All","All",'Raw Data Pull '!F111)</f>
        <v>AllAllAll</v>
      </c>
      <c r="B111">
        <v>110</v>
      </c>
      <c r="C111" s="28">
        <v>44409</v>
      </c>
      <c r="D111" t="s">
        <v>16</v>
      </c>
      <c r="E111" t="s">
        <v>21</v>
      </c>
      <c r="F111" t="s">
        <v>18</v>
      </c>
      <c r="G111" s="1">
        <v>1206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>
        <v>0</v>
      </c>
      <c r="O111" s="1">
        <v>0</v>
      </c>
      <c r="P111">
        <v>0</v>
      </c>
      <c r="Q111">
        <v>0</v>
      </c>
      <c r="R111" s="1">
        <v>0</v>
      </c>
      <c r="S111" s="2">
        <v>0</v>
      </c>
      <c r="T111" t="s">
        <v>22</v>
      </c>
      <c r="U111" s="2">
        <v>0</v>
      </c>
      <c r="V111" t="s">
        <v>22</v>
      </c>
      <c r="W111">
        <v>0</v>
      </c>
      <c r="X111" t="s">
        <v>22</v>
      </c>
    </row>
    <row r="112" spans="1:24" x14ac:dyDescent="0.25">
      <c r="A112" s="29" t="str">
        <f>IF('Summary '!$B$5="All","All",'Raw Data Pull '!D112)&amp;IF('Summary '!$B$6="All","All",'Raw Data Pull '!E112)&amp;IF('Summary '!$B$7="All","All",'Raw Data Pull '!F112)</f>
        <v>AllAllAll</v>
      </c>
      <c r="B112">
        <v>111</v>
      </c>
      <c r="C112" s="28">
        <v>44621</v>
      </c>
      <c r="D112" t="s">
        <v>16</v>
      </c>
      <c r="E112" t="s">
        <v>21</v>
      </c>
      <c r="F112" t="s">
        <v>18</v>
      </c>
      <c r="G112" s="1">
        <v>1534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2">
        <v>0</v>
      </c>
      <c r="T112" t="s">
        <v>22</v>
      </c>
      <c r="U112" s="2">
        <v>0</v>
      </c>
      <c r="V112" t="s">
        <v>22</v>
      </c>
      <c r="W112">
        <v>0</v>
      </c>
      <c r="X112" t="s">
        <v>22</v>
      </c>
    </row>
    <row r="113" spans="1:24" x14ac:dyDescent="0.25">
      <c r="A113" s="29" t="str">
        <f>IF('Summary '!$B$5="All","All",'Raw Data Pull '!D113)&amp;IF('Summary '!$B$6="All","All",'Raw Data Pull '!E113)&amp;IF('Summary '!$B$7="All","All",'Raw Data Pull '!F113)</f>
        <v>AllAllAll</v>
      </c>
      <c r="B113">
        <v>112</v>
      </c>
      <c r="C113" s="28">
        <v>44562</v>
      </c>
      <c r="D113" t="s">
        <v>16</v>
      </c>
      <c r="E113" t="s">
        <v>21</v>
      </c>
      <c r="F113" t="s">
        <v>18</v>
      </c>
      <c r="G113" s="1">
        <v>1154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>
        <v>0</v>
      </c>
      <c r="N113">
        <v>0</v>
      </c>
      <c r="O113" s="1">
        <v>0</v>
      </c>
      <c r="P113">
        <v>0</v>
      </c>
      <c r="Q113">
        <v>0</v>
      </c>
      <c r="R113" s="1">
        <v>0</v>
      </c>
      <c r="S113" s="2">
        <v>0</v>
      </c>
      <c r="T113" t="s">
        <v>22</v>
      </c>
      <c r="U113" s="2">
        <v>0</v>
      </c>
      <c r="V113" t="s">
        <v>22</v>
      </c>
      <c r="W113">
        <v>0</v>
      </c>
      <c r="X113" t="s">
        <v>22</v>
      </c>
    </row>
    <row r="114" spans="1:24" x14ac:dyDescent="0.25">
      <c r="A114" s="29" t="str">
        <f>IF('Summary '!$B$5="All","All",'Raw Data Pull '!D114)&amp;IF('Summary '!$B$6="All","All",'Raw Data Pull '!E114)&amp;IF('Summary '!$B$7="All","All",'Raw Data Pull '!F114)</f>
        <v>AllAllAll</v>
      </c>
      <c r="B114">
        <v>113</v>
      </c>
      <c r="C114" s="28">
        <v>44105</v>
      </c>
      <c r="D114" t="s">
        <v>24</v>
      </c>
      <c r="E114" t="s">
        <v>21</v>
      </c>
      <c r="F114" t="s">
        <v>18</v>
      </c>
      <c r="G114" s="1">
        <v>92</v>
      </c>
      <c r="H114">
        <v>84</v>
      </c>
      <c r="I114">
        <v>67</v>
      </c>
      <c r="J114">
        <v>17</v>
      </c>
      <c r="K114">
        <v>0</v>
      </c>
      <c r="L114">
        <v>17</v>
      </c>
      <c r="M114">
        <v>2</v>
      </c>
      <c r="N114">
        <v>1</v>
      </c>
      <c r="O114">
        <v>0</v>
      </c>
      <c r="P114">
        <v>6</v>
      </c>
      <c r="Q114">
        <v>0</v>
      </c>
      <c r="R114">
        <v>0</v>
      </c>
      <c r="S114">
        <v>17</v>
      </c>
      <c r="T114" s="2">
        <v>176130</v>
      </c>
      <c r="U114">
        <v>1</v>
      </c>
      <c r="V114" s="2">
        <v>3427</v>
      </c>
      <c r="W114">
        <v>84</v>
      </c>
      <c r="X114" s="2">
        <v>845587</v>
      </c>
    </row>
    <row r="115" spans="1:24" x14ac:dyDescent="0.25">
      <c r="A115" s="29" t="str">
        <f>IF('Summary '!$B$5="All","All",'Raw Data Pull '!D115)&amp;IF('Summary '!$B$6="All","All",'Raw Data Pull '!E115)&amp;IF('Summary '!$B$7="All","All",'Raw Data Pull '!F115)</f>
        <v>AllAllAll</v>
      </c>
      <c r="B115">
        <v>114</v>
      </c>
      <c r="C115" s="28">
        <v>44197</v>
      </c>
      <c r="D115" t="s">
        <v>16</v>
      </c>
      <c r="E115" t="s">
        <v>19</v>
      </c>
      <c r="F115" t="s">
        <v>18</v>
      </c>
      <c r="G115" s="1">
        <v>46717</v>
      </c>
      <c r="H115" s="1">
        <v>28070</v>
      </c>
      <c r="I115" s="1">
        <v>22600</v>
      </c>
      <c r="J115" s="1">
        <v>4058</v>
      </c>
      <c r="K115" s="1">
        <v>1412</v>
      </c>
      <c r="L115" s="1">
        <v>4058</v>
      </c>
      <c r="M115">
        <v>760</v>
      </c>
      <c r="N115">
        <v>410</v>
      </c>
      <c r="O115">
        <v>87</v>
      </c>
      <c r="P115" s="1">
        <v>1349</v>
      </c>
      <c r="Q115">
        <v>84</v>
      </c>
      <c r="R115">
        <v>15</v>
      </c>
      <c r="S115" s="2">
        <v>2559</v>
      </c>
      <c r="T115" s="2">
        <v>13882363.039999999</v>
      </c>
      <c r="U115" s="2">
        <v>235</v>
      </c>
      <c r="V115" s="2">
        <v>1388951.39</v>
      </c>
      <c r="W115" s="1">
        <v>26500</v>
      </c>
      <c r="X115" s="2">
        <v>148937086.47999999</v>
      </c>
    </row>
    <row r="116" spans="1:24" x14ac:dyDescent="0.25">
      <c r="A116" s="29" t="str">
        <f>IF('Summary '!$B$5="All","All",'Raw Data Pull '!D116)&amp;IF('Summary '!$B$6="All","All",'Raw Data Pull '!E116)&amp;IF('Summary '!$B$7="All","All",'Raw Data Pull '!F116)</f>
        <v>AllAllAll</v>
      </c>
      <c r="B116">
        <v>115</v>
      </c>
      <c r="C116" s="28">
        <v>44713</v>
      </c>
      <c r="D116" t="s">
        <v>24</v>
      </c>
      <c r="E116" t="s">
        <v>21</v>
      </c>
      <c r="F116" t="s">
        <v>18</v>
      </c>
      <c r="G116" s="1">
        <v>121</v>
      </c>
      <c r="H116" s="1">
        <v>105</v>
      </c>
      <c r="I116" s="1">
        <v>89</v>
      </c>
      <c r="J116" s="1">
        <v>16</v>
      </c>
      <c r="K116" s="1">
        <v>0</v>
      </c>
      <c r="L116" s="1">
        <v>16</v>
      </c>
      <c r="M116">
        <v>11</v>
      </c>
      <c r="N116">
        <v>1</v>
      </c>
      <c r="O116" s="1">
        <v>1</v>
      </c>
      <c r="P116">
        <v>1</v>
      </c>
      <c r="Q116">
        <v>0</v>
      </c>
      <c r="R116" s="1">
        <v>0</v>
      </c>
      <c r="S116" s="2">
        <v>14</v>
      </c>
      <c r="T116" s="2">
        <v>62835</v>
      </c>
      <c r="U116" s="2">
        <v>1</v>
      </c>
      <c r="V116" s="2">
        <v>6371</v>
      </c>
      <c r="W116">
        <v>105</v>
      </c>
      <c r="X116" s="2">
        <v>386014</v>
      </c>
    </row>
    <row r="117" spans="1:24" x14ac:dyDescent="0.25">
      <c r="A117" s="29" t="str">
        <f>IF('Summary '!$B$5="All","All",'Raw Data Pull '!D117)&amp;IF('Summary '!$B$6="All","All",'Raw Data Pull '!E117)&amp;IF('Summary '!$B$7="All","All",'Raw Data Pull '!F117)</f>
        <v>AllAllAll</v>
      </c>
      <c r="B117">
        <v>116</v>
      </c>
      <c r="C117" s="28">
        <v>44743</v>
      </c>
      <c r="D117" t="s">
        <v>16</v>
      </c>
      <c r="E117" t="s">
        <v>19</v>
      </c>
      <c r="F117" t="s">
        <v>18</v>
      </c>
      <c r="G117" s="1">
        <v>80221</v>
      </c>
      <c r="H117" s="1">
        <v>40560</v>
      </c>
      <c r="I117" s="1">
        <v>33421</v>
      </c>
      <c r="J117" s="1">
        <v>6314</v>
      </c>
      <c r="K117">
        <v>825</v>
      </c>
      <c r="L117" s="1">
        <v>6303</v>
      </c>
      <c r="M117" s="1">
        <v>2145</v>
      </c>
      <c r="N117">
        <v>283</v>
      </c>
      <c r="O117">
        <v>104</v>
      </c>
      <c r="P117" s="1">
        <v>2051</v>
      </c>
      <c r="Q117">
        <v>31</v>
      </c>
      <c r="R117" s="1">
        <v>14</v>
      </c>
      <c r="S117" s="2">
        <v>2628</v>
      </c>
      <c r="T117" s="2">
        <v>4545440.0599999996</v>
      </c>
      <c r="U117" s="2">
        <v>120</v>
      </c>
      <c r="V117" s="2">
        <v>320019.31</v>
      </c>
      <c r="W117" s="1">
        <v>26358</v>
      </c>
      <c r="X117" s="2">
        <v>44578221.450000003</v>
      </c>
    </row>
    <row r="118" spans="1:24" x14ac:dyDescent="0.25">
      <c r="A118" s="29" t="str">
        <f>IF('Summary '!$B$5="All","All",'Raw Data Pull '!D118)&amp;IF('Summary '!$B$6="All","All",'Raw Data Pull '!E118)&amp;IF('Summary '!$B$7="All","All",'Raw Data Pull '!F118)</f>
        <v>AllAllAll</v>
      </c>
      <c r="B118">
        <v>117</v>
      </c>
      <c r="C118" s="28">
        <v>44531</v>
      </c>
      <c r="D118" t="s">
        <v>24</v>
      </c>
      <c r="E118" t="s">
        <v>17</v>
      </c>
      <c r="F118" t="s">
        <v>18</v>
      </c>
      <c r="G118" s="1">
        <v>1827</v>
      </c>
      <c r="H118" s="1">
        <v>1030</v>
      </c>
      <c r="I118" s="1">
        <v>642</v>
      </c>
      <c r="J118" s="1">
        <v>388</v>
      </c>
      <c r="K118">
        <v>0</v>
      </c>
      <c r="L118" s="1">
        <v>388</v>
      </c>
      <c r="M118" s="1">
        <v>113</v>
      </c>
      <c r="N118">
        <v>12</v>
      </c>
      <c r="O118" s="1">
        <v>6</v>
      </c>
      <c r="P118">
        <v>85</v>
      </c>
      <c r="Q118">
        <v>1</v>
      </c>
      <c r="R118" s="1">
        <v>2</v>
      </c>
      <c r="S118" s="2">
        <v>247</v>
      </c>
      <c r="T118" s="2">
        <v>650153.72</v>
      </c>
      <c r="U118" s="2">
        <v>6</v>
      </c>
      <c r="V118" s="2">
        <v>13134.94</v>
      </c>
      <c r="W118">
        <v>928</v>
      </c>
      <c r="X118" s="2">
        <v>1910872.69</v>
      </c>
    </row>
    <row r="119" spans="1:24" x14ac:dyDescent="0.25">
      <c r="A119" s="29" t="str">
        <f>IF('Summary '!$B$5="All","All",'Raw Data Pull '!D119)&amp;IF('Summary '!$B$6="All","All",'Raw Data Pull '!E119)&amp;IF('Summary '!$B$7="All","All",'Raw Data Pull '!F119)</f>
        <v>AllAllAll</v>
      </c>
      <c r="B119">
        <v>118</v>
      </c>
      <c r="C119" s="28">
        <v>44652</v>
      </c>
      <c r="D119" t="s">
        <v>16</v>
      </c>
      <c r="E119" t="s">
        <v>17</v>
      </c>
      <c r="F119" t="s">
        <v>20</v>
      </c>
      <c r="G119" s="1">
        <v>37298</v>
      </c>
      <c r="H119" s="1">
        <v>12378</v>
      </c>
      <c r="I119" s="1">
        <v>10028</v>
      </c>
      <c r="J119" s="1">
        <v>1810</v>
      </c>
      <c r="K119" s="1">
        <v>540</v>
      </c>
      <c r="L119" s="1">
        <v>1808</v>
      </c>
      <c r="M119" s="1">
        <v>645</v>
      </c>
      <c r="N119">
        <v>78</v>
      </c>
      <c r="O119" s="1">
        <v>34</v>
      </c>
      <c r="P119">
        <v>596</v>
      </c>
      <c r="Q119">
        <v>12</v>
      </c>
      <c r="R119" s="1">
        <v>4</v>
      </c>
      <c r="S119" s="2">
        <v>943</v>
      </c>
      <c r="T119" s="2">
        <v>1914353.76</v>
      </c>
      <c r="U119" s="2">
        <v>44</v>
      </c>
      <c r="V119" s="2">
        <v>117364.02</v>
      </c>
      <c r="W119" s="1">
        <v>10516</v>
      </c>
      <c r="X119" s="2">
        <v>13832537.73</v>
      </c>
    </row>
    <row r="120" spans="1:24" x14ac:dyDescent="0.25">
      <c r="A120" s="29" t="str">
        <f>IF('Summary '!$B$5="All","All",'Raw Data Pull '!D120)&amp;IF('Summary '!$B$6="All","All",'Raw Data Pull '!E120)&amp;IF('Summary '!$B$7="All","All",'Raw Data Pull '!F120)</f>
        <v>AllAllAll</v>
      </c>
      <c r="B120">
        <v>119</v>
      </c>
      <c r="C120" s="28">
        <v>44287</v>
      </c>
      <c r="D120" t="s">
        <v>16</v>
      </c>
      <c r="E120" t="s">
        <v>21</v>
      </c>
      <c r="F120" t="s">
        <v>18</v>
      </c>
      <c r="G120" s="1">
        <v>1438</v>
      </c>
      <c r="H120" s="1">
        <v>0</v>
      </c>
      <c r="I120" s="1">
        <v>0</v>
      </c>
      <c r="J120" s="1">
        <v>0</v>
      </c>
      <c r="K120">
        <v>0</v>
      </c>
      <c r="L120" s="1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2">
        <v>0</v>
      </c>
      <c r="T120" t="s">
        <v>22</v>
      </c>
      <c r="U120" s="2">
        <v>0</v>
      </c>
      <c r="V120" t="s">
        <v>22</v>
      </c>
      <c r="W120">
        <v>0</v>
      </c>
      <c r="X120" t="s">
        <v>22</v>
      </c>
    </row>
    <row r="121" spans="1:24" x14ac:dyDescent="0.25">
      <c r="A121" s="29" t="str">
        <f>IF('Summary '!$B$5="All","All",'Raw Data Pull '!D121)&amp;IF('Summary '!$B$6="All","All",'Raw Data Pull '!E121)&amp;IF('Summary '!$B$7="All","All",'Raw Data Pull '!F121)</f>
        <v>AllAllAll</v>
      </c>
      <c r="B121">
        <v>120</v>
      </c>
      <c r="C121" s="28">
        <v>44440</v>
      </c>
      <c r="D121" t="s">
        <v>16</v>
      </c>
      <c r="E121" t="s">
        <v>21</v>
      </c>
      <c r="F121" t="s">
        <v>18</v>
      </c>
      <c r="G121" s="1">
        <v>1174</v>
      </c>
      <c r="H121" s="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2">
        <v>0</v>
      </c>
      <c r="T121" t="s">
        <v>22</v>
      </c>
      <c r="U121" s="2">
        <v>0</v>
      </c>
      <c r="V121" t="s">
        <v>22</v>
      </c>
      <c r="W121">
        <v>0</v>
      </c>
      <c r="X121" t="s">
        <v>22</v>
      </c>
    </row>
    <row r="122" spans="1:24" x14ac:dyDescent="0.25">
      <c r="A122" s="29" t="str">
        <f>IF('Summary '!$B$5="All","All",'Raw Data Pull '!D122)&amp;IF('Summary '!$B$6="All","All",'Raw Data Pull '!E122)&amp;IF('Summary '!$B$7="All","All",'Raw Data Pull '!F122)</f>
        <v>AllAllAll</v>
      </c>
      <c r="B122">
        <v>121</v>
      </c>
      <c r="C122" s="28">
        <v>44105</v>
      </c>
      <c r="D122" t="s">
        <v>24</v>
      </c>
      <c r="E122" t="s">
        <v>17</v>
      </c>
      <c r="F122" t="s">
        <v>18</v>
      </c>
      <c r="G122" s="1">
        <v>1408</v>
      </c>
      <c r="H122" s="1">
        <v>958</v>
      </c>
      <c r="I122" s="1">
        <v>627</v>
      </c>
      <c r="J122" s="1">
        <v>331</v>
      </c>
      <c r="K122">
        <v>0</v>
      </c>
      <c r="L122" s="1">
        <v>331</v>
      </c>
      <c r="M122" s="1">
        <v>55</v>
      </c>
      <c r="N122">
        <v>12</v>
      </c>
      <c r="O122">
        <v>3</v>
      </c>
      <c r="P122">
        <v>70</v>
      </c>
      <c r="Q122">
        <v>1</v>
      </c>
      <c r="R122" s="1">
        <v>3</v>
      </c>
      <c r="S122" s="2">
        <v>245</v>
      </c>
      <c r="T122" s="2">
        <v>1160391.92</v>
      </c>
      <c r="U122" s="2">
        <v>9</v>
      </c>
      <c r="V122" s="2">
        <v>63127.39</v>
      </c>
      <c r="W122">
        <v>957</v>
      </c>
      <c r="X122" s="2">
        <v>4349868.88</v>
      </c>
    </row>
    <row r="123" spans="1:24" x14ac:dyDescent="0.25">
      <c r="A123" s="29" t="str">
        <f>IF('Summary '!$B$5="All","All",'Raw Data Pull '!D123)&amp;IF('Summary '!$B$6="All","All",'Raw Data Pull '!E123)&amp;IF('Summary '!$B$7="All","All",'Raw Data Pull '!F123)</f>
        <v>AllAllAll</v>
      </c>
      <c r="B123">
        <v>122</v>
      </c>
      <c r="C123" s="28">
        <v>44835</v>
      </c>
      <c r="D123" t="s">
        <v>16</v>
      </c>
      <c r="E123" t="s">
        <v>17</v>
      </c>
      <c r="F123" t="s">
        <v>20</v>
      </c>
      <c r="G123" s="1">
        <v>394</v>
      </c>
      <c r="H123" s="1">
        <v>61</v>
      </c>
      <c r="I123" s="1">
        <v>48</v>
      </c>
      <c r="J123" s="1">
        <v>13</v>
      </c>
      <c r="K123">
        <v>0</v>
      </c>
      <c r="L123" s="1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0</v>
      </c>
      <c r="S123" s="2">
        <v>0</v>
      </c>
      <c r="T123" t="s">
        <v>22</v>
      </c>
      <c r="U123" s="2">
        <v>0</v>
      </c>
      <c r="V123" t="s">
        <v>22</v>
      </c>
      <c r="W123">
        <v>0</v>
      </c>
      <c r="X123" t="s">
        <v>22</v>
      </c>
    </row>
    <row r="124" spans="1:24" x14ac:dyDescent="0.25">
      <c r="A124" s="29" t="str">
        <f>IF('Summary '!$B$5="All","All",'Raw Data Pull '!D124)&amp;IF('Summary '!$B$6="All","All",'Raw Data Pull '!E124)&amp;IF('Summary '!$B$7="All","All",'Raw Data Pull '!F124)</f>
        <v>AllAllAll</v>
      </c>
      <c r="B124">
        <v>123</v>
      </c>
      <c r="C124" s="28">
        <v>44531</v>
      </c>
      <c r="D124" t="s">
        <v>24</v>
      </c>
      <c r="E124" t="s">
        <v>21</v>
      </c>
      <c r="F124" t="s">
        <v>18</v>
      </c>
      <c r="G124" s="1">
        <v>172</v>
      </c>
      <c r="H124">
        <v>142</v>
      </c>
      <c r="I124">
        <v>110</v>
      </c>
      <c r="J124">
        <v>32</v>
      </c>
      <c r="K124">
        <v>0</v>
      </c>
      <c r="L124">
        <v>32</v>
      </c>
      <c r="M124">
        <v>13</v>
      </c>
      <c r="N124">
        <v>2</v>
      </c>
      <c r="O124">
        <v>0</v>
      </c>
      <c r="P124">
        <v>9</v>
      </c>
      <c r="Q124">
        <v>0</v>
      </c>
      <c r="R124">
        <v>0</v>
      </c>
      <c r="S124" s="2">
        <v>31</v>
      </c>
      <c r="T124" s="2">
        <v>235889</v>
      </c>
      <c r="U124">
        <v>2</v>
      </c>
      <c r="V124" s="2">
        <v>3450</v>
      </c>
      <c r="W124">
        <v>136</v>
      </c>
      <c r="X124" s="2">
        <v>1279256</v>
      </c>
    </row>
    <row r="125" spans="1:24" x14ac:dyDescent="0.25">
      <c r="A125" s="29" t="str">
        <f>IF('Summary '!$B$5="All","All",'Raw Data Pull '!D125)&amp;IF('Summary '!$B$6="All","All",'Raw Data Pull '!E125)&amp;IF('Summary '!$B$7="All","All",'Raw Data Pull '!F125)</f>
        <v>AllAllAll</v>
      </c>
      <c r="B125">
        <v>124</v>
      </c>
      <c r="C125" s="28">
        <v>44501</v>
      </c>
      <c r="D125" t="s">
        <v>24</v>
      </c>
      <c r="E125" t="s">
        <v>17</v>
      </c>
      <c r="F125" t="s">
        <v>18</v>
      </c>
      <c r="G125" s="1">
        <v>1718</v>
      </c>
      <c r="H125" s="1">
        <v>920</v>
      </c>
      <c r="I125" s="1">
        <v>616</v>
      </c>
      <c r="J125" s="1">
        <v>304</v>
      </c>
      <c r="K125">
        <v>0</v>
      </c>
      <c r="L125" s="1">
        <v>304</v>
      </c>
      <c r="M125">
        <v>74</v>
      </c>
      <c r="N125">
        <v>14</v>
      </c>
      <c r="O125">
        <v>5</v>
      </c>
      <c r="P125">
        <v>71</v>
      </c>
      <c r="Q125">
        <v>3</v>
      </c>
      <c r="R125">
        <v>1</v>
      </c>
      <c r="S125" s="2">
        <v>188</v>
      </c>
      <c r="T125" s="2">
        <v>513649.74</v>
      </c>
      <c r="U125" s="2">
        <v>11</v>
      </c>
      <c r="V125" s="2">
        <v>21692.43</v>
      </c>
      <c r="W125">
        <v>843</v>
      </c>
      <c r="X125" s="2">
        <v>1618605.68</v>
      </c>
    </row>
    <row r="126" spans="1:24" x14ac:dyDescent="0.25">
      <c r="A126" s="29" t="str">
        <f>IF('Summary '!$B$5="All","All",'Raw Data Pull '!D126)&amp;IF('Summary '!$B$6="All","All",'Raw Data Pull '!E126)&amp;IF('Summary '!$B$7="All","All",'Raw Data Pull '!F126)</f>
        <v>AllAllAll</v>
      </c>
      <c r="B126">
        <v>125</v>
      </c>
      <c r="C126" s="28">
        <v>44593</v>
      </c>
      <c r="D126" t="s">
        <v>23</v>
      </c>
      <c r="E126" t="s">
        <v>17</v>
      </c>
      <c r="F126" t="s">
        <v>18</v>
      </c>
      <c r="G126" s="1">
        <v>5421</v>
      </c>
      <c r="H126" s="1">
        <v>1386</v>
      </c>
      <c r="I126" s="1">
        <v>825</v>
      </c>
      <c r="J126" s="1">
        <v>135</v>
      </c>
      <c r="K126">
        <v>426</v>
      </c>
      <c r="L126" s="1">
        <v>135</v>
      </c>
      <c r="M126" s="1">
        <v>37</v>
      </c>
      <c r="N126">
        <v>14</v>
      </c>
      <c r="O126" s="1">
        <v>4</v>
      </c>
      <c r="P126">
        <v>40</v>
      </c>
      <c r="Q126">
        <v>1</v>
      </c>
      <c r="R126" s="1">
        <v>1</v>
      </c>
      <c r="S126" s="2">
        <v>68</v>
      </c>
      <c r="T126" s="2">
        <v>129530</v>
      </c>
      <c r="U126" s="2">
        <v>6</v>
      </c>
      <c r="V126" s="2">
        <v>13187.5</v>
      </c>
      <c r="W126">
        <v>985</v>
      </c>
      <c r="X126" s="2">
        <v>1107521.5</v>
      </c>
    </row>
    <row r="127" spans="1:24" x14ac:dyDescent="0.25">
      <c r="A127" s="29" t="str">
        <f>IF('Summary '!$B$5="All","All",'Raw Data Pull '!D127)&amp;IF('Summary '!$B$6="All","All",'Raw Data Pull '!E127)&amp;IF('Summary '!$B$7="All","All",'Raw Data Pull '!F127)</f>
        <v>AllAllAll</v>
      </c>
      <c r="B127">
        <v>126</v>
      </c>
      <c r="C127" s="28">
        <v>44166</v>
      </c>
      <c r="D127" t="s">
        <v>16</v>
      </c>
      <c r="E127" t="s">
        <v>17</v>
      </c>
      <c r="F127" t="s">
        <v>20</v>
      </c>
      <c r="G127" s="1">
        <v>26155</v>
      </c>
      <c r="H127" s="1">
        <v>13393</v>
      </c>
      <c r="I127" s="1">
        <v>10611</v>
      </c>
      <c r="J127" s="1">
        <v>2131</v>
      </c>
      <c r="K127">
        <v>651</v>
      </c>
      <c r="L127" s="1">
        <v>2131</v>
      </c>
      <c r="M127">
        <v>402</v>
      </c>
      <c r="N127">
        <v>157</v>
      </c>
      <c r="O127">
        <v>35</v>
      </c>
      <c r="P127">
        <v>702</v>
      </c>
      <c r="Q127">
        <v>26</v>
      </c>
      <c r="R127">
        <v>5</v>
      </c>
      <c r="S127" s="2">
        <v>1494</v>
      </c>
      <c r="T127" s="2">
        <v>8219273.2999999998</v>
      </c>
      <c r="U127" s="2">
        <v>94</v>
      </c>
      <c r="V127" s="2">
        <v>677036.76</v>
      </c>
      <c r="W127" s="1">
        <v>12465</v>
      </c>
      <c r="X127" s="2">
        <v>61658256.640000001</v>
      </c>
    </row>
    <row r="128" spans="1:24" x14ac:dyDescent="0.25">
      <c r="A128" s="29" t="str">
        <f>IF('Summary '!$B$5="All","All",'Raw Data Pull '!D128)&amp;IF('Summary '!$B$6="All","All",'Raw Data Pull '!E128)&amp;IF('Summary '!$B$7="All","All",'Raw Data Pull '!F128)</f>
        <v>AllAllAll</v>
      </c>
      <c r="B128">
        <v>127</v>
      </c>
      <c r="C128" s="28">
        <v>44256</v>
      </c>
      <c r="D128" t="s">
        <v>16</v>
      </c>
      <c r="E128" t="s">
        <v>17</v>
      </c>
      <c r="F128" t="s">
        <v>20</v>
      </c>
      <c r="G128" s="1">
        <v>17538</v>
      </c>
      <c r="H128" s="1">
        <v>8812</v>
      </c>
      <c r="I128" s="1">
        <v>7147</v>
      </c>
      <c r="J128" s="1">
        <v>1371</v>
      </c>
      <c r="K128">
        <v>294</v>
      </c>
      <c r="L128" s="1">
        <v>1371</v>
      </c>
      <c r="M128">
        <v>201</v>
      </c>
      <c r="N128">
        <v>93</v>
      </c>
      <c r="O128">
        <v>18</v>
      </c>
      <c r="P128">
        <v>388</v>
      </c>
      <c r="Q128">
        <v>14</v>
      </c>
      <c r="R128" s="1">
        <v>3</v>
      </c>
      <c r="S128" s="2">
        <v>867</v>
      </c>
      <c r="T128" s="2">
        <v>3244094.31</v>
      </c>
      <c r="U128" s="2">
        <v>54</v>
      </c>
      <c r="V128" s="2">
        <v>310540.07</v>
      </c>
      <c r="W128" s="1">
        <v>9049</v>
      </c>
      <c r="X128" s="2">
        <v>28451696.629999999</v>
      </c>
    </row>
    <row r="129" spans="1:24" x14ac:dyDescent="0.25">
      <c r="A129" s="29" t="str">
        <f>IF('Summary '!$B$5="All","All",'Raw Data Pull '!D129)&amp;IF('Summary '!$B$6="All","All",'Raw Data Pull '!E129)&amp;IF('Summary '!$B$7="All","All",'Raw Data Pull '!F129)</f>
        <v>AllAllAll</v>
      </c>
      <c r="B129">
        <v>128</v>
      </c>
      <c r="C129" s="28">
        <v>44774</v>
      </c>
      <c r="D129" t="s">
        <v>24</v>
      </c>
      <c r="E129" t="s">
        <v>21</v>
      </c>
      <c r="F129" t="s">
        <v>18</v>
      </c>
      <c r="G129" s="1">
        <v>289</v>
      </c>
      <c r="H129" s="1">
        <v>226</v>
      </c>
      <c r="I129" s="1">
        <v>174</v>
      </c>
      <c r="J129" s="1">
        <v>52</v>
      </c>
      <c r="K129">
        <v>0</v>
      </c>
      <c r="L129" s="1">
        <v>52</v>
      </c>
      <c r="M129">
        <v>26</v>
      </c>
      <c r="N129">
        <v>2</v>
      </c>
      <c r="O129">
        <v>1</v>
      </c>
      <c r="P129">
        <v>6</v>
      </c>
      <c r="Q129">
        <v>0</v>
      </c>
      <c r="R129">
        <v>0</v>
      </c>
      <c r="S129" s="2">
        <v>41</v>
      </c>
      <c r="T129" s="2">
        <v>83998</v>
      </c>
      <c r="U129" s="2">
        <v>1</v>
      </c>
      <c r="V129">
        <v>856</v>
      </c>
      <c r="W129">
        <v>191</v>
      </c>
      <c r="X129" s="2">
        <v>225341</v>
      </c>
    </row>
    <row r="130" spans="1:24" x14ac:dyDescent="0.25">
      <c r="A130" s="29" t="str">
        <f>IF('Summary '!$B$5="All","All",'Raw Data Pull '!D130)&amp;IF('Summary '!$B$6="All","All",'Raw Data Pull '!E130)&amp;IF('Summary '!$B$7="All","All",'Raw Data Pull '!F130)</f>
        <v>AllAllAll</v>
      </c>
      <c r="B130">
        <v>129</v>
      </c>
      <c r="C130" s="28">
        <v>44136</v>
      </c>
      <c r="D130" t="s">
        <v>24</v>
      </c>
      <c r="E130" t="s">
        <v>21</v>
      </c>
      <c r="F130" t="s">
        <v>18</v>
      </c>
      <c r="G130" s="1">
        <v>54</v>
      </c>
      <c r="H130">
        <v>49</v>
      </c>
      <c r="I130">
        <v>41</v>
      </c>
      <c r="J130">
        <v>8</v>
      </c>
      <c r="K130">
        <v>0</v>
      </c>
      <c r="L130">
        <v>8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 s="2">
        <v>8</v>
      </c>
      <c r="T130" s="2">
        <v>78729</v>
      </c>
      <c r="U130">
        <v>0</v>
      </c>
      <c r="V130" t="s">
        <v>22</v>
      </c>
      <c r="W130">
        <v>46</v>
      </c>
      <c r="X130" s="2">
        <v>490356</v>
      </c>
    </row>
    <row r="131" spans="1:24" x14ac:dyDescent="0.25">
      <c r="A131" s="29" t="str">
        <f>IF('Summary '!$B$5="All","All",'Raw Data Pull '!D131)&amp;IF('Summary '!$B$6="All","All",'Raw Data Pull '!E131)&amp;IF('Summary '!$B$7="All","All",'Raw Data Pull '!F131)</f>
        <v>AllAllAll</v>
      </c>
      <c r="B131">
        <v>130</v>
      </c>
      <c r="C131" s="28">
        <v>44228</v>
      </c>
      <c r="D131" t="s">
        <v>16</v>
      </c>
      <c r="E131" t="s">
        <v>19</v>
      </c>
      <c r="F131" t="s">
        <v>20</v>
      </c>
      <c r="G131" s="1">
        <v>10265</v>
      </c>
      <c r="H131" s="1">
        <v>5228</v>
      </c>
      <c r="I131" s="1">
        <v>4512</v>
      </c>
      <c r="J131">
        <v>520</v>
      </c>
      <c r="K131">
        <v>196</v>
      </c>
      <c r="L131">
        <v>520</v>
      </c>
      <c r="M131">
        <v>102</v>
      </c>
      <c r="N131">
        <v>69</v>
      </c>
      <c r="O131">
        <v>15</v>
      </c>
      <c r="P131">
        <v>180</v>
      </c>
      <c r="Q131">
        <v>10</v>
      </c>
      <c r="R131">
        <v>3</v>
      </c>
      <c r="S131" s="2">
        <v>340</v>
      </c>
      <c r="T131" s="2">
        <v>2270994.4300000002</v>
      </c>
      <c r="U131" s="2">
        <v>41</v>
      </c>
      <c r="V131" s="2">
        <v>298305.14</v>
      </c>
      <c r="W131" s="1">
        <v>4753</v>
      </c>
      <c r="X131" s="2">
        <v>30847573.399999999</v>
      </c>
    </row>
    <row r="132" spans="1:24" x14ac:dyDescent="0.25">
      <c r="A132" s="29" t="str">
        <f>IF('Summary '!$B$5="All","All",'Raw Data Pull '!D132)&amp;IF('Summary '!$B$6="All","All",'Raw Data Pull '!E132)&amp;IF('Summary '!$B$7="All","All",'Raw Data Pull '!F132)</f>
        <v>AllAllAll</v>
      </c>
      <c r="B132">
        <v>131</v>
      </c>
      <c r="C132" s="28">
        <v>44256</v>
      </c>
      <c r="D132" t="s">
        <v>24</v>
      </c>
      <c r="E132" t="s">
        <v>17</v>
      </c>
      <c r="F132" t="s">
        <v>18</v>
      </c>
      <c r="G132" s="1">
        <v>1033</v>
      </c>
      <c r="H132" s="1">
        <v>605</v>
      </c>
      <c r="I132" s="1">
        <v>404</v>
      </c>
      <c r="J132">
        <v>201</v>
      </c>
      <c r="K132">
        <v>0</v>
      </c>
      <c r="L132">
        <v>201</v>
      </c>
      <c r="M132">
        <v>44</v>
      </c>
      <c r="N132">
        <v>7</v>
      </c>
      <c r="O132">
        <v>1</v>
      </c>
      <c r="P132">
        <v>49</v>
      </c>
      <c r="Q132">
        <v>0</v>
      </c>
      <c r="R132">
        <v>1</v>
      </c>
      <c r="S132" s="2">
        <v>152</v>
      </c>
      <c r="T132" s="2">
        <v>544137.31000000006</v>
      </c>
      <c r="U132" s="2">
        <v>4</v>
      </c>
      <c r="V132" s="2">
        <v>21105.24</v>
      </c>
      <c r="W132">
        <v>641</v>
      </c>
      <c r="X132" s="2">
        <v>1856876.15</v>
      </c>
    </row>
    <row r="133" spans="1:24" x14ac:dyDescent="0.25">
      <c r="A133" s="29" t="str">
        <f>IF('Summary '!$B$5="All","All",'Raw Data Pull '!D133)&amp;IF('Summary '!$B$6="All","All",'Raw Data Pull '!E133)&amp;IF('Summary '!$B$7="All","All",'Raw Data Pull '!F133)</f>
        <v>AllAllAll</v>
      </c>
      <c r="B133">
        <v>132</v>
      </c>
      <c r="C133" s="28">
        <v>44774</v>
      </c>
      <c r="D133" t="s">
        <v>16</v>
      </c>
      <c r="E133" t="s">
        <v>21</v>
      </c>
      <c r="F133" t="s">
        <v>18</v>
      </c>
      <c r="G133" s="1">
        <v>1215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>
        <v>0</v>
      </c>
      <c r="Q133">
        <v>0</v>
      </c>
      <c r="R133" s="1">
        <v>0</v>
      </c>
      <c r="S133" s="2">
        <v>0</v>
      </c>
      <c r="T133" t="s">
        <v>22</v>
      </c>
      <c r="U133" s="2">
        <v>0</v>
      </c>
      <c r="V133" t="s">
        <v>22</v>
      </c>
      <c r="W133">
        <v>0</v>
      </c>
      <c r="X133" t="s">
        <v>22</v>
      </c>
    </row>
    <row r="134" spans="1:24" x14ac:dyDescent="0.25">
      <c r="A134" s="29" t="str">
        <f>IF('Summary '!$B$5="All","All",'Raw Data Pull '!D134)&amp;IF('Summary '!$B$6="All","All",'Raw Data Pull '!E134)&amp;IF('Summary '!$B$7="All","All",'Raw Data Pull '!F134)</f>
        <v>AllAllAll</v>
      </c>
      <c r="B134">
        <v>133</v>
      </c>
      <c r="C134" s="28">
        <v>44682</v>
      </c>
      <c r="D134" t="s">
        <v>23</v>
      </c>
      <c r="E134" t="s">
        <v>17</v>
      </c>
      <c r="F134" t="s">
        <v>18</v>
      </c>
      <c r="G134" s="1">
        <v>29</v>
      </c>
      <c r="H134" s="1">
        <v>4</v>
      </c>
      <c r="I134" s="1">
        <v>0</v>
      </c>
      <c r="J134" s="1">
        <v>2</v>
      </c>
      <c r="K134">
        <v>2</v>
      </c>
      <c r="L134" s="1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0</v>
      </c>
      <c r="S134" s="2">
        <v>0</v>
      </c>
      <c r="T134" t="s">
        <v>22</v>
      </c>
      <c r="U134" s="2">
        <v>0</v>
      </c>
      <c r="V134" t="s">
        <v>22</v>
      </c>
      <c r="W134">
        <v>0</v>
      </c>
      <c r="X134" t="s">
        <v>22</v>
      </c>
    </row>
    <row r="135" spans="1:24" x14ac:dyDescent="0.25">
      <c r="A135" s="29" t="str">
        <f>IF('Summary '!$B$5="All","All",'Raw Data Pull '!D135)&amp;IF('Summary '!$B$6="All","All",'Raw Data Pull '!E135)&amp;IF('Summary '!$B$7="All","All",'Raw Data Pull '!F135)</f>
        <v>AllAllAll</v>
      </c>
      <c r="B135">
        <v>134</v>
      </c>
      <c r="C135" s="28">
        <v>44835</v>
      </c>
      <c r="D135" t="s">
        <v>24</v>
      </c>
      <c r="E135" t="s">
        <v>17</v>
      </c>
      <c r="F135" t="s">
        <v>18</v>
      </c>
      <c r="G135" s="1">
        <v>33</v>
      </c>
      <c r="H135" s="1">
        <v>1</v>
      </c>
      <c r="I135" s="1">
        <v>1</v>
      </c>
      <c r="J135" s="1">
        <v>0</v>
      </c>
      <c r="K135">
        <v>0</v>
      </c>
      <c r="L135" s="1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v>0</v>
      </c>
      <c r="S135" s="2">
        <v>0</v>
      </c>
      <c r="T135" t="s">
        <v>22</v>
      </c>
      <c r="U135" s="2">
        <v>0</v>
      </c>
      <c r="V135" t="s">
        <v>22</v>
      </c>
      <c r="W135">
        <v>0</v>
      </c>
      <c r="X135" t="s">
        <v>22</v>
      </c>
    </row>
    <row r="136" spans="1:24" x14ac:dyDescent="0.25">
      <c r="A136" s="29" t="str">
        <f>IF('Summary '!$B$5="All","All",'Raw Data Pull '!D136)&amp;IF('Summary '!$B$6="All","All",'Raw Data Pull '!E136)&amp;IF('Summary '!$B$7="All","All",'Raw Data Pull '!F136)</f>
        <v>AllAllAll</v>
      </c>
      <c r="B136">
        <v>135</v>
      </c>
      <c r="C136" s="28">
        <v>44835</v>
      </c>
      <c r="D136" t="s">
        <v>16</v>
      </c>
      <c r="E136" t="s">
        <v>19</v>
      </c>
      <c r="F136" t="s">
        <v>18</v>
      </c>
      <c r="G136" s="1">
        <v>590</v>
      </c>
      <c r="H136" s="1">
        <v>11</v>
      </c>
      <c r="I136">
        <v>7</v>
      </c>
      <c r="J136">
        <v>3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2">
        <v>0</v>
      </c>
      <c r="T136" t="s">
        <v>22</v>
      </c>
      <c r="U136" s="2">
        <v>0</v>
      </c>
      <c r="V136" t="s">
        <v>22</v>
      </c>
      <c r="W136">
        <v>0</v>
      </c>
      <c r="X136" t="s">
        <v>22</v>
      </c>
    </row>
    <row r="137" spans="1:24" x14ac:dyDescent="0.25">
      <c r="A137" s="29" t="str">
        <f>IF('Summary '!$B$5="All","All",'Raw Data Pull '!D137)&amp;IF('Summary '!$B$6="All","All",'Raw Data Pull '!E137)&amp;IF('Summary '!$B$7="All","All",'Raw Data Pull '!F137)</f>
        <v>AllAllAll</v>
      </c>
      <c r="B137">
        <v>136</v>
      </c>
      <c r="C137" s="28">
        <v>44621</v>
      </c>
      <c r="D137" t="s">
        <v>24</v>
      </c>
      <c r="E137" t="s">
        <v>17</v>
      </c>
      <c r="F137" t="s">
        <v>18</v>
      </c>
      <c r="G137" s="1">
        <v>1864</v>
      </c>
      <c r="H137" s="1">
        <v>863</v>
      </c>
      <c r="I137" s="1">
        <v>573</v>
      </c>
      <c r="J137" s="1">
        <v>290</v>
      </c>
      <c r="K137">
        <v>0</v>
      </c>
      <c r="L137" s="1">
        <v>290</v>
      </c>
      <c r="M137">
        <v>70</v>
      </c>
      <c r="N137">
        <v>8</v>
      </c>
      <c r="O137" s="1">
        <v>2</v>
      </c>
      <c r="P137">
        <v>61</v>
      </c>
      <c r="Q137">
        <v>1</v>
      </c>
      <c r="R137" s="1">
        <v>0</v>
      </c>
      <c r="S137" s="2">
        <v>130</v>
      </c>
      <c r="T137" s="2">
        <v>214989.99</v>
      </c>
      <c r="U137" s="2">
        <v>4</v>
      </c>
      <c r="V137" s="2">
        <v>3470.53</v>
      </c>
      <c r="W137">
        <v>585</v>
      </c>
      <c r="X137" s="2">
        <v>819237.93</v>
      </c>
    </row>
    <row r="138" spans="1:24" x14ac:dyDescent="0.25">
      <c r="A138" s="29" t="str">
        <f>IF('Summary '!$B$5="All","All",'Raw Data Pull '!D138)&amp;IF('Summary '!$B$6="All","All",'Raw Data Pull '!E138)&amp;IF('Summary '!$B$7="All","All",'Raw Data Pull '!F138)</f>
        <v>AllAllAll</v>
      </c>
      <c r="B138">
        <v>137</v>
      </c>
      <c r="C138" s="28">
        <v>44105</v>
      </c>
      <c r="D138" t="s">
        <v>16</v>
      </c>
      <c r="E138" t="s">
        <v>19</v>
      </c>
      <c r="F138" t="s">
        <v>18</v>
      </c>
      <c r="G138" s="1">
        <v>26928</v>
      </c>
      <c r="H138" s="1">
        <v>16131</v>
      </c>
      <c r="I138" s="1">
        <v>11961</v>
      </c>
      <c r="J138" s="1">
        <v>3487</v>
      </c>
      <c r="K138" s="1">
        <v>683</v>
      </c>
      <c r="L138" s="1">
        <v>3487</v>
      </c>
      <c r="M138" s="1">
        <v>591</v>
      </c>
      <c r="N138">
        <v>344</v>
      </c>
      <c r="O138" s="1">
        <v>81</v>
      </c>
      <c r="P138" s="1">
        <v>1190</v>
      </c>
      <c r="Q138">
        <v>82</v>
      </c>
      <c r="R138" s="1">
        <v>7</v>
      </c>
      <c r="S138" s="2">
        <v>2147</v>
      </c>
      <c r="T138" s="2">
        <v>10228682.439999999</v>
      </c>
      <c r="U138" s="2">
        <v>192</v>
      </c>
      <c r="V138" s="2">
        <v>1028209.03</v>
      </c>
      <c r="W138" s="1">
        <v>14965</v>
      </c>
      <c r="X138" s="2">
        <v>74227653.099999994</v>
      </c>
    </row>
    <row r="139" spans="1:24" x14ac:dyDescent="0.25">
      <c r="A139" s="29" t="str">
        <f>IF('Summary '!$B$5="All","All",'Raw Data Pull '!D139)&amp;IF('Summary '!$B$6="All","All",'Raw Data Pull '!E139)&amp;IF('Summary '!$B$7="All","All",'Raw Data Pull '!F139)</f>
        <v>AllAllAll</v>
      </c>
      <c r="B139">
        <v>138</v>
      </c>
      <c r="C139" s="28">
        <v>44409</v>
      </c>
      <c r="D139" t="s">
        <v>16</v>
      </c>
      <c r="E139" t="s">
        <v>19</v>
      </c>
      <c r="F139" t="s">
        <v>18</v>
      </c>
      <c r="G139" s="1">
        <v>84268</v>
      </c>
      <c r="H139" s="1">
        <v>53196</v>
      </c>
      <c r="I139" s="1">
        <v>43722</v>
      </c>
      <c r="J139" s="1">
        <v>7120</v>
      </c>
      <c r="K139" s="1">
        <v>2354</v>
      </c>
      <c r="L139" s="1">
        <v>7119</v>
      </c>
      <c r="M139" s="1">
        <v>1899</v>
      </c>
      <c r="N139">
        <v>682</v>
      </c>
      <c r="O139">
        <v>187</v>
      </c>
      <c r="P139" s="1">
        <v>2446</v>
      </c>
      <c r="Q139">
        <v>109</v>
      </c>
      <c r="R139">
        <v>40</v>
      </c>
      <c r="S139" s="2">
        <v>4749</v>
      </c>
      <c r="T139" s="2">
        <v>21315318.030000001</v>
      </c>
      <c r="U139">
        <v>365</v>
      </c>
      <c r="V139" s="2">
        <v>1653871.89</v>
      </c>
      <c r="W139" s="1">
        <v>52635</v>
      </c>
      <c r="X139" s="2">
        <v>214754298.03</v>
      </c>
    </row>
    <row r="140" spans="1:24" x14ac:dyDescent="0.25">
      <c r="A140" s="29" t="str">
        <f>IF('Summary '!$B$5="All","All",'Raw Data Pull '!D140)&amp;IF('Summary '!$B$6="All","All",'Raw Data Pull '!E140)&amp;IF('Summary '!$B$7="All","All",'Raw Data Pull '!F140)</f>
        <v>AllAllAll</v>
      </c>
      <c r="B140">
        <v>139</v>
      </c>
      <c r="C140" s="28">
        <v>44743</v>
      </c>
      <c r="D140" t="s">
        <v>23</v>
      </c>
      <c r="E140" t="s">
        <v>17</v>
      </c>
      <c r="F140" t="s">
        <v>18</v>
      </c>
      <c r="G140" s="1">
        <v>211</v>
      </c>
      <c r="H140" s="1">
        <v>47</v>
      </c>
      <c r="I140" s="1">
        <v>25</v>
      </c>
      <c r="J140" s="1">
        <v>11</v>
      </c>
      <c r="K140">
        <v>11</v>
      </c>
      <c r="L140" s="1">
        <v>11</v>
      </c>
      <c r="M140">
        <v>4</v>
      </c>
      <c r="N140">
        <v>0</v>
      </c>
      <c r="O140">
        <v>0</v>
      </c>
      <c r="P140">
        <v>4</v>
      </c>
      <c r="Q140">
        <v>0</v>
      </c>
      <c r="R140" s="1">
        <v>0</v>
      </c>
      <c r="S140" s="2">
        <v>3</v>
      </c>
      <c r="T140" s="2">
        <v>4545</v>
      </c>
      <c r="U140" s="2">
        <v>0</v>
      </c>
      <c r="V140" t="s">
        <v>22</v>
      </c>
      <c r="W140">
        <v>22</v>
      </c>
      <c r="X140" s="2">
        <v>18134</v>
      </c>
    </row>
    <row r="141" spans="1:24" x14ac:dyDescent="0.25">
      <c r="A141" s="29" t="str">
        <f>IF('Summary '!$B$5="All","All",'Raw Data Pull '!D141)&amp;IF('Summary '!$B$6="All","All",'Raw Data Pull '!E141)&amp;IF('Summary '!$B$7="All","All",'Raw Data Pull '!F141)</f>
        <v>AllAllAll</v>
      </c>
      <c r="B141">
        <v>140</v>
      </c>
      <c r="C141" s="28">
        <v>44501</v>
      </c>
      <c r="D141" t="s">
        <v>16</v>
      </c>
      <c r="E141" t="s">
        <v>17</v>
      </c>
      <c r="F141" t="s">
        <v>18</v>
      </c>
      <c r="G141" s="1">
        <v>44968</v>
      </c>
      <c r="H141" s="1">
        <v>21573</v>
      </c>
      <c r="I141" s="1">
        <v>18036</v>
      </c>
      <c r="J141" s="1">
        <v>2741</v>
      </c>
      <c r="K141">
        <v>796</v>
      </c>
      <c r="L141" s="1">
        <v>2740</v>
      </c>
      <c r="M141">
        <v>797</v>
      </c>
      <c r="N141">
        <v>161</v>
      </c>
      <c r="O141">
        <v>53</v>
      </c>
      <c r="P141">
        <v>849</v>
      </c>
      <c r="Q141">
        <v>21</v>
      </c>
      <c r="R141" s="1">
        <v>10</v>
      </c>
      <c r="S141" s="2">
        <v>1843</v>
      </c>
      <c r="T141" s="2">
        <v>5533307.1699999999</v>
      </c>
      <c r="U141" s="2">
        <v>92</v>
      </c>
      <c r="V141" s="2">
        <v>351755.32</v>
      </c>
      <c r="W141" s="1">
        <v>24085</v>
      </c>
      <c r="X141" s="2">
        <v>40203392.969999999</v>
      </c>
    </row>
    <row r="142" spans="1:24" x14ac:dyDescent="0.25">
      <c r="A142" s="29" t="str">
        <f>IF('Summary '!$B$5="All","All",'Raw Data Pull '!D142)&amp;IF('Summary '!$B$6="All","All",'Raw Data Pull '!E142)&amp;IF('Summary '!$B$7="All","All",'Raw Data Pull '!F142)</f>
        <v>AllAllAll</v>
      </c>
      <c r="B142">
        <v>141</v>
      </c>
      <c r="C142" s="28">
        <v>44835</v>
      </c>
      <c r="D142" t="s">
        <v>16</v>
      </c>
      <c r="E142" t="s">
        <v>19</v>
      </c>
      <c r="F142" t="s">
        <v>20</v>
      </c>
      <c r="G142" s="1">
        <v>111</v>
      </c>
      <c r="H142" s="1">
        <v>16</v>
      </c>
      <c r="I142" s="1">
        <v>10</v>
      </c>
      <c r="J142" s="1">
        <v>6</v>
      </c>
      <c r="K142" s="1">
        <v>0</v>
      </c>
      <c r="L142" s="1">
        <v>0</v>
      </c>
      <c r="M142">
        <v>0</v>
      </c>
      <c r="N142">
        <v>0</v>
      </c>
      <c r="O142" s="1">
        <v>0</v>
      </c>
      <c r="P142">
        <v>0</v>
      </c>
      <c r="Q142">
        <v>0</v>
      </c>
      <c r="R142" s="1">
        <v>0</v>
      </c>
      <c r="S142" s="2">
        <v>0</v>
      </c>
      <c r="T142" t="s">
        <v>22</v>
      </c>
      <c r="U142" s="2">
        <v>0</v>
      </c>
      <c r="V142" t="s">
        <v>22</v>
      </c>
      <c r="W142">
        <v>0</v>
      </c>
      <c r="X142" t="s">
        <v>22</v>
      </c>
    </row>
    <row r="143" spans="1:24" x14ac:dyDescent="0.25">
      <c r="A143" s="29" t="str">
        <f>IF('Summary '!$B$5="All","All",'Raw Data Pull '!D143)&amp;IF('Summary '!$B$6="All","All",'Raw Data Pull '!E143)&amp;IF('Summary '!$B$7="All","All",'Raw Data Pull '!F143)</f>
        <v>AllAllAll</v>
      </c>
      <c r="B143">
        <v>142</v>
      </c>
      <c r="C143" s="28">
        <v>44256</v>
      </c>
      <c r="D143" t="s">
        <v>16</v>
      </c>
      <c r="E143" t="s">
        <v>19</v>
      </c>
      <c r="F143" t="s">
        <v>18</v>
      </c>
      <c r="G143" s="1">
        <v>32869</v>
      </c>
      <c r="H143" s="1">
        <v>17870</v>
      </c>
      <c r="I143" s="1">
        <v>13770</v>
      </c>
      <c r="J143" s="1">
        <v>2852</v>
      </c>
      <c r="K143" s="1">
        <v>1248</v>
      </c>
      <c r="L143" s="1">
        <v>2852</v>
      </c>
      <c r="M143" s="1">
        <v>577</v>
      </c>
      <c r="N143">
        <v>326</v>
      </c>
      <c r="O143" s="1">
        <v>73</v>
      </c>
      <c r="P143">
        <v>980</v>
      </c>
      <c r="Q143">
        <v>70</v>
      </c>
      <c r="R143" s="1">
        <v>13</v>
      </c>
      <c r="S143" s="2">
        <v>1763</v>
      </c>
      <c r="T143" s="2">
        <v>7625240.0199999996</v>
      </c>
      <c r="U143" s="2">
        <v>180</v>
      </c>
      <c r="V143" s="2">
        <v>718078.04</v>
      </c>
      <c r="W143" s="1">
        <v>17039</v>
      </c>
      <c r="X143" s="2">
        <v>75232196.640000001</v>
      </c>
    </row>
    <row r="144" spans="1:24" x14ac:dyDescent="0.25">
      <c r="A144" s="29" t="str">
        <f>IF('Summary '!$B$5="All","All",'Raw Data Pull '!D144)&amp;IF('Summary '!$B$6="All","All",'Raw Data Pull '!E144)&amp;IF('Summary '!$B$7="All","All",'Raw Data Pull '!F144)</f>
        <v>AllAllAll</v>
      </c>
      <c r="B144">
        <v>143</v>
      </c>
      <c r="C144" s="28">
        <v>44348</v>
      </c>
      <c r="D144" t="s">
        <v>16</v>
      </c>
      <c r="E144" t="s">
        <v>21</v>
      </c>
      <c r="F144" t="s">
        <v>18</v>
      </c>
      <c r="G144" s="1">
        <v>1430</v>
      </c>
      <c r="H144" s="1">
        <v>0</v>
      </c>
      <c r="I144" s="1">
        <v>0</v>
      </c>
      <c r="J144" s="1">
        <v>0</v>
      </c>
      <c r="K144">
        <v>0</v>
      </c>
      <c r="L144" s="1">
        <v>0</v>
      </c>
      <c r="M144">
        <v>0</v>
      </c>
      <c r="N144">
        <v>0</v>
      </c>
      <c r="O144" s="1">
        <v>0</v>
      </c>
      <c r="P144">
        <v>0</v>
      </c>
      <c r="Q144">
        <v>0</v>
      </c>
      <c r="R144" s="1">
        <v>0</v>
      </c>
      <c r="S144" s="2">
        <v>0</v>
      </c>
      <c r="T144" t="s">
        <v>22</v>
      </c>
      <c r="U144" s="2">
        <v>0</v>
      </c>
      <c r="V144" t="s">
        <v>22</v>
      </c>
      <c r="W144">
        <v>0</v>
      </c>
      <c r="X144" t="s">
        <v>22</v>
      </c>
    </row>
    <row r="145" spans="1:24" x14ac:dyDescent="0.25">
      <c r="A145" s="29" t="str">
        <f>IF('Summary '!$B$5="All","All",'Raw Data Pull '!D145)&amp;IF('Summary '!$B$6="All","All",'Raw Data Pull '!E145)&amp;IF('Summary '!$B$7="All","All",'Raw Data Pull '!F145)</f>
        <v>AllAllAll</v>
      </c>
      <c r="B145">
        <v>144</v>
      </c>
      <c r="C145" s="28">
        <v>44621</v>
      </c>
      <c r="D145" t="s">
        <v>16</v>
      </c>
      <c r="E145" t="s">
        <v>17</v>
      </c>
      <c r="F145" t="s">
        <v>20</v>
      </c>
      <c r="G145" s="1">
        <v>19072</v>
      </c>
      <c r="H145" s="1">
        <v>8488</v>
      </c>
      <c r="I145" s="1">
        <v>6592</v>
      </c>
      <c r="J145" s="1">
        <v>1304</v>
      </c>
      <c r="K145">
        <v>592</v>
      </c>
      <c r="L145" s="1">
        <v>1304</v>
      </c>
      <c r="M145">
        <v>423</v>
      </c>
      <c r="N145">
        <v>81</v>
      </c>
      <c r="O145">
        <v>27</v>
      </c>
      <c r="P145">
        <v>369</v>
      </c>
      <c r="Q145">
        <v>5</v>
      </c>
      <c r="R145">
        <v>1</v>
      </c>
      <c r="S145" s="2">
        <v>742</v>
      </c>
      <c r="T145" s="2">
        <v>1700424.43</v>
      </c>
      <c r="U145" s="2">
        <v>39</v>
      </c>
      <c r="V145" s="2">
        <v>102697.68</v>
      </c>
      <c r="W145" s="1">
        <v>7800</v>
      </c>
      <c r="X145" s="2">
        <v>11174174.609999999</v>
      </c>
    </row>
    <row r="146" spans="1:24" x14ac:dyDescent="0.25">
      <c r="A146" s="29" t="str">
        <f>IF('Summary '!$B$5="All","All",'Raw Data Pull '!D146)&amp;IF('Summary '!$B$6="All","All",'Raw Data Pull '!E146)&amp;IF('Summary '!$B$7="All","All",'Raw Data Pull '!F146)</f>
        <v>AllAllAll</v>
      </c>
      <c r="B146">
        <v>145</v>
      </c>
      <c r="C146" s="28">
        <v>44501</v>
      </c>
      <c r="D146" t="s">
        <v>16</v>
      </c>
      <c r="E146" t="s">
        <v>19</v>
      </c>
      <c r="F146" t="s">
        <v>20</v>
      </c>
      <c r="G146" s="1">
        <v>12401</v>
      </c>
      <c r="H146" s="1">
        <v>7620</v>
      </c>
      <c r="I146" s="1">
        <v>6908</v>
      </c>
      <c r="J146" s="1">
        <v>638</v>
      </c>
      <c r="K146" s="1">
        <v>74</v>
      </c>
      <c r="L146" s="1">
        <v>638</v>
      </c>
      <c r="M146" s="1">
        <v>194</v>
      </c>
      <c r="N146">
        <v>41</v>
      </c>
      <c r="O146" s="1">
        <v>15</v>
      </c>
      <c r="P146">
        <v>222</v>
      </c>
      <c r="Q146">
        <v>8</v>
      </c>
      <c r="R146" s="1">
        <v>3</v>
      </c>
      <c r="S146" s="2">
        <v>423</v>
      </c>
      <c r="T146" s="2">
        <v>1938755.41</v>
      </c>
      <c r="U146" s="2">
        <v>26</v>
      </c>
      <c r="V146" s="2">
        <v>141157.88</v>
      </c>
      <c r="W146" s="1">
        <v>6954</v>
      </c>
      <c r="X146" s="2">
        <v>26427138.219999999</v>
      </c>
    </row>
    <row r="147" spans="1:24" x14ac:dyDescent="0.25">
      <c r="A147" s="29" t="str">
        <f>IF('Summary '!$B$5="All","All",'Raw Data Pull '!D147)&amp;IF('Summary '!$B$6="All","All",'Raw Data Pull '!E147)&amp;IF('Summary '!$B$7="All","All",'Raw Data Pull '!F147)</f>
        <v>AllAllAll</v>
      </c>
      <c r="B147">
        <v>146</v>
      </c>
      <c r="C147" s="28">
        <v>44136</v>
      </c>
      <c r="D147" t="s">
        <v>24</v>
      </c>
      <c r="E147" t="s">
        <v>17</v>
      </c>
      <c r="F147" t="s">
        <v>18</v>
      </c>
      <c r="G147" s="1">
        <v>2174</v>
      </c>
      <c r="H147" s="1">
        <v>1379</v>
      </c>
      <c r="I147" s="1">
        <v>924</v>
      </c>
      <c r="J147" s="1">
        <v>455</v>
      </c>
      <c r="K147">
        <v>0</v>
      </c>
      <c r="L147" s="1">
        <v>455</v>
      </c>
      <c r="M147">
        <v>102</v>
      </c>
      <c r="N147">
        <v>18</v>
      </c>
      <c r="O147">
        <v>3</v>
      </c>
      <c r="P147">
        <v>108</v>
      </c>
      <c r="Q147">
        <v>0</v>
      </c>
      <c r="R147">
        <v>2</v>
      </c>
      <c r="S147" s="2">
        <v>347</v>
      </c>
      <c r="T147" s="2">
        <v>1402165.24</v>
      </c>
      <c r="U147" s="2">
        <v>11</v>
      </c>
      <c r="V147" s="2">
        <v>45050.82</v>
      </c>
      <c r="W147" s="1">
        <v>1532</v>
      </c>
      <c r="X147" s="2">
        <v>4546736.72</v>
      </c>
    </row>
    <row r="148" spans="1:24" x14ac:dyDescent="0.25">
      <c r="A148" s="29" t="str">
        <f>IF('Summary '!$B$5="All","All",'Raw Data Pull '!D148)&amp;IF('Summary '!$B$6="All","All",'Raw Data Pull '!E148)&amp;IF('Summary '!$B$7="All","All",'Raw Data Pull '!F148)</f>
        <v>AllAllAll</v>
      </c>
      <c r="B148">
        <v>147</v>
      </c>
      <c r="C148" s="28">
        <v>44105</v>
      </c>
      <c r="D148" t="s">
        <v>16</v>
      </c>
      <c r="E148" t="s">
        <v>19</v>
      </c>
      <c r="F148" t="s">
        <v>20</v>
      </c>
      <c r="G148" s="1">
        <v>23791</v>
      </c>
      <c r="H148" s="1">
        <v>16589</v>
      </c>
      <c r="I148" s="1">
        <v>13189</v>
      </c>
      <c r="J148" s="1">
        <v>1116</v>
      </c>
      <c r="K148" s="1">
        <v>2284</v>
      </c>
      <c r="L148" s="1">
        <v>1115</v>
      </c>
      <c r="M148">
        <v>206</v>
      </c>
      <c r="N148">
        <v>100</v>
      </c>
      <c r="O148">
        <v>28</v>
      </c>
      <c r="P148">
        <v>367</v>
      </c>
      <c r="Q148">
        <v>18</v>
      </c>
      <c r="R148">
        <v>3</v>
      </c>
      <c r="S148" s="2">
        <v>783</v>
      </c>
      <c r="T148" s="2">
        <v>5979792.5899999999</v>
      </c>
      <c r="U148" s="2">
        <v>66</v>
      </c>
      <c r="V148" s="2">
        <v>525144.35</v>
      </c>
      <c r="W148" s="1">
        <v>15871</v>
      </c>
      <c r="X148" s="2">
        <v>113284008.11</v>
      </c>
    </row>
    <row r="149" spans="1:24" x14ac:dyDescent="0.25">
      <c r="A149" s="29" t="str">
        <f>IF('Summary '!$B$5="All","All",'Raw Data Pull '!D149)&amp;IF('Summary '!$B$6="All","All",'Raw Data Pull '!E149)&amp;IF('Summary '!$B$7="All","All",'Raw Data Pull '!F149)</f>
        <v>AllAllAll</v>
      </c>
      <c r="B149">
        <v>148</v>
      </c>
      <c r="C149" s="28">
        <v>44317</v>
      </c>
      <c r="D149" t="s">
        <v>16</v>
      </c>
      <c r="E149" t="s">
        <v>17</v>
      </c>
      <c r="F149" t="s">
        <v>20</v>
      </c>
      <c r="G149" s="1">
        <v>39869</v>
      </c>
      <c r="H149" s="1">
        <v>17755</v>
      </c>
      <c r="I149" s="1">
        <v>13985</v>
      </c>
      <c r="J149" s="1">
        <v>2435</v>
      </c>
      <c r="K149" s="1">
        <v>1335</v>
      </c>
      <c r="L149" s="1">
        <v>2435</v>
      </c>
      <c r="M149">
        <v>521</v>
      </c>
      <c r="N149">
        <v>179</v>
      </c>
      <c r="O149">
        <v>56</v>
      </c>
      <c r="P149">
        <v>845</v>
      </c>
      <c r="Q149">
        <v>35</v>
      </c>
      <c r="R149" s="1">
        <v>8</v>
      </c>
      <c r="S149" s="2">
        <v>1527</v>
      </c>
      <c r="T149" s="2">
        <v>7413914.2599999998</v>
      </c>
      <c r="U149" s="2">
        <v>114</v>
      </c>
      <c r="V149" s="2">
        <v>685522.75</v>
      </c>
      <c r="W149" s="1">
        <v>17144</v>
      </c>
      <c r="X149" s="2">
        <v>63067243.130000003</v>
      </c>
    </row>
    <row r="150" spans="1:24" x14ac:dyDescent="0.25">
      <c r="A150" s="29" t="str">
        <f>IF('Summary '!$B$5="All","All",'Raw Data Pull '!D150)&amp;IF('Summary '!$B$6="All","All",'Raw Data Pull '!E150)&amp;IF('Summary '!$B$7="All","All",'Raw Data Pull '!F150)</f>
        <v>AllAllAll</v>
      </c>
      <c r="B150">
        <v>149</v>
      </c>
      <c r="C150" s="28">
        <v>44440</v>
      </c>
      <c r="D150" t="s">
        <v>24</v>
      </c>
      <c r="E150" t="s">
        <v>19</v>
      </c>
      <c r="F150" t="s">
        <v>18</v>
      </c>
      <c r="G150" s="1">
        <v>2090</v>
      </c>
      <c r="H150" s="1">
        <v>1480</v>
      </c>
      <c r="I150" s="1">
        <v>1142</v>
      </c>
      <c r="J150" s="1">
        <v>338</v>
      </c>
      <c r="K150">
        <v>0</v>
      </c>
      <c r="L150" s="1">
        <v>337</v>
      </c>
      <c r="M150">
        <v>101</v>
      </c>
      <c r="N150">
        <v>11</v>
      </c>
      <c r="O150">
        <v>5</v>
      </c>
      <c r="P150">
        <v>90</v>
      </c>
      <c r="Q150">
        <v>1</v>
      </c>
      <c r="R150">
        <v>0</v>
      </c>
      <c r="S150" s="2">
        <v>241</v>
      </c>
      <c r="T150" s="2">
        <v>1116006.69</v>
      </c>
      <c r="U150" s="2">
        <v>8</v>
      </c>
      <c r="V150" s="2">
        <v>59326.79</v>
      </c>
      <c r="W150" s="1">
        <v>1377</v>
      </c>
      <c r="X150" s="2">
        <v>5887731.4500000002</v>
      </c>
    </row>
    <row r="151" spans="1:24" x14ac:dyDescent="0.25">
      <c r="A151" s="29" t="str">
        <f>IF('Summary '!$B$5="All","All",'Raw Data Pull '!D151)&amp;IF('Summary '!$B$6="All","All",'Raw Data Pull '!E151)&amp;IF('Summary '!$B$7="All","All",'Raw Data Pull '!F151)</f>
        <v>AllAllAll</v>
      </c>
      <c r="B151">
        <v>150</v>
      </c>
      <c r="C151" s="28">
        <v>44378</v>
      </c>
      <c r="D151" t="s">
        <v>24</v>
      </c>
      <c r="E151" t="s">
        <v>19</v>
      </c>
      <c r="F151" t="s">
        <v>18</v>
      </c>
      <c r="G151" s="1">
        <v>5222</v>
      </c>
      <c r="H151" s="1">
        <v>4475</v>
      </c>
      <c r="I151" s="1">
        <v>3146</v>
      </c>
      <c r="J151" s="1">
        <v>1329</v>
      </c>
      <c r="K151">
        <v>0</v>
      </c>
      <c r="L151" s="1">
        <v>1329</v>
      </c>
      <c r="M151">
        <v>413</v>
      </c>
      <c r="N151">
        <v>66</v>
      </c>
      <c r="O151">
        <v>23</v>
      </c>
      <c r="P151">
        <v>442</v>
      </c>
      <c r="Q151">
        <v>5</v>
      </c>
      <c r="R151">
        <v>7</v>
      </c>
      <c r="S151" s="2">
        <v>956</v>
      </c>
      <c r="T151" s="2">
        <v>4306729.29</v>
      </c>
      <c r="U151" s="2">
        <v>55</v>
      </c>
      <c r="V151" s="2">
        <v>305247.42</v>
      </c>
      <c r="W151" s="1">
        <v>4033</v>
      </c>
      <c r="X151" s="2">
        <v>18098469.199999999</v>
      </c>
    </row>
    <row r="152" spans="1:24" x14ac:dyDescent="0.25">
      <c r="A152" s="29" t="str">
        <f>IF('Summary '!$B$5="All","All",'Raw Data Pull '!D152)&amp;IF('Summary '!$B$6="All","All",'Raw Data Pull '!E152)&amp;IF('Summary '!$B$7="All","All",'Raw Data Pull '!F152)</f>
        <v>AllAllAll</v>
      </c>
      <c r="B152">
        <v>151</v>
      </c>
      <c r="C152" s="28">
        <v>44348</v>
      </c>
      <c r="D152" t="s">
        <v>16</v>
      </c>
      <c r="E152" t="s">
        <v>17</v>
      </c>
      <c r="F152" t="s">
        <v>18</v>
      </c>
      <c r="G152" s="1">
        <v>80916</v>
      </c>
      <c r="H152" s="1">
        <v>37064</v>
      </c>
      <c r="I152" s="1">
        <v>28505</v>
      </c>
      <c r="J152" s="1">
        <v>6508</v>
      </c>
      <c r="K152" s="1">
        <v>2051</v>
      </c>
      <c r="L152" s="1">
        <v>6508</v>
      </c>
      <c r="M152" s="1">
        <v>1530</v>
      </c>
      <c r="N152">
        <v>331</v>
      </c>
      <c r="O152" s="1">
        <v>106</v>
      </c>
      <c r="P152" s="1">
        <v>2366</v>
      </c>
      <c r="Q152">
        <v>50</v>
      </c>
      <c r="R152" s="1">
        <v>24</v>
      </c>
      <c r="S152" s="2">
        <v>3823</v>
      </c>
      <c r="T152" s="2">
        <v>18849569.489999998</v>
      </c>
      <c r="U152" s="2">
        <v>217</v>
      </c>
      <c r="V152" s="2">
        <v>1276595.96</v>
      </c>
      <c r="W152" s="1">
        <v>35867</v>
      </c>
      <c r="X152" s="2">
        <v>122470609.05</v>
      </c>
    </row>
    <row r="153" spans="1:24" x14ac:dyDescent="0.25">
      <c r="A153" s="29" t="str">
        <f>IF('Summary '!$B$5="All","All",'Raw Data Pull '!D153)&amp;IF('Summary '!$B$6="All","All",'Raw Data Pull '!E153)&amp;IF('Summary '!$B$7="All","All",'Raw Data Pull '!F153)</f>
        <v>AllAllAll</v>
      </c>
      <c r="B153">
        <v>152</v>
      </c>
      <c r="C153" s="28">
        <v>44774</v>
      </c>
      <c r="D153" t="s">
        <v>16</v>
      </c>
      <c r="E153" t="s">
        <v>17</v>
      </c>
      <c r="F153" t="s">
        <v>20</v>
      </c>
      <c r="G153" s="1">
        <v>100232</v>
      </c>
      <c r="H153" s="1">
        <v>41238</v>
      </c>
      <c r="I153" s="1">
        <v>31403</v>
      </c>
      <c r="J153" s="1">
        <v>7113</v>
      </c>
      <c r="K153" s="1">
        <v>2722</v>
      </c>
      <c r="L153" s="1">
        <v>7094</v>
      </c>
      <c r="M153" s="1">
        <v>2413</v>
      </c>
      <c r="N153">
        <v>287</v>
      </c>
      <c r="O153" s="1">
        <v>111</v>
      </c>
      <c r="P153" s="1">
        <v>2423</v>
      </c>
      <c r="Q153">
        <v>27</v>
      </c>
      <c r="R153" s="1">
        <v>16</v>
      </c>
      <c r="S153" s="2">
        <v>3139</v>
      </c>
      <c r="T153" s="2">
        <v>5027780.4400000004</v>
      </c>
      <c r="U153" s="2">
        <v>131</v>
      </c>
      <c r="V153" s="2">
        <v>273093.82</v>
      </c>
      <c r="W153" s="1">
        <v>28158</v>
      </c>
      <c r="X153" s="2">
        <v>33708293.450000003</v>
      </c>
    </row>
    <row r="154" spans="1:24" x14ac:dyDescent="0.25">
      <c r="A154" s="29" t="str">
        <f>IF('Summary '!$B$5="All","All",'Raw Data Pull '!D154)&amp;IF('Summary '!$B$6="All","All",'Raw Data Pull '!E154)&amp;IF('Summary '!$B$7="All","All",'Raw Data Pull '!F154)</f>
        <v>AllAllAll</v>
      </c>
      <c r="B154">
        <v>153</v>
      </c>
      <c r="C154" s="28">
        <v>44593</v>
      </c>
      <c r="D154" t="s">
        <v>16</v>
      </c>
      <c r="E154" t="s">
        <v>17</v>
      </c>
      <c r="F154" t="s">
        <v>20</v>
      </c>
      <c r="G154" s="1">
        <v>18780</v>
      </c>
      <c r="H154" s="1">
        <v>7989</v>
      </c>
      <c r="I154" s="1">
        <v>6011</v>
      </c>
      <c r="J154" s="1">
        <v>1433</v>
      </c>
      <c r="K154" s="1">
        <v>545</v>
      </c>
      <c r="L154" s="1">
        <v>1433</v>
      </c>
      <c r="M154" s="1">
        <v>435</v>
      </c>
      <c r="N154">
        <v>91</v>
      </c>
      <c r="O154" s="1">
        <v>35</v>
      </c>
      <c r="P154">
        <v>493</v>
      </c>
      <c r="Q154">
        <v>15</v>
      </c>
      <c r="R154" s="1">
        <v>5</v>
      </c>
      <c r="S154" s="2">
        <v>830</v>
      </c>
      <c r="T154" s="2">
        <v>2397819.98</v>
      </c>
      <c r="U154" s="2">
        <v>48</v>
      </c>
      <c r="V154" s="2">
        <v>157968.39000000001</v>
      </c>
      <c r="W154" s="1">
        <v>7740</v>
      </c>
      <c r="X154" s="2">
        <v>15422961.779999999</v>
      </c>
    </row>
    <row r="155" spans="1:24" x14ac:dyDescent="0.25">
      <c r="A155" s="29" t="str">
        <f>IF('Summary '!$B$5="All","All",'Raw Data Pull '!D155)&amp;IF('Summary '!$B$6="All","All",'Raw Data Pull '!E155)&amp;IF('Summary '!$B$7="All","All",'Raw Data Pull '!F155)</f>
        <v>AllAllAll</v>
      </c>
      <c r="B155">
        <v>154</v>
      </c>
      <c r="C155" s="28">
        <v>44470</v>
      </c>
      <c r="D155" t="s">
        <v>24</v>
      </c>
      <c r="E155" t="s">
        <v>17</v>
      </c>
      <c r="F155" t="s">
        <v>18</v>
      </c>
      <c r="G155" s="1">
        <v>1602</v>
      </c>
      <c r="H155" s="1">
        <v>943</v>
      </c>
      <c r="I155" s="1">
        <v>632</v>
      </c>
      <c r="J155">
        <v>311</v>
      </c>
      <c r="K155">
        <v>0</v>
      </c>
      <c r="L155">
        <v>311</v>
      </c>
      <c r="M155">
        <v>70</v>
      </c>
      <c r="N155">
        <v>14</v>
      </c>
      <c r="O155">
        <v>5</v>
      </c>
      <c r="P155">
        <v>75</v>
      </c>
      <c r="Q155">
        <v>1</v>
      </c>
      <c r="R155">
        <v>0</v>
      </c>
      <c r="S155" s="2">
        <v>193</v>
      </c>
      <c r="T155" s="2">
        <v>558799.38</v>
      </c>
      <c r="U155" s="2">
        <v>11</v>
      </c>
      <c r="V155" s="2">
        <v>39016.339999999997</v>
      </c>
      <c r="W155">
        <v>913</v>
      </c>
      <c r="X155" s="2">
        <v>1898422.42</v>
      </c>
    </row>
    <row r="156" spans="1:24" x14ac:dyDescent="0.25">
      <c r="A156" s="29" t="str">
        <f>IF('Summary '!$B$5="All","All",'Raw Data Pull '!D156)&amp;IF('Summary '!$B$6="All","All",'Raw Data Pull '!E156)&amp;IF('Summary '!$B$7="All","All",'Raw Data Pull '!F156)</f>
        <v>AllAllAll</v>
      </c>
      <c r="B156">
        <v>155</v>
      </c>
      <c r="C156" s="28">
        <v>44805</v>
      </c>
      <c r="D156" t="s">
        <v>24</v>
      </c>
      <c r="E156" t="s">
        <v>17</v>
      </c>
      <c r="F156" t="s">
        <v>18</v>
      </c>
      <c r="G156" s="1">
        <v>3569</v>
      </c>
      <c r="H156" s="1">
        <v>1371</v>
      </c>
      <c r="I156" s="1">
        <v>836</v>
      </c>
      <c r="J156" s="1">
        <v>535</v>
      </c>
      <c r="K156">
        <v>0</v>
      </c>
      <c r="L156" s="1">
        <v>475</v>
      </c>
      <c r="M156">
        <v>173</v>
      </c>
      <c r="N156">
        <v>12</v>
      </c>
      <c r="O156">
        <v>4</v>
      </c>
      <c r="P156">
        <v>111</v>
      </c>
      <c r="Q156">
        <v>0</v>
      </c>
      <c r="R156" s="1">
        <v>1</v>
      </c>
      <c r="S156" s="2">
        <v>266</v>
      </c>
      <c r="T156" s="2">
        <v>397010.99</v>
      </c>
      <c r="U156" s="2">
        <v>4</v>
      </c>
      <c r="V156" s="2">
        <v>8947.76</v>
      </c>
      <c r="W156">
        <v>850</v>
      </c>
      <c r="X156" s="2">
        <v>1263380.3500000001</v>
      </c>
    </row>
    <row r="157" spans="1:24" x14ac:dyDescent="0.25">
      <c r="A157" s="29" t="str">
        <f>IF('Summary '!$B$5="All","All",'Raw Data Pull '!D157)&amp;IF('Summary '!$B$6="All","All",'Raw Data Pull '!E157)&amp;IF('Summary '!$B$7="All","All",'Raw Data Pull '!F157)</f>
        <v>AllAllAll</v>
      </c>
      <c r="B157">
        <v>156</v>
      </c>
      <c r="C157" s="28">
        <v>44105</v>
      </c>
      <c r="D157" t="s">
        <v>16</v>
      </c>
      <c r="E157" t="s">
        <v>17</v>
      </c>
      <c r="F157" t="s">
        <v>20</v>
      </c>
      <c r="G157" s="1">
        <v>15891</v>
      </c>
      <c r="H157" s="1">
        <v>7484</v>
      </c>
      <c r="I157" s="1">
        <v>6055</v>
      </c>
      <c r="J157" s="1">
        <v>1140</v>
      </c>
      <c r="K157">
        <v>289</v>
      </c>
      <c r="L157" s="1">
        <v>1140</v>
      </c>
      <c r="M157">
        <v>195</v>
      </c>
      <c r="N157">
        <v>116</v>
      </c>
      <c r="O157" s="1">
        <v>30</v>
      </c>
      <c r="P157">
        <v>396</v>
      </c>
      <c r="Q157">
        <v>22</v>
      </c>
      <c r="R157" s="1">
        <v>1</v>
      </c>
      <c r="S157" s="2">
        <v>759</v>
      </c>
      <c r="T157" s="2">
        <v>4224064.9000000004</v>
      </c>
      <c r="U157" s="2">
        <v>78</v>
      </c>
      <c r="V157" s="2">
        <v>700900.41</v>
      </c>
      <c r="W157" s="1">
        <v>7265</v>
      </c>
      <c r="X157" s="2">
        <v>31411609.039999999</v>
      </c>
    </row>
    <row r="158" spans="1:24" x14ac:dyDescent="0.25">
      <c r="A158" s="29" t="str">
        <f>IF('Summary '!$B$5="All","All",'Raw Data Pull '!D158)&amp;IF('Summary '!$B$6="All","All",'Raw Data Pull '!E158)&amp;IF('Summary '!$B$7="All","All",'Raw Data Pull '!F158)</f>
        <v>AllAllAll</v>
      </c>
      <c r="B158">
        <v>157</v>
      </c>
      <c r="C158" s="28">
        <v>44713</v>
      </c>
      <c r="D158" t="s">
        <v>16</v>
      </c>
      <c r="E158" t="s">
        <v>17</v>
      </c>
      <c r="F158" t="s">
        <v>18</v>
      </c>
      <c r="G158" s="1">
        <v>77651</v>
      </c>
      <c r="H158" s="1">
        <v>32658</v>
      </c>
      <c r="I158" s="1">
        <v>25416</v>
      </c>
      <c r="J158" s="1">
        <v>5950</v>
      </c>
      <c r="K158" s="1">
        <v>1292</v>
      </c>
      <c r="L158" s="1">
        <v>5943</v>
      </c>
      <c r="M158" s="1">
        <v>2531</v>
      </c>
      <c r="N158">
        <v>243</v>
      </c>
      <c r="O158" s="1">
        <v>111</v>
      </c>
      <c r="P158" s="1">
        <v>1805</v>
      </c>
      <c r="Q158">
        <v>29</v>
      </c>
      <c r="R158" s="1">
        <v>18</v>
      </c>
      <c r="S158" s="2">
        <v>3219</v>
      </c>
      <c r="T158" s="2">
        <v>4709108.82</v>
      </c>
      <c r="U158" s="2">
        <v>128</v>
      </c>
      <c r="V158" s="2">
        <v>251770.54</v>
      </c>
      <c r="W158" s="1">
        <v>24654</v>
      </c>
      <c r="X158" s="2">
        <v>23326445.199999999</v>
      </c>
    </row>
    <row r="159" spans="1:24" x14ac:dyDescent="0.25">
      <c r="A159" s="29" t="str">
        <f>IF('Summary '!$B$5="All","All",'Raw Data Pull '!D159)&amp;IF('Summary '!$B$6="All","All",'Raw Data Pull '!E159)&amp;IF('Summary '!$B$7="All","All",'Raw Data Pull '!F159)</f>
        <v>AllAllAll</v>
      </c>
      <c r="B159">
        <v>158</v>
      </c>
      <c r="C159" s="28">
        <v>44136</v>
      </c>
      <c r="D159" t="s">
        <v>16</v>
      </c>
      <c r="E159" t="s">
        <v>17</v>
      </c>
      <c r="F159" t="s">
        <v>20</v>
      </c>
      <c r="G159" s="1">
        <v>17231</v>
      </c>
      <c r="H159" s="1">
        <v>9214</v>
      </c>
      <c r="I159" s="1">
        <v>7430</v>
      </c>
      <c r="J159" s="1">
        <v>1144</v>
      </c>
      <c r="K159">
        <v>640</v>
      </c>
      <c r="L159" s="1">
        <v>1144</v>
      </c>
      <c r="M159" s="1">
        <v>230</v>
      </c>
      <c r="N159">
        <v>119</v>
      </c>
      <c r="O159" s="1">
        <v>24</v>
      </c>
      <c r="P159">
        <v>386</v>
      </c>
      <c r="Q159">
        <v>29</v>
      </c>
      <c r="R159" s="1">
        <v>7</v>
      </c>
      <c r="S159" s="2">
        <v>805</v>
      </c>
      <c r="T159" s="2">
        <v>5091481.57</v>
      </c>
      <c r="U159" s="2">
        <v>73</v>
      </c>
      <c r="V159" s="2">
        <v>577930.87</v>
      </c>
      <c r="W159" s="1">
        <v>8747</v>
      </c>
      <c r="X159" s="2">
        <v>42176938.670000002</v>
      </c>
    </row>
    <row r="160" spans="1:24" x14ac:dyDescent="0.25">
      <c r="A160" s="29" t="str">
        <f>IF('Summary '!$B$5="All","All",'Raw Data Pull '!D160)&amp;IF('Summary '!$B$6="All","All",'Raw Data Pull '!E160)&amp;IF('Summary '!$B$7="All","All",'Raw Data Pull '!F160)</f>
        <v>AllAllAll</v>
      </c>
      <c r="B160">
        <v>159</v>
      </c>
      <c r="C160" s="28">
        <v>44682</v>
      </c>
      <c r="D160" t="s">
        <v>16</v>
      </c>
      <c r="E160" t="s">
        <v>19</v>
      </c>
      <c r="F160" t="s">
        <v>18</v>
      </c>
      <c r="G160" s="1">
        <v>47428</v>
      </c>
      <c r="H160" s="1">
        <v>22982</v>
      </c>
      <c r="I160" s="1">
        <v>18114</v>
      </c>
      <c r="J160" s="1">
        <v>4128</v>
      </c>
      <c r="K160" s="1">
        <v>740</v>
      </c>
      <c r="L160" s="1">
        <v>4125</v>
      </c>
      <c r="M160" s="1">
        <v>1548</v>
      </c>
      <c r="N160">
        <v>266</v>
      </c>
      <c r="O160" s="1">
        <v>110</v>
      </c>
      <c r="P160" s="1">
        <v>1258</v>
      </c>
      <c r="Q160">
        <v>45</v>
      </c>
      <c r="R160" s="1">
        <v>19</v>
      </c>
      <c r="S160" s="2">
        <v>1823</v>
      </c>
      <c r="T160" s="2">
        <v>3665207.86</v>
      </c>
      <c r="U160" s="2">
        <v>123</v>
      </c>
      <c r="V160" s="2">
        <v>267701.71999999997</v>
      </c>
      <c r="W160" s="1">
        <v>17378</v>
      </c>
      <c r="X160" s="2">
        <v>35616895.119999997</v>
      </c>
    </row>
    <row r="161" spans="1:24" x14ac:dyDescent="0.25">
      <c r="A161" s="29" t="str">
        <f>IF('Summary '!$B$5="All","All",'Raw Data Pull '!D161)&amp;IF('Summary '!$B$6="All","All",'Raw Data Pull '!E161)&amp;IF('Summary '!$B$7="All","All",'Raw Data Pull '!F161)</f>
        <v>AllAllAll</v>
      </c>
      <c r="B161">
        <v>160</v>
      </c>
      <c r="C161" s="28">
        <v>44470</v>
      </c>
      <c r="D161" t="s">
        <v>16</v>
      </c>
      <c r="E161" t="s">
        <v>17</v>
      </c>
      <c r="F161" t="s">
        <v>20</v>
      </c>
      <c r="G161" s="1">
        <v>25426</v>
      </c>
      <c r="H161" s="1">
        <v>12345</v>
      </c>
      <c r="I161" s="1">
        <v>9969</v>
      </c>
      <c r="J161" s="1">
        <v>1510</v>
      </c>
      <c r="K161" s="1">
        <v>866</v>
      </c>
      <c r="L161" s="1">
        <v>1509</v>
      </c>
      <c r="M161" s="1">
        <v>363</v>
      </c>
      <c r="N161">
        <v>123</v>
      </c>
      <c r="O161" s="1">
        <v>35</v>
      </c>
      <c r="P161">
        <v>492</v>
      </c>
      <c r="Q161">
        <v>28</v>
      </c>
      <c r="R161" s="1">
        <v>11</v>
      </c>
      <c r="S161" s="2">
        <v>1000</v>
      </c>
      <c r="T161" s="2">
        <v>2865026.89</v>
      </c>
      <c r="U161" s="2">
        <v>89</v>
      </c>
      <c r="V161" s="2">
        <v>253944.9</v>
      </c>
      <c r="W161" s="1">
        <v>13288</v>
      </c>
      <c r="X161" s="2">
        <v>21353085.309999999</v>
      </c>
    </row>
    <row r="162" spans="1:24" x14ac:dyDescent="0.25">
      <c r="A162" s="29" t="str">
        <f>IF('Summary '!$B$5="All","All",'Raw Data Pull '!D162)&amp;IF('Summary '!$B$6="All","All",'Raw Data Pull '!E162)&amp;IF('Summary '!$B$7="All","All",'Raw Data Pull '!F162)</f>
        <v>AllAllAll</v>
      </c>
      <c r="B162">
        <v>161</v>
      </c>
      <c r="C162" s="28">
        <v>44378</v>
      </c>
      <c r="D162" t="s">
        <v>24</v>
      </c>
      <c r="E162" t="s">
        <v>21</v>
      </c>
      <c r="F162" t="s">
        <v>18</v>
      </c>
      <c r="G162" s="1">
        <v>133</v>
      </c>
      <c r="H162" s="1">
        <v>111</v>
      </c>
      <c r="I162">
        <v>98</v>
      </c>
      <c r="J162">
        <v>13</v>
      </c>
      <c r="K162">
        <v>0</v>
      </c>
      <c r="L162">
        <v>13</v>
      </c>
      <c r="M162">
        <v>4</v>
      </c>
      <c r="N162">
        <v>1</v>
      </c>
      <c r="O162">
        <v>1</v>
      </c>
      <c r="P162">
        <v>1</v>
      </c>
      <c r="Q162">
        <v>0</v>
      </c>
      <c r="R162">
        <v>0</v>
      </c>
      <c r="S162" s="2">
        <v>12</v>
      </c>
      <c r="T162" s="2">
        <v>103073</v>
      </c>
      <c r="U162" s="2">
        <v>1</v>
      </c>
      <c r="V162" s="2">
        <v>4500</v>
      </c>
      <c r="W162">
        <v>107</v>
      </c>
      <c r="X162" s="2">
        <v>1042192</v>
      </c>
    </row>
    <row r="163" spans="1:24" x14ac:dyDescent="0.25">
      <c r="A163" s="29" t="str">
        <f>IF('Summary '!$B$5="All","All",'Raw Data Pull '!D163)&amp;IF('Summary '!$B$6="All","All",'Raw Data Pull '!E163)&amp;IF('Summary '!$B$7="All","All",'Raw Data Pull '!F163)</f>
        <v>AllAllAll</v>
      </c>
      <c r="B163">
        <v>162</v>
      </c>
      <c r="C163" s="28">
        <v>44531</v>
      </c>
      <c r="D163" t="s">
        <v>16</v>
      </c>
      <c r="E163" t="s">
        <v>19</v>
      </c>
      <c r="F163" t="s">
        <v>18</v>
      </c>
      <c r="G163" s="1">
        <v>32881</v>
      </c>
      <c r="H163" s="1">
        <v>18559</v>
      </c>
      <c r="I163" s="1">
        <v>14501</v>
      </c>
      <c r="J163" s="1">
        <v>3331</v>
      </c>
      <c r="K163">
        <v>727</v>
      </c>
      <c r="L163" s="1">
        <v>3331</v>
      </c>
      <c r="M163" s="1">
        <v>1009</v>
      </c>
      <c r="N163">
        <v>300</v>
      </c>
      <c r="O163" s="1">
        <v>84</v>
      </c>
      <c r="P163" s="1">
        <v>1110</v>
      </c>
      <c r="Q163">
        <v>50</v>
      </c>
      <c r="R163" s="1">
        <v>16</v>
      </c>
      <c r="S163" s="2">
        <v>1755</v>
      </c>
      <c r="T163" s="2">
        <v>6324670.8300000001</v>
      </c>
      <c r="U163" s="2">
        <v>133</v>
      </c>
      <c r="V163" s="2">
        <v>344834.14</v>
      </c>
      <c r="W163" s="1">
        <v>16645</v>
      </c>
      <c r="X163" s="2">
        <v>55174886.170000002</v>
      </c>
    </row>
    <row r="164" spans="1:24" x14ac:dyDescent="0.25">
      <c r="A164" s="29" t="str">
        <f>IF('Summary '!$B$5="All","All",'Raw Data Pull '!D164)&amp;IF('Summary '!$B$6="All","All",'Raw Data Pull '!E164)&amp;IF('Summary '!$B$7="All","All",'Raw Data Pull '!F164)</f>
        <v>AllAllAll</v>
      </c>
      <c r="B164">
        <v>163</v>
      </c>
      <c r="C164" s="28">
        <v>44652</v>
      </c>
      <c r="D164" t="s">
        <v>24</v>
      </c>
      <c r="E164" t="s">
        <v>21</v>
      </c>
      <c r="F164" t="s">
        <v>18</v>
      </c>
      <c r="G164">
        <v>157</v>
      </c>
      <c r="H164">
        <v>126</v>
      </c>
      <c r="I164">
        <v>93</v>
      </c>
      <c r="J164">
        <v>33</v>
      </c>
      <c r="K164">
        <v>0</v>
      </c>
      <c r="L164">
        <v>33</v>
      </c>
      <c r="M164">
        <v>28</v>
      </c>
      <c r="N164">
        <v>3</v>
      </c>
      <c r="O164">
        <v>2</v>
      </c>
      <c r="P164">
        <v>5</v>
      </c>
      <c r="Q164">
        <v>1</v>
      </c>
      <c r="R164">
        <v>0</v>
      </c>
      <c r="S164" s="2">
        <v>31</v>
      </c>
      <c r="T164" s="2">
        <v>180841</v>
      </c>
      <c r="U164" s="2">
        <v>2</v>
      </c>
      <c r="V164" s="2">
        <v>28950</v>
      </c>
      <c r="W164">
        <v>121</v>
      </c>
      <c r="X164" s="2">
        <v>725012</v>
      </c>
    </row>
    <row r="165" spans="1:24" x14ac:dyDescent="0.25">
      <c r="A165" s="29" t="str">
        <f>IF('Summary '!$B$5="All","All",'Raw Data Pull '!D165)&amp;IF('Summary '!$B$6="All","All",'Raw Data Pull '!E165)&amp;IF('Summary '!$B$7="All","All",'Raw Data Pull '!F165)</f>
        <v>AllAllAll</v>
      </c>
      <c r="B165">
        <v>164</v>
      </c>
      <c r="C165" s="28">
        <v>44621</v>
      </c>
      <c r="D165" t="s">
        <v>24</v>
      </c>
      <c r="E165" t="s">
        <v>19</v>
      </c>
      <c r="F165" t="s">
        <v>18</v>
      </c>
      <c r="G165" s="1">
        <v>613</v>
      </c>
      <c r="H165" s="1">
        <v>411</v>
      </c>
      <c r="I165" s="1">
        <v>314</v>
      </c>
      <c r="J165">
        <v>97</v>
      </c>
      <c r="K165">
        <v>0</v>
      </c>
      <c r="L165">
        <v>97</v>
      </c>
      <c r="M165">
        <v>59</v>
      </c>
      <c r="N165">
        <v>6</v>
      </c>
      <c r="O165">
        <v>5</v>
      </c>
      <c r="P165">
        <v>23</v>
      </c>
      <c r="Q165">
        <v>1</v>
      </c>
      <c r="R165">
        <v>0</v>
      </c>
      <c r="S165" s="2">
        <v>71</v>
      </c>
      <c r="T165" s="2">
        <v>448237.47</v>
      </c>
      <c r="U165" s="2">
        <v>6</v>
      </c>
      <c r="V165" s="2">
        <v>35107.839999999997</v>
      </c>
      <c r="W165">
        <v>344</v>
      </c>
      <c r="X165" s="2">
        <v>1703709.16</v>
      </c>
    </row>
    <row r="166" spans="1:24" x14ac:dyDescent="0.25">
      <c r="A166" s="29" t="str">
        <f>IF('Summary '!$B$5="All","All",'Raw Data Pull '!D166)&amp;IF('Summary '!$B$6="All","All",'Raw Data Pull '!E166)&amp;IF('Summary '!$B$7="All","All",'Raw Data Pull '!F166)</f>
        <v>AllAllAll</v>
      </c>
      <c r="B166">
        <v>165</v>
      </c>
      <c r="C166" s="28">
        <v>44501</v>
      </c>
      <c r="D166" t="s">
        <v>16</v>
      </c>
      <c r="E166" t="s">
        <v>21</v>
      </c>
      <c r="F166" t="s">
        <v>18</v>
      </c>
      <c r="G166" s="1">
        <v>1100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>
        <v>0</v>
      </c>
      <c r="O166" s="1">
        <v>0</v>
      </c>
      <c r="P166">
        <v>0</v>
      </c>
      <c r="Q166">
        <v>0</v>
      </c>
      <c r="R166" s="1">
        <v>0</v>
      </c>
      <c r="S166" s="2">
        <v>0</v>
      </c>
      <c r="T166" t="s">
        <v>22</v>
      </c>
      <c r="U166" s="2">
        <v>0</v>
      </c>
      <c r="V166" t="s">
        <v>22</v>
      </c>
      <c r="W166">
        <v>0</v>
      </c>
      <c r="X166" t="s">
        <v>22</v>
      </c>
    </row>
    <row r="167" spans="1:24" x14ac:dyDescent="0.25">
      <c r="A167" s="29" t="str">
        <f>IF('Summary '!$B$5="All","All",'Raw Data Pull '!D167)&amp;IF('Summary '!$B$6="All","All",'Raw Data Pull '!E167)&amp;IF('Summary '!$B$7="All","All",'Raw Data Pull '!F167)</f>
        <v>AllAllAll</v>
      </c>
      <c r="B167">
        <v>166</v>
      </c>
      <c r="C167" s="28">
        <v>44743</v>
      </c>
      <c r="D167" t="s">
        <v>24</v>
      </c>
      <c r="E167" t="s">
        <v>19</v>
      </c>
      <c r="F167" t="s">
        <v>18</v>
      </c>
      <c r="G167" s="1">
        <v>4503</v>
      </c>
      <c r="H167" s="1">
        <v>3516</v>
      </c>
      <c r="I167" s="1">
        <v>2380</v>
      </c>
      <c r="J167" s="1">
        <v>1136</v>
      </c>
      <c r="K167">
        <v>0</v>
      </c>
      <c r="L167" s="1">
        <v>1136</v>
      </c>
      <c r="M167">
        <v>314</v>
      </c>
      <c r="N167">
        <v>26</v>
      </c>
      <c r="O167">
        <v>7</v>
      </c>
      <c r="P167">
        <v>339</v>
      </c>
      <c r="Q167">
        <v>2</v>
      </c>
      <c r="R167">
        <v>4</v>
      </c>
      <c r="S167" s="2">
        <v>351</v>
      </c>
      <c r="T167" s="2">
        <v>651006.64</v>
      </c>
      <c r="U167" s="2">
        <v>8</v>
      </c>
      <c r="V167" s="2">
        <v>17270.07</v>
      </c>
      <c r="W167" s="1">
        <v>1433</v>
      </c>
      <c r="X167" s="2">
        <v>2688225.17</v>
      </c>
    </row>
    <row r="168" spans="1:24" x14ac:dyDescent="0.25">
      <c r="A168" s="29" t="str">
        <f>IF('Summary '!$B$5="All","All",'Raw Data Pull '!D168)&amp;IF('Summary '!$B$6="All","All",'Raw Data Pull '!E168)&amp;IF('Summary '!$B$7="All","All",'Raw Data Pull '!F168)</f>
        <v>AllAllAll</v>
      </c>
      <c r="B168">
        <v>167</v>
      </c>
      <c r="C168" s="28">
        <v>44713</v>
      </c>
      <c r="D168" t="s">
        <v>24</v>
      </c>
      <c r="E168" t="s">
        <v>19</v>
      </c>
      <c r="F168" t="s">
        <v>18</v>
      </c>
      <c r="G168" s="1">
        <v>4122</v>
      </c>
      <c r="H168" s="1">
        <v>3154</v>
      </c>
      <c r="I168" s="1">
        <v>2302</v>
      </c>
      <c r="J168">
        <v>852</v>
      </c>
      <c r="K168">
        <v>0</v>
      </c>
      <c r="L168">
        <v>851</v>
      </c>
      <c r="M168">
        <v>223</v>
      </c>
      <c r="N168">
        <v>22</v>
      </c>
      <c r="O168">
        <v>8</v>
      </c>
      <c r="P168">
        <v>236</v>
      </c>
      <c r="Q168">
        <v>1</v>
      </c>
      <c r="R168">
        <v>3</v>
      </c>
      <c r="S168" s="2">
        <v>280</v>
      </c>
      <c r="T168" s="2">
        <v>635805.56999999995</v>
      </c>
      <c r="U168" s="2">
        <v>6</v>
      </c>
      <c r="V168" s="2">
        <v>14056.99</v>
      </c>
      <c r="W168" s="1">
        <v>1341</v>
      </c>
      <c r="X168" s="2">
        <v>3036110.95</v>
      </c>
    </row>
    <row r="169" spans="1:24" x14ac:dyDescent="0.25">
      <c r="A169" s="29" t="str">
        <f>IF('Summary '!$B$5="All","All",'Raw Data Pull '!D169)&amp;IF('Summary '!$B$6="All","All",'Raw Data Pull '!E169)&amp;IF('Summary '!$B$7="All","All",'Raw Data Pull '!F169)</f>
        <v>AllAllAll</v>
      </c>
      <c r="B169">
        <v>168</v>
      </c>
      <c r="C169" s="28">
        <v>44136</v>
      </c>
      <c r="D169" t="s">
        <v>16</v>
      </c>
      <c r="E169" t="s">
        <v>17</v>
      </c>
      <c r="F169" t="s">
        <v>18</v>
      </c>
      <c r="G169" s="1">
        <v>33354</v>
      </c>
      <c r="H169" s="1">
        <v>15999</v>
      </c>
      <c r="I169" s="1">
        <v>12471</v>
      </c>
      <c r="J169" s="1">
        <v>2783</v>
      </c>
      <c r="K169">
        <v>745</v>
      </c>
      <c r="L169" s="1">
        <v>2780</v>
      </c>
      <c r="M169">
        <v>598</v>
      </c>
      <c r="N169">
        <v>218</v>
      </c>
      <c r="O169">
        <v>47</v>
      </c>
      <c r="P169">
        <v>930</v>
      </c>
      <c r="Q169">
        <v>33</v>
      </c>
      <c r="R169" s="1">
        <v>16</v>
      </c>
      <c r="S169" s="2">
        <v>1951</v>
      </c>
      <c r="T169" s="2">
        <v>12525018.68</v>
      </c>
      <c r="U169" s="2">
        <v>135</v>
      </c>
      <c r="V169" s="2">
        <v>903158.19</v>
      </c>
      <c r="W169" s="1">
        <v>15336</v>
      </c>
      <c r="X169" s="2">
        <v>75832390.709999993</v>
      </c>
    </row>
    <row r="170" spans="1:24" x14ac:dyDescent="0.25">
      <c r="A170" s="29" t="str">
        <f>IF('Summary '!$B$5="All","All",'Raw Data Pull '!D170)&amp;IF('Summary '!$B$6="All","All",'Raw Data Pull '!E170)&amp;IF('Summary '!$B$7="All","All",'Raw Data Pull '!F170)</f>
        <v>AllAllAll</v>
      </c>
      <c r="B170">
        <v>169</v>
      </c>
      <c r="C170" s="28">
        <v>44562</v>
      </c>
      <c r="D170" t="s">
        <v>16</v>
      </c>
      <c r="E170" t="s">
        <v>19</v>
      </c>
      <c r="F170" t="s">
        <v>18</v>
      </c>
      <c r="G170" s="1">
        <v>42568</v>
      </c>
      <c r="H170" s="1">
        <v>23907</v>
      </c>
      <c r="I170" s="1">
        <v>18859</v>
      </c>
      <c r="J170" s="1">
        <v>4039</v>
      </c>
      <c r="K170" s="1">
        <v>1009</v>
      </c>
      <c r="L170" s="1">
        <v>4038</v>
      </c>
      <c r="M170" s="1">
        <v>1201</v>
      </c>
      <c r="N170">
        <v>336</v>
      </c>
      <c r="O170" s="1">
        <v>98</v>
      </c>
      <c r="P170" s="1">
        <v>1267</v>
      </c>
      <c r="Q170">
        <v>46</v>
      </c>
      <c r="R170" s="1">
        <v>14</v>
      </c>
      <c r="S170" s="2">
        <v>2090</v>
      </c>
      <c r="T170" s="2">
        <v>6976869.25</v>
      </c>
      <c r="U170" s="2">
        <v>149</v>
      </c>
      <c r="V170" s="2">
        <v>527893.9</v>
      </c>
      <c r="W170" s="1">
        <v>20863</v>
      </c>
      <c r="X170" s="2">
        <v>67433473.430000007</v>
      </c>
    </row>
    <row r="171" spans="1:24" x14ac:dyDescent="0.25">
      <c r="A171" s="29" t="str">
        <f>IF('Summary '!$B$5="All","All",'Raw Data Pull '!D171)&amp;IF('Summary '!$B$6="All","All",'Raw Data Pull '!E171)&amp;IF('Summary '!$B$7="All","All",'Raw Data Pull '!F171)</f>
        <v>AllAllAll</v>
      </c>
      <c r="B171">
        <v>170</v>
      </c>
      <c r="C171" s="28">
        <v>44256</v>
      </c>
      <c r="D171" t="s">
        <v>24</v>
      </c>
      <c r="E171" t="s">
        <v>19</v>
      </c>
      <c r="F171" t="s">
        <v>18</v>
      </c>
      <c r="G171" s="1">
        <v>689</v>
      </c>
      <c r="H171" s="1">
        <v>497</v>
      </c>
      <c r="I171" s="1">
        <v>383</v>
      </c>
      <c r="J171" s="1">
        <v>114</v>
      </c>
      <c r="K171">
        <v>0</v>
      </c>
      <c r="L171" s="1">
        <v>114</v>
      </c>
      <c r="M171">
        <v>29</v>
      </c>
      <c r="N171">
        <v>10</v>
      </c>
      <c r="O171">
        <v>1</v>
      </c>
      <c r="P171">
        <v>29</v>
      </c>
      <c r="Q171">
        <v>0</v>
      </c>
      <c r="R171">
        <v>0</v>
      </c>
      <c r="S171" s="2">
        <v>75</v>
      </c>
      <c r="T171" s="2">
        <v>662674.02</v>
      </c>
      <c r="U171" s="2">
        <v>6</v>
      </c>
      <c r="V171" s="2">
        <v>49131.18</v>
      </c>
      <c r="W171">
        <v>451</v>
      </c>
      <c r="X171" s="2">
        <v>3799776.88</v>
      </c>
    </row>
    <row r="172" spans="1:24" x14ac:dyDescent="0.25">
      <c r="A172" s="29" t="str">
        <f>IF('Summary '!$B$5="All","All",'Raw Data Pull '!D172)&amp;IF('Summary '!$B$6="All","All",'Raw Data Pull '!E172)&amp;IF('Summary '!$B$7="All","All",'Raw Data Pull '!F172)</f>
        <v>AllAllAll</v>
      </c>
      <c r="B172">
        <v>171</v>
      </c>
      <c r="C172" s="28">
        <v>44409</v>
      </c>
      <c r="D172" t="s">
        <v>16</v>
      </c>
      <c r="E172" t="s">
        <v>17</v>
      </c>
      <c r="F172" t="s">
        <v>18</v>
      </c>
      <c r="G172" s="1">
        <v>182038</v>
      </c>
      <c r="H172" s="1">
        <v>98345</v>
      </c>
      <c r="I172" s="1">
        <v>81446</v>
      </c>
      <c r="J172" s="1">
        <v>14334</v>
      </c>
      <c r="K172" s="1">
        <v>2565</v>
      </c>
      <c r="L172" s="1">
        <v>14333</v>
      </c>
      <c r="M172" s="1">
        <v>4165</v>
      </c>
      <c r="N172" s="1">
        <v>1018</v>
      </c>
      <c r="O172" s="1">
        <v>282</v>
      </c>
      <c r="P172" s="1">
        <v>4539</v>
      </c>
      <c r="Q172">
        <v>160</v>
      </c>
      <c r="R172" s="1">
        <v>65</v>
      </c>
      <c r="S172" s="2">
        <v>10648</v>
      </c>
      <c r="T172" s="2">
        <v>45170921.039999999</v>
      </c>
      <c r="U172" s="2">
        <v>645</v>
      </c>
      <c r="V172" s="2">
        <v>3083227.77</v>
      </c>
      <c r="W172" s="1">
        <v>102065</v>
      </c>
      <c r="X172" s="2">
        <v>283742912.38999999</v>
      </c>
    </row>
    <row r="173" spans="1:24" x14ac:dyDescent="0.25">
      <c r="A173" s="29" t="str">
        <f>IF('Summary '!$B$5="All","All",'Raw Data Pull '!D173)&amp;IF('Summary '!$B$6="All","All",'Raw Data Pull '!E173)&amp;IF('Summary '!$B$7="All","All",'Raw Data Pull '!F173)</f>
        <v>AllAllAll</v>
      </c>
      <c r="B173">
        <v>172</v>
      </c>
      <c r="C173" s="28">
        <v>44835</v>
      </c>
      <c r="D173" t="s">
        <v>23</v>
      </c>
      <c r="E173" t="s">
        <v>17</v>
      </c>
      <c r="F173" t="s">
        <v>18</v>
      </c>
      <c r="G173" s="1">
        <v>21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>
        <v>0</v>
      </c>
      <c r="O173" s="1">
        <v>0</v>
      </c>
      <c r="P173">
        <v>0</v>
      </c>
      <c r="Q173">
        <v>0</v>
      </c>
      <c r="R173" s="1">
        <v>0</v>
      </c>
      <c r="S173" s="2">
        <v>0</v>
      </c>
      <c r="T173" t="s">
        <v>22</v>
      </c>
      <c r="U173" s="2">
        <v>0</v>
      </c>
      <c r="V173" t="s">
        <v>22</v>
      </c>
      <c r="W173">
        <v>0</v>
      </c>
      <c r="X173" t="s">
        <v>22</v>
      </c>
    </row>
    <row r="174" spans="1:24" x14ac:dyDescent="0.25">
      <c r="A174" s="29" t="str">
        <f>IF('Summary '!$B$5="All","All",'Raw Data Pull '!D174)&amp;IF('Summary '!$B$6="All","All",'Raw Data Pull '!E174)&amp;IF('Summary '!$B$7="All","All",'Raw Data Pull '!F174)</f>
        <v>AllAllAll</v>
      </c>
      <c r="B174">
        <v>173</v>
      </c>
      <c r="C174" s="28">
        <v>44774</v>
      </c>
      <c r="D174" t="s">
        <v>16</v>
      </c>
      <c r="E174" t="s">
        <v>19</v>
      </c>
      <c r="F174" t="s">
        <v>18</v>
      </c>
      <c r="G174" s="1">
        <v>95853</v>
      </c>
      <c r="H174" s="1">
        <v>45562</v>
      </c>
      <c r="I174" s="1">
        <v>36121</v>
      </c>
      <c r="J174" s="1">
        <v>8240</v>
      </c>
      <c r="K174" s="1">
        <v>1201</v>
      </c>
      <c r="L174" s="1">
        <v>8214</v>
      </c>
      <c r="M174" s="1">
        <v>2458</v>
      </c>
      <c r="N174">
        <v>377</v>
      </c>
      <c r="O174" s="1">
        <v>127</v>
      </c>
      <c r="P174" s="1">
        <v>2453</v>
      </c>
      <c r="Q174">
        <v>25</v>
      </c>
      <c r="R174" s="1">
        <v>15</v>
      </c>
      <c r="S174" s="2">
        <v>2990</v>
      </c>
      <c r="T174" s="2">
        <v>4572563.95</v>
      </c>
      <c r="U174" s="2">
        <v>141</v>
      </c>
      <c r="V174" s="2">
        <v>288926.59000000003</v>
      </c>
      <c r="W174" s="1">
        <v>25800</v>
      </c>
      <c r="X174" s="2">
        <v>25869.11</v>
      </c>
    </row>
    <row r="175" spans="1:24" x14ac:dyDescent="0.25">
      <c r="A175" s="29" t="str">
        <f>IF('Summary '!$B$5="All","All",'Raw Data Pull '!D175)&amp;IF('Summary '!$B$6="All","All",'Raw Data Pull '!E175)&amp;IF('Summary '!$B$7="All","All",'Raw Data Pull '!F175)</f>
        <v>AllAllAll</v>
      </c>
      <c r="B175">
        <v>174</v>
      </c>
      <c r="C175" s="28">
        <v>44378</v>
      </c>
      <c r="D175" t="s">
        <v>16</v>
      </c>
      <c r="E175" t="s">
        <v>21</v>
      </c>
      <c r="F175" t="s">
        <v>18</v>
      </c>
      <c r="G175" s="1">
        <v>1255</v>
      </c>
      <c r="H175" s="1">
        <v>0</v>
      </c>
      <c r="I175" s="1">
        <v>0</v>
      </c>
      <c r="J175" s="1">
        <v>0</v>
      </c>
      <c r="K175">
        <v>0</v>
      </c>
      <c r="L175" s="1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v>0</v>
      </c>
      <c r="S175" s="2">
        <v>0</v>
      </c>
      <c r="T175" t="s">
        <v>22</v>
      </c>
      <c r="U175" s="2">
        <v>0</v>
      </c>
      <c r="V175" t="s">
        <v>22</v>
      </c>
      <c r="W175">
        <v>0</v>
      </c>
      <c r="X175" t="s">
        <v>22</v>
      </c>
    </row>
    <row r="176" spans="1:24" x14ac:dyDescent="0.25">
      <c r="A176" s="29" t="str">
        <f>IF('Summary '!$B$5="All","All",'Raw Data Pull '!D176)&amp;IF('Summary '!$B$6="All","All",'Raw Data Pull '!E176)&amp;IF('Summary '!$B$7="All","All",'Raw Data Pull '!F176)</f>
        <v>AllAllAll</v>
      </c>
      <c r="B176">
        <v>175</v>
      </c>
      <c r="C176" s="28">
        <v>44743</v>
      </c>
      <c r="D176" t="s">
        <v>24</v>
      </c>
      <c r="E176" t="s">
        <v>21</v>
      </c>
      <c r="F176" t="s">
        <v>18</v>
      </c>
      <c r="G176" s="1">
        <v>186</v>
      </c>
      <c r="H176" s="1">
        <v>162</v>
      </c>
      <c r="I176" s="1">
        <v>118</v>
      </c>
      <c r="J176" s="1">
        <v>44</v>
      </c>
      <c r="K176">
        <v>0</v>
      </c>
      <c r="L176" s="1">
        <v>44</v>
      </c>
      <c r="M176">
        <v>30</v>
      </c>
      <c r="N176">
        <v>3</v>
      </c>
      <c r="O176">
        <v>2</v>
      </c>
      <c r="P176">
        <v>7</v>
      </c>
      <c r="Q176">
        <v>1</v>
      </c>
      <c r="R176" s="1">
        <v>0</v>
      </c>
      <c r="S176" s="2">
        <v>40</v>
      </c>
      <c r="T176" s="2">
        <v>129065</v>
      </c>
      <c r="U176" s="2">
        <v>3</v>
      </c>
      <c r="V176" s="2">
        <v>17102</v>
      </c>
      <c r="W176">
        <v>153</v>
      </c>
      <c r="X176" s="2">
        <v>455932</v>
      </c>
    </row>
    <row r="177" spans="1:24" x14ac:dyDescent="0.25">
      <c r="A177" s="29" t="str">
        <f>IF('Summary '!$B$5="All","All",'Raw Data Pull '!D177)&amp;IF('Summary '!$B$6="All","All",'Raw Data Pull '!E177)&amp;IF('Summary '!$B$7="All","All",'Raw Data Pull '!F177)</f>
        <v>AllAllAll</v>
      </c>
      <c r="B177">
        <v>176</v>
      </c>
      <c r="C177" s="28">
        <v>44256</v>
      </c>
      <c r="D177" t="s">
        <v>16</v>
      </c>
      <c r="E177" t="s">
        <v>21</v>
      </c>
      <c r="F177" t="s">
        <v>18</v>
      </c>
      <c r="G177" s="1">
        <v>728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>
        <v>0</v>
      </c>
      <c r="O177" s="1">
        <v>0</v>
      </c>
      <c r="P177">
        <v>0</v>
      </c>
      <c r="Q177">
        <v>0</v>
      </c>
      <c r="R177" s="1">
        <v>0</v>
      </c>
      <c r="S177" s="2">
        <v>0</v>
      </c>
      <c r="T177" t="s">
        <v>22</v>
      </c>
      <c r="U177" s="2">
        <v>0</v>
      </c>
      <c r="V177" t="s">
        <v>22</v>
      </c>
      <c r="W177">
        <v>0</v>
      </c>
      <c r="X177" t="s">
        <v>22</v>
      </c>
    </row>
    <row r="178" spans="1:24" x14ac:dyDescent="0.25">
      <c r="A178" s="29" t="str">
        <f>IF('Summary '!$B$5="All","All",'Raw Data Pull '!D178)&amp;IF('Summary '!$B$6="All","All",'Raw Data Pull '!E178)&amp;IF('Summary '!$B$7="All","All",'Raw Data Pull '!F178)</f>
        <v>AllAllAll</v>
      </c>
      <c r="B178">
        <v>177</v>
      </c>
      <c r="C178" s="28">
        <v>44562</v>
      </c>
      <c r="D178" t="s">
        <v>23</v>
      </c>
      <c r="E178" t="s">
        <v>17</v>
      </c>
      <c r="F178" t="s">
        <v>18</v>
      </c>
      <c r="G178" s="1">
        <v>22121</v>
      </c>
      <c r="H178" s="1">
        <v>12812</v>
      </c>
      <c r="I178" s="1">
        <v>8148</v>
      </c>
      <c r="J178" s="1">
        <v>828</v>
      </c>
      <c r="K178" s="1">
        <v>3836</v>
      </c>
      <c r="L178" s="1">
        <v>827</v>
      </c>
      <c r="M178">
        <v>269</v>
      </c>
      <c r="N178">
        <v>91</v>
      </c>
      <c r="O178">
        <v>39</v>
      </c>
      <c r="P178">
        <v>237</v>
      </c>
      <c r="Q178">
        <v>12</v>
      </c>
      <c r="R178" s="1">
        <v>5</v>
      </c>
      <c r="S178" s="2">
        <v>515</v>
      </c>
      <c r="T178" s="2">
        <v>1258520</v>
      </c>
      <c r="U178" s="2">
        <v>57</v>
      </c>
      <c r="V178" s="2">
        <v>97458</v>
      </c>
      <c r="W178" s="1">
        <v>11299</v>
      </c>
      <c r="X178" s="2">
        <v>17145444.52</v>
      </c>
    </row>
    <row r="179" spans="1:24" x14ac:dyDescent="0.25">
      <c r="A179" s="29" t="str">
        <f>IF('Summary '!$B$5="All","All",'Raw Data Pull '!D179)&amp;IF('Summary '!$B$6="All","All",'Raw Data Pull '!E179)&amp;IF('Summary '!$B$7="All","All",'Raw Data Pull '!F179)</f>
        <v>AllAllAll</v>
      </c>
      <c r="B179">
        <v>178</v>
      </c>
      <c r="C179" s="28">
        <v>44317</v>
      </c>
      <c r="D179" t="s">
        <v>16</v>
      </c>
      <c r="E179" t="s">
        <v>19</v>
      </c>
      <c r="F179" t="s">
        <v>20</v>
      </c>
      <c r="G179" s="1">
        <v>41443</v>
      </c>
      <c r="H179" s="1">
        <v>23939</v>
      </c>
      <c r="I179" s="1">
        <v>20912</v>
      </c>
      <c r="J179" s="1">
        <v>1957</v>
      </c>
      <c r="K179" s="1">
        <v>1070</v>
      </c>
      <c r="L179" s="1">
        <v>1957</v>
      </c>
      <c r="M179">
        <v>566</v>
      </c>
      <c r="N179">
        <v>143</v>
      </c>
      <c r="O179" s="1">
        <v>41</v>
      </c>
      <c r="P179">
        <v>722</v>
      </c>
      <c r="Q179">
        <v>19</v>
      </c>
      <c r="R179" s="1">
        <v>7</v>
      </c>
      <c r="S179" s="2">
        <v>1402</v>
      </c>
      <c r="T179" s="2">
        <v>9324197.5899999999</v>
      </c>
      <c r="U179" s="2">
        <v>86</v>
      </c>
      <c r="V179" s="2">
        <v>626063.96</v>
      </c>
      <c r="W179" s="1">
        <v>23375</v>
      </c>
      <c r="X179" s="2">
        <v>126347031.23</v>
      </c>
    </row>
    <row r="180" spans="1:24" x14ac:dyDescent="0.25">
      <c r="A180" s="29" t="str">
        <f>IF('Summary '!$B$5="All","All",'Raw Data Pull '!D180)&amp;IF('Summary '!$B$6="All","All",'Raw Data Pull '!E180)&amp;IF('Summary '!$B$7="All","All",'Raw Data Pull '!F180)</f>
        <v>AllAllAll</v>
      </c>
      <c r="B180">
        <v>179</v>
      </c>
      <c r="C180" s="28">
        <v>44136</v>
      </c>
      <c r="D180" t="s">
        <v>24</v>
      </c>
      <c r="E180" t="s">
        <v>19</v>
      </c>
      <c r="F180" t="s">
        <v>18</v>
      </c>
      <c r="G180" s="1">
        <v>637</v>
      </c>
      <c r="H180" s="1">
        <v>508</v>
      </c>
      <c r="I180" s="1">
        <v>383</v>
      </c>
      <c r="J180" s="1">
        <v>125</v>
      </c>
      <c r="K180">
        <v>0</v>
      </c>
      <c r="L180" s="1">
        <v>125</v>
      </c>
      <c r="M180" s="1">
        <v>33</v>
      </c>
      <c r="N180">
        <v>7</v>
      </c>
      <c r="O180" s="1">
        <v>0</v>
      </c>
      <c r="P180">
        <v>33</v>
      </c>
      <c r="Q180">
        <v>0</v>
      </c>
      <c r="R180" s="1">
        <v>0</v>
      </c>
      <c r="S180" s="2">
        <v>103</v>
      </c>
      <c r="T180" s="2">
        <v>1103932.4099999999</v>
      </c>
      <c r="U180" s="2">
        <v>5</v>
      </c>
      <c r="V180" s="2">
        <v>61018.47</v>
      </c>
      <c r="W180">
        <v>454</v>
      </c>
      <c r="X180" s="2">
        <v>4413850.6399999997</v>
      </c>
    </row>
    <row r="181" spans="1:24" x14ac:dyDescent="0.25">
      <c r="A181" s="29" t="str">
        <f>IF('Summary '!$B$5="All","All",'Raw Data Pull '!D181)&amp;IF('Summary '!$B$6="All","All",'Raw Data Pull '!E181)&amp;IF('Summary '!$B$7="All","All",'Raw Data Pull '!F181)</f>
        <v>AllAllAll</v>
      </c>
      <c r="B181">
        <v>180</v>
      </c>
      <c r="C181" s="28">
        <v>44166</v>
      </c>
      <c r="D181" t="s">
        <v>24</v>
      </c>
      <c r="E181" t="s">
        <v>17</v>
      </c>
      <c r="F181" t="s">
        <v>18</v>
      </c>
      <c r="G181" s="1">
        <v>1801</v>
      </c>
      <c r="H181" s="1">
        <v>1060</v>
      </c>
      <c r="I181" s="1">
        <v>719</v>
      </c>
      <c r="J181" s="1">
        <v>341</v>
      </c>
      <c r="K181">
        <v>0</v>
      </c>
      <c r="L181" s="1">
        <v>341</v>
      </c>
      <c r="M181">
        <v>54</v>
      </c>
      <c r="N181">
        <v>21</v>
      </c>
      <c r="O181">
        <v>7</v>
      </c>
      <c r="P181">
        <v>85</v>
      </c>
      <c r="Q181">
        <v>3</v>
      </c>
      <c r="R181">
        <v>1</v>
      </c>
      <c r="S181" s="2">
        <v>254</v>
      </c>
      <c r="T181" s="2">
        <v>991714.93</v>
      </c>
      <c r="U181" s="2">
        <v>15</v>
      </c>
      <c r="V181" s="2">
        <v>78079.039999999994</v>
      </c>
      <c r="W181" s="1">
        <v>1202</v>
      </c>
      <c r="X181" s="2">
        <v>3692311.32</v>
      </c>
    </row>
    <row r="182" spans="1:24" x14ac:dyDescent="0.25">
      <c r="A182" s="29" t="str">
        <f>IF('Summary '!$B$5="All","All",'Raw Data Pull '!D182)&amp;IF('Summary '!$B$6="All","All",'Raw Data Pull '!E182)&amp;IF('Summary '!$B$7="All","All",'Raw Data Pull '!F182)</f>
        <v>AllAllAll</v>
      </c>
      <c r="B182">
        <v>181</v>
      </c>
      <c r="C182" s="28">
        <v>44774</v>
      </c>
      <c r="D182" t="s">
        <v>24</v>
      </c>
      <c r="E182" t="s">
        <v>17</v>
      </c>
      <c r="F182" t="s">
        <v>18</v>
      </c>
      <c r="G182" s="1">
        <v>11660</v>
      </c>
      <c r="H182" s="1">
        <v>5180</v>
      </c>
      <c r="I182" s="1">
        <v>3046</v>
      </c>
      <c r="J182" s="1">
        <v>2134</v>
      </c>
      <c r="K182" s="1">
        <v>0</v>
      </c>
      <c r="L182" s="1">
        <v>2125</v>
      </c>
      <c r="M182">
        <v>707</v>
      </c>
      <c r="N182">
        <v>59</v>
      </c>
      <c r="O182">
        <v>32</v>
      </c>
      <c r="P182">
        <v>516</v>
      </c>
      <c r="Q182">
        <v>8</v>
      </c>
      <c r="R182" s="1">
        <v>1</v>
      </c>
      <c r="S182" s="2">
        <v>1051</v>
      </c>
      <c r="T182" s="2">
        <v>1518103.8</v>
      </c>
      <c r="U182" s="2">
        <v>40</v>
      </c>
      <c r="V182" s="2">
        <v>69598.16</v>
      </c>
      <c r="W182" s="1">
        <v>3121</v>
      </c>
      <c r="X182" s="2">
        <v>4247555.87</v>
      </c>
    </row>
    <row r="183" spans="1:24" x14ac:dyDescent="0.25">
      <c r="A183" s="29" t="str">
        <f>IF('Summary '!$B$5="All","All",'Raw Data Pull '!D183)&amp;IF('Summary '!$B$6="All","All",'Raw Data Pull '!E183)&amp;IF('Summary '!$B$7="All","All",'Raw Data Pull '!F183)</f>
        <v>AllAllAll</v>
      </c>
      <c r="B183">
        <v>182</v>
      </c>
      <c r="C183" s="28">
        <v>44440</v>
      </c>
      <c r="D183" t="s">
        <v>16</v>
      </c>
      <c r="E183" t="s">
        <v>17</v>
      </c>
      <c r="F183" t="s">
        <v>20</v>
      </c>
      <c r="G183" s="1">
        <v>40006</v>
      </c>
      <c r="H183" s="1">
        <v>19780</v>
      </c>
      <c r="I183" s="1">
        <v>15738</v>
      </c>
      <c r="J183" s="1">
        <v>2592</v>
      </c>
      <c r="K183" s="1">
        <v>1450</v>
      </c>
      <c r="L183" s="1">
        <v>2591</v>
      </c>
      <c r="M183">
        <v>615</v>
      </c>
      <c r="N183">
        <v>227</v>
      </c>
      <c r="O183">
        <v>70</v>
      </c>
      <c r="P183">
        <v>899</v>
      </c>
      <c r="Q183">
        <v>42</v>
      </c>
      <c r="R183">
        <v>13</v>
      </c>
      <c r="S183" s="2">
        <v>1725</v>
      </c>
      <c r="T183" s="2">
        <v>6163591.0899999999</v>
      </c>
      <c r="U183" s="2">
        <v>134</v>
      </c>
      <c r="V183" s="2">
        <v>587685.9</v>
      </c>
      <c r="W183" s="1">
        <v>19549</v>
      </c>
      <c r="X183" s="2">
        <v>54119358.560000002</v>
      </c>
    </row>
    <row r="184" spans="1:24" x14ac:dyDescent="0.25">
      <c r="A184" s="29" t="str">
        <f>IF('Summary '!$B$5="All","All",'Raw Data Pull '!D184)&amp;IF('Summary '!$B$6="All","All",'Raw Data Pull '!E184)&amp;IF('Summary '!$B$7="All","All",'Raw Data Pull '!F184)</f>
        <v>AllAllAll</v>
      </c>
      <c r="B184">
        <v>183</v>
      </c>
      <c r="C184" s="28">
        <v>44228</v>
      </c>
      <c r="D184" t="s">
        <v>24</v>
      </c>
      <c r="E184" t="s">
        <v>21</v>
      </c>
      <c r="F184" t="s">
        <v>18</v>
      </c>
      <c r="G184" s="1">
        <v>91</v>
      </c>
      <c r="H184" s="1">
        <v>79</v>
      </c>
      <c r="I184" s="1">
        <v>58</v>
      </c>
      <c r="J184">
        <v>21</v>
      </c>
      <c r="K184">
        <v>0</v>
      </c>
      <c r="L184">
        <v>21</v>
      </c>
      <c r="M184">
        <v>5</v>
      </c>
      <c r="N184">
        <v>0</v>
      </c>
      <c r="O184">
        <v>0</v>
      </c>
      <c r="P184">
        <v>5</v>
      </c>
      <c r="Q184">
        <v>0</v>
      </c>
      <c r="R184">
        <v>0</v>
      </c>
      <c r="S184" s="2">
        <v>19</v>
      </c>
      <c r="T184" s="2">
        <v>150136</v>
      </c>
      <c r="U184" s="2">
        <v>0</v>
      </c>
      <c r="V184" t="s">
        <v>22</v>
      </c>
      <c r="W184">
        <v>75</v>
      </c>
      <c r="X184" s="2">
        <v>840330</v>
      </c>
    </row>
    <row r="185" spans="1:24" x14ac:dyDescent="0.25">
      <c r="A185" s="29" t="str">
        <f>IF('Summary '!$B$5="All","All",'Raw Data Pull '!D185)&amp;IF('Summary '!$B$6="All","All",'Raw Data Pull '!E185)&amp;IF('Summary '!$B$7="All","All",'Raw Data Pull '!F185)</f>
        <v>AllAllAll</v>
      </c>
      <c r="B185">
        <v>184</v>
      </c>
      <c r="C185" s="28">
        <v>44256</v>
      </c>
      <c r="D185" t="s">
        <v>16</v>
      </c>
      <c r="E185" t="s">
        <v>17</v>
      </c>
      <c r="F185" t="s">
        <v>18</v>
      </c>
      <c r="G185" s="1">
        <v>52828</v>
      </c>
      <c r="H185" s="1">
        <v>17891</v>
      </c>
      <c r="I185" s="1">
        <v>14119</v>
      </c>
      <c r="J185" s="1">
        <v>3119</v>
      </c>
      <c r="K185">
        <v>653</v>
      </c>
      <c r="L185" s="1">
        <v>3118</v>
      </c>
      <c r="M185">
        <v>623</v>
      </c>
      <c r="N185">
        <v>212</v>
      </c>
      <c r="O185" s="1">
        <v>59</v>
      </c>
      <c r="P185" s="1">
        <v>1020</v>
      </c>
      <c r="Q185">
        <v>38</v>
      </c>
      <c r="R185" s="1">
        <v>24</v>
      </c>
      <c r="S185" s="2">
        <v>1893</v>
      </c>
      <c r="T185" s="2">
        <v>9755678.0299999993</v>
      </c>
      <c r="U185" s="2">
        <v>132</v>
      </c>
      <c r="V185" s="2">
        <v>660969.39</v>
      </c>
      <c r="W185" s="1">
        <v>17404</v>
      </c>
      <c r="X185" s="2">
        <v>64838263.710000001</v>
      </c>
    </row>
    <row r="186" spans="1:24" x14ac:dyDescent="0.25">
      <c r="A186" s="29" t="str">
        <f>IF('Summary '!$B$5="All","All",'Raw Data Pull '!D186)&amp;IF('Summary '!$B$6="All","All",'Raw Data Pull '!E186)&amp;IF('Summary '!$B$7="All","All",'Raw Data Pull '!F186)</f>
        <v>AllAllAll</v>
      </c>
      <c r="B186">
        <v>185</v>
      </c>
      <c r="C186" s="28">
        <v>44835</v>
      </c>
      <c r="D186" t="s">
        <v>16</v>
      </c>
      <c r="E186" t="s">
        <v>21</v>
      </c>
      <c r="F186" t="s">
        <v>18</v>
      </c>
      <c r="G186" s="1">
        <v>49</v>
      </c>
      <c r="H186" s="1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2">
        <v>0</v>
      </c>
      <c r="T186" t="s">
        <v>22</v>
      </c>
      <c r="U186" s="2">
        <v>0</v>
      </c>
      <c r="V186" t="s">
        <v>22</v>
      </c>
      <c r="W186">
        <v>0</v>
      </c>
      <c r="X186" t="s">
        <v>22</v>
      </c>
    </row>
    <row r="187" spans="1:24" x14ac:dyDescent="0.25">
      <c r="A187" s="29" t="str">
        <f>IF('Summary '!$B$5="All","All",'Raw Data Pull '!D187)&amp;IF('Summary '!$B$6="All","All",'Raw Data Pull '!E187)&amp;IF('Summary '!$B$7="All","All",'Raw Data Pull '!F187)</f>
        <v>AllAllAll</v>
      </c>
      <c r="B187">
        <v>186</v>
      </c>
      <c r="C187" s="28">
        <v>44593</v>
      </c>
      <c r="D187" t="s">
        <v>16</v>
      </c>
      <c r="E187" t="s">
        <v>19</v>
      </c>
      <c r="F187" t="s">
        <v>20</v>
      </c>
      <c r="G187" s="1">
        <v>11631</v>
      </c>
      <c r="H187" s="1">
        <v>4124</v>
      </c>
      <c r="I187" s="1">
        <v>3575</v>
      </c>
      <c r="J187" s="1">
        <v>513</v>
      </c>
      <c r="K187" s="1">
        <v>36</v>
      </c>
      <c r="L187" s="1">
        <v>513</v>
      </c>
      <c r="M187">
        <v>161</v>
      </c>
      <c r="N187">
        <v>47</v>
      </c>
      <c r="O187">
        <v>19</v>
      </c>
      <c r="P187">
        <v>174</v>
      </c>
      <c r="Q187">
        <v>13</v>
      </c>
      <c r="R187" s="1">
        <v>2</v>
      </c>
      <c r="S187" s="2">
        <v>249</v>
      </c>
      <c r="T187" s="2">
        <v>1178304.48</v>
      </c>
      <c r="U187" s="2">
        <v>25</v>
      </c>
      <c r="V187" s="2">
        <v>139800.32999999999</v>
      </c>
      <c r="W187" s="1">
        <v>3278</v>
      </c>
      <c r="X187" s="2">
        <v>13947984.789999999</v>
      </c>
    </row>
    <row r="188" spans="1:24" x14ac:dyDescent="0.25">
      <c r="A188" s="29" t="str">
        <f>IF('Summary '!$B$5="All","All",'Raw Data Pull '!D188)&amp;IF('Summary '!$B$6="All","All",'Raw Data Pull '!E188)&amp;IF('Summary '!$B$7="All","All",'Raw Data Pull '!F188)</f>
        <v>AllAllAll</v>
      </c>
      <c r="B188">
        <v>187</v>
      </c>
      <c r="C188" s="28">
        <v>44531</v>
      </c>
      <c r="D188" t="s">
        <v>24</v>
      </c>
      <c r="E188" t="s">
        <v>19</v>
      </c>
      <c r="F188" t="s">
        <v>18</v>
      </c>
      <c r="G188" s="1">
        <v>1127</v>
      </c>
      <c r="H188" s="1">
        <v>804</v>
      </c>
      <c r="I188" s="1">
        <v>610</v>
      </c>
      <c r="J188" s="1">
        <v>194</v>
      </c>
      <c r="K188" s="1">
        <v>0</v>
      </c>
      <c r="L188" s="1">
        <v>194</v>
      </c>
      <c r="M188" s="1">
        <v>82</v>
      </c>
      <c r="N188">
        <v>9</v>
      </c>
      <c r="O188" s="1">
        <v>3</v>
      </c>
      <c r="P188">
        <v>48</v>
      </c>
      <c r="Q188">
        <v>1</v>
      </c>
      <c r="R188" s="1">
        <v>1</v>
      </c>
      <c r="S188" s="2">
        <v>135</v>
      </c>
      <c r="T188" s="2">
        <v>799885.99</v>
      </c>
      <c r="U188" s="2">
        <v>5</v>
      </c>
      <c r="V188" s="2">
        <v>25673.31</v>
      </c>
      <c r="W188">
        <v>694</v>
      </c>
      <c r="X188" s="2">
        <v>3376590.11</v>
      </c>
    </row>
    <row r="189" spans="1:24" x14ac:dyDescent="0.25">
      <c r="A189" s="29" t="str">
        <f>IF('Summary '!$B$5="All","All",'Raw Data Pull '!D189)&amp;IF('Summary '!$B$6="All","All",'Raw Data Pull '!E189)&amp;IF('Summary '!$B$7="All","All",'Raw Data Pull '!F189)</f>
        <v>AllAllAll</v>
      </c>
      <c r="B189">
        <v>188</v>
      </c>
      <c r="C189" s="28">
        <v>44774</v>
      </c>
      <c r="D189" t="s">
        <v>24</v>
      </c>
      <c r="E189" t="s">
        <v>19</v>
      </c>
      <c r="F189" t="s">
        <v>18</v>
      </c>
      <c r="G189" s="1">
        <v>8229</v>
      </c>
      <c r="H189" s="1">
        <v>5327</v>
      </c>
      <c r="I189" s="1">
        <v>3745</v>
      </c>
      <c r="J189" s="1">
        <v>1582</v>
      </c>
      <c r="K189">
        <v>0</v>
      </c>
      <c r="L189" s="1">
        <v>1580</v>
      </c>
      <c r="M189">
        <v>345</v>
      </c>
      <c r="N189">
        <v>43</v>
      </c>
      <c r="O189">
        <v>15</v>
      </c>
      <c r="P189">
        <v>471</v>
      </c>
      <c r="Q189">
        <v>3</v>
      </c>
      <c r="R189">
        <v>3</v>
      </c>
      <c r="S189" s="2">
        <v>388</v>
      </c>
      <c r="T189" s="2">
        <v>788457.16</v>
      </c>
      <c r="U189" s="2">
        <v>14</v>
      </c>
      <c r="V189" s="2">
        <v>45260.3</v>
      </c>
      <c r="W189" s="1">
        <v>1998</v>
      </c>
      <c r="X189" s="2">
        <v>3827931.12</v>
      </c>
    </row>
    <row r="190" spans="1:24" x14ac:dyDescent="0.25">
      <c r="A190" s="29" t="str">
        <f>IF('Summary '!$B$5="All","All",'Raw Data Pull '!D190)&amp;IF('Summary '!$B$6="All","All",'Raw Data Pull '!E190)&amp;IF('Summary '!$B$7="All","All",'Raw Data Pull '!F190)</f>
        <v>AllAllAll</v>
      </c>
      <c r="B190">
        <v>189</v>
      </c>
      <c r="C190" s="28">
        <v>44378</v>
      </c>
      <c r="D190" t="s">
        <v>16</v>
      </c>
      <c r="E190" t="s">
        <v>19</v>
      </c>
      <c r="F190" t="s">
        <v>18</v>
      </c>
      <c r="G190" s="1">
        <v>80934</v>
      </c>
      <c r="H190" s="1">
        <v>52003</v>
      </c>
      <c r="I190" s="1">
        <v>44791</v>
      </c>
      <c r="J190" s="1">
        <v>5848</v>
      </c>
      <c r="K190" s="1">
        <v>1364</v>
      </c>
      <c r="L190" s="1">
        <v>5846</v>
      </c>
      <c r="M190" s="1">
        <v>1723</v>
      </c>
      <c r="N190">
        <v>499</v>
      </c>
      <c r="O190">
        <v>140</v>
      </c>
      <c r="P190" s="1">
        <v>1971</v>
      </c>
      <c r="Q190">
        <v>93</v>
      </c>
      <c r="R190">
        <v>26</v>
      </c>
      <c r="S190" s="2">
        <v>3878</v>
      </c>
      <c r="T190" s="2">
        <v>19349473.690000001</v>
      </c>
      <c r="U190" s="2">
        <v>294</v>
      </c>
      <c r="V190" s="2">
        <v>1437741.35</v>
      </c>
      <c r="W190" s="1">
        <v>51415</v>
      </c>
      <c r="X190" s="2">
        <v>244074945.88999999</v>
      </c>
    </row>
    <row r="191" spans="1:24" x14ac:dyDescent="0.25">
      <c r="A191" s="29" t="str">
        <f>IF('Summary '!$B$5="All","All",'Raw Data Pull '!D191)&amp;IF('Summary '!$B$6="All","All",'Raw Data Pull '!E191)&amp;IF('Summary '!$B$7="All","All",'Raw Data Pull '!F191)</f>
        <v>AllAllAll</v>
      </c>
      <c r="B191">
        <v>190</v>
      </c>
      <c r="C191" s="28">
        <v>44440</v>
      </c>
      <c r="D191" t="s">
        <v>16</v>
      </c>
      <c r="E191" t="s">
        <v>19</v>
      </c>
      <c r="F191" t="s">
        <v>20</v>
      </c>
      <c r="G191" s="1">
        <v>12534</v>
      </c>
      <c r="H191" s="1">
        <v>7143</v>
      </c>
      <c r="I191" s="1">
        <v>6239</v>
      </c>
      <c r="J191">
        <v>839</v>
      </c>
      <c r="K191">
        <v>65</v>
      </c>
      <c r="L191">
        <v>839</v>
      </c>
      <c r="M191">
        <v>198</v>
      </c>
      <c r="N191">
        <v>76</v>
      </c>
      <c r="O191">
        <v>20</v>
      </c>
      <c r="P191">
        <v>311</v>
      </c>
      <c r="Q191">
        <v>13</v>
      </c>
      <c r="R191">
        <v>3</v>
      </c>
      <c r="S191" s="2">
        <v>544</v>
      </c>
      <c r="T191" s="2">
        <v>2331275.4700000002</v>
      </c>
      <c r="U191" s="2">
        <v>45</v>
      </c>
      <c r="V191" s="2">
        <v>261784.18</v>
      </c>
      <c r="W191" s="1">
        <v>6622</v>
      </c>
      <c r="X191" s="2">
        <v>27960056.969999999</v>
      </c>
    </row>
    <row r="192" spans="1:24" x14ac:dyDescent="0.25">
      <c r="A192" s="29" t="str">
        <f>IF('Summary '!$B$5="All","All",'Raw Data Pull '!D192)&amp;IF('Summary '!$B$6="All","All",'Raw Data Pull '!E192)&amp;IF('Summary '!$B$7="All","All",'Raw Data Pull '!F192)</f>
        <v>AllAllAll</v>
      </c>
      <c r="B192">
        <v>191</v>
      </c>
      <c r="C192" s="28">
        <v>44774</v>
      </c>
      <c r="D192" t="s">
        <v>23</v>
      </c>
      <c r="E192" t="s">
        <v>17</v>
      </c>
      <c r="F192" t="s">
        <v>18</v>
      </c>
      <c r="G192" s="1">
        <v>9691</v>
      </c>
      <c r="H192" s="1">
        <v>4032</v>
      </c>
      <c r="I192" s="1">
        <v>2269</v>
      </c>
      <c r="J192" s="1">
        <v>1108</v>
      </c>
      <c r="K192">
        <v>655</v>
      </c>
      <c r="L192" s="1">
        <v>1106</v>
      </c>
      <c r="M192">
        <v>312</v>
      </c>
      <c r="N192">
        <v>29</v>
      </c>
      <c r="O192">
        <v>12</v>
      </c>
      <c r="P192">
        <v>348</v>
      </c>
      <c r="Q192">
        <v>1</v>
      </c>
      <c r="R192">
        <v>2</v>
      </c>
      <c r="S192" s="2">
        <v>438</v>
      </c>
      <c r="T192" s="2">
        <v>161449</v>
      </c>
      <c r="U192" s="2">
        <v>14</v>
      </c>
      <c r="V192" s="2">
        <v>10204</v>
      </c>
      <c r="W192" s="1">
        <v>1906</v>
      </c>
      <c r="X192" s="2">
        <v>444860</v>
      </c>
    </row>
    <row r="193" spans="1:24" x14ac:dyDescent="0.25">
      <c r="A193" s="29" t="str">
        <f>IF('Summary '!$B$5="All","All",'Raw Data Pull '!D193)&amp;IF('Summary '!$B$6="All","All",'Raw Data Pull '!E193)&amp;IF('Summary '!$B$7="All","All",'Raw Data Pull '!F193)</f>
        <v>AllAllAll</v>
      </c>
      <c r="B193">
        <v>192</v>
      </c>
      <c r="C193" s="28">
        <v>44743</v>
      </c>
      <c r="D193" t="s">
        <v>16</v>
      </c>
      <c r="E193" t="s">
        <v>19</v>
      </c>
      <c r="F193" t="s">
        <v>20</v>
      </c>
      <c r="G193" s="1">
        <v>65064</v>
      </c>
      <c r="H193" s="1">
        <v>30900</v>
      </c>
      <c r="I193" s="1">
        <v>27372</v>
      </c>
      <c r="J193" s="1">
        <v>3152</v>
      </c>
      <c r="K193">
        <v>376</v>
      </c>
      <c r="L193" s="1">
        <v>3148</v>
      </c>
      <c r="M193" s="1">
        <v>1171</v>
      </c>
      <c r="N193">
        <v>111</v>
      </c>
      <c r="O193" s="1">
        <v>54</v>
      </c>
      <c r="P193" s="1">
        <v>1086</v>
      </c>
      <c r="Q193">
        <v>10</v>
      </c>
      <c r="R193" s="1">
        <v>11</v>
      </c>
      <c r="S193" s="2">
        <v>1568</v>
      </c>
      <c r="T193" s="2">
        <v>3535680.38</v>
      </c>
      <c r="U193" s="2">
        <v>59</v>
      </c>
      <c r="V193" s="2">
        <v>184069.1</v>
      </c>
      <c r="W193" s="1">
        <v>20305</v>
      </c>
      <c r="X193" s="2">
        <v>42991875</v>
      </c>
    </row>
    <row r="194" spans="1:24" x14ac:dyDescent="0.25">
      <c r="A194" s="29" t="str">
        <f>IF('Summary '!$B$5="All","All",'Raw Data Pull '!D194)&amp;IF('Summary '!$B$6="All","All",'Raw Data Pull '!E194)&amp;IF('Summary '!$B$7="All","All",'Raw Data Pull '!F194)</f>
        <v>AllAllAll</v>
      </c>
      <c r="B194">
        <v>193</v>
      </c>
      <c r="C194" s="28">
        <v>44256</v>
      </c>
      <c r="D194" t="s">
        <v>16</v>
      </c>
      <c r="E194" t="s">
        <v>19</v>
      </c>
      <c r="F194" t="s">
        <v>20</v>
      </c>
      <c r="G194" s="1">
        <v>10817</v>
      </c>
      <c r="H194" s="1">
        <v>5491</v>
      </c>
      <c r="I194" s="1">
        <v>4810</v>
      </c>
      <c r="J194" s="1">
        <v>469</v>
      </c>
      <c r="K194">
        <v>212</v>
      </c>
      <c r="L194" s="1">
        <v>469</v>
      </c>
      <c r="M194">
        <v>110</v>
      </c>
      <c r="N194">
        <v>67</v>
      </c>
      <c r="O194">
        <v>18</v>
      </c>
      <c r="P194">
        <v>141</v>
      </c>
      <c r="Q194">
        <v>10</v>
      </c>
      <c r="R194">
        <v>2</v>
      </c>
      <c r="S194" s="2">
        <v>313</v>
      </c>
      <c r="T194" s="2">
        <v>2243433.21</v>
      </c>
      <c r="U194" s="2">
        <v>39</v>
      </c>
      <c r="V194" s="2">
        <v>275909.36</v>
      </c>
      <c r="W194" s="1">
        <v>4961</v>
      </c>
      <c r="X194" s="2">
        <v>34514748.380000003</v>
      </c>
    </row>
    <row r="195" spans="1:24" x14ac:dyDescent="0.25">
      <c r="A195" s="29" t="str">
        <f>IF('Summary '!$B$5="All","All",'Raw Data Pull '!D195)&amp;IF('Summary '!$B$6="All","All",'Raw Data Pull '!E195)&amp;IF('Summary '!$B$7="All","All",'Raw Data Pull '!F195)</f>
        <v>AllAllAll</v>
      </c>
      <c r="B195">
        <v>194</v>
      </c>
      <c r="C195" s="28">
        <v>44501</v>
      </c>
      <c r="D195" t="s">
        <v>16</v>
      </c>
      <c r="E195" t="s">
        <v>17</v>
      </c>
      <c r="F195" t="s">
        <v>20</v>
      </c>
      <c r="G195" s="1">
        <v>21810</v>
      </c>
      <c r="H195" s="1">
        <v>10095</v>
      </c>
      <c r="I195" s="1">
        <v>7788</v>
      </c>
      <c r="J195" s="1">
        <v>1556</v>
      </c>
      <c r="K195" s="1">
        <v>751</v>
      </c>
      <c r="L195" s="1">
        <v>1555</v>
      </c>
      <c r="M195">
        <v>381</v>
      </c>
      <c r="N195">
        <v>145</v>
      </c>
      <c r="O195">
        <v>56</v>
      </c>
      <c r="P195">
        <v>535</v>
      </c>
      <c r="Q195">
        <v>26</v>
      </c>
      <c r="R195" s="1">
        <v>11</v>
      </c>
      <c r="S195" s="2">
        <v>931</v>
      </c>
      <c r="T195" s="2">
        <v>3069014.05</v>
      </c>
      <c r="U195" s="2">
        <v>78</v>
      </c>
      <c r="V195" s="2">
        <v>373584.49</v>
      </c>
      <c r="W195" s="1">
        <v>9505</v>
      </c>
      <c r="X195" s="2">
        <v>24008460.789999999</v>
      </c>
    </row>
    <row r="196" spans="1:24" x14ac:dyDescent="0.25">
      <c r="A196" s="29" t="str">
        <f>IF('Summary '!$B$5="All","All",'Raw Data Pull '!D196)&amp;IF('Summary '!$B$6="All","All",'Raw Data Pull '!E196)&amp;IF('Summary '!$B$7="All","All",'Raw Data Pull '!F196)</f>
        <v>AllAllAll</v>
      </c>
      <c r="B196">
        <v>195</v>
      </c>
      <c r="C196" s="28">
        <v>44287</v>
      </c>
      <c r="D196" t="s">
        <v>24</v>
      </c>
      <c r="E196" t="s">
        <v>19</v>
      </c>
      <c r="F196" t="s">
        <v>18</v>
      </c>
      <c r="G196" s="1">
        <v>1085</v>
      </c>
      <c r="H196" s="1">
        <v>864</v>
      </c>
      <c r="I196" s="1">
        <v>656</v>
      </c>
      <c r="J196" s="1">
        <v>208</v>
      </c>
      <c r="K196" s="1">
        <v>0</v>
      </c>
      <c r="L196" s="1">
        <v>208</v>
      </c>
      <c r="M196">
        <v>65</v>
      </c>
      <c r="N196">
        <v>14</v>
      </c>
      <c r="O196">
        <v>4</v>
      </c>
      <c r="P196">
        <v>66</v>
      </c>
      <c r="Q196">
        <v>1</v>
      </c>
      <c r="R196">
        <v>2</v>
      </c>
      <c r="S196" s="2">
        <v>141</v>
      </c>
      <c r="T196" s="2">
        <v>864313.46</v>
      </c>
      <c r="U196" s="2">
        <v>11</v>
      </c>
      <c r="V196" s="2">
        <v>88307.76</v>
      </c>
      <c r="W196">
        <v>761</v>
      </c>
      <c r="X196" s="2">
        <v>4831934.95</v>
      </c>
    </row>
    <row r="197" spans="1:24" x14ac:dyDescent="0.25">
      <c r="A197" s="29" t="str">
        <f>IF('Summary '!$B$5="All","All",'Raw Data Pull '!D197)&amp;IF('Summary '!$B$6="All","All",'Raw Data Pull '!E197)&amp;IF('Summary '!$B$7="All","All",'Raw Data Pull '!F197)</f>
        <v>AllAllAll</v>
      </c>
      <c r="B197">
        <v>196</v>
      </c>
      <c r="C197" s="28">
        <v>44774</v>
      </c>
      <c r="D197" t="s">
        <v>16</v>
      </c>
      <c r="E197" t="s">
        <v>17</v>
      </c>
      <c r="F197" t="s">
        <v>18</v>
      </c>
      <c r="G197" s="1">
        <v>170973</v>
      </c>
      <c r="H197" s="1">
        <v>73970</v>
      </c>
      <c r="I197" s="1">
        <v>58610</v>
      </c>
      <c r="J197" s="1">
        <v>13358</v>
      </c>
      <c r="K197" s="1">
        <v>2002</v>
      </c>
      <c r="L197" s="1">
        <v>13319</v>
      </c>
      <c r="M197" s="1">
        <v>4688</v>
      </c>
      <c r="N197">
        <v>487</v>
      </c>
      <c r="O197">
        <v>190</v>
      </c>
      <c r="P197" s="1">
        <v>3890</v>
      </c>
      <c r="Q197">
        <v>36</v>
      </c>
      <c r="R197">
        <v>18</v>
      </c>
      <c r="S197" s="1">
        <v>6292</v>
      </c>
      <c r="T197" s="2">
        <v>7380099.2000000002</v>
      </c>
      <c r="U197">
        <v>234</v>
      </c>
      <c r="V197" s="2">
        <v>441761.7</v>
      </c>
      <c r="W197" s="1">
        <v>47554</v>
      </c>
      <c r="X197" s="2">
        <v>40515856.329999998</v>
      </c>
    </row>
    <row r="198" spans="1:24" x14ac:dyDescent="0.25">
      <c r="A198" s="29" t="str">
        <f>IF('Summary '!$B$5="All","All",'Raw Data Pull '!D198)&amp;IF('Summary '!$B$6="All","All",'Raw Data Pull '!E198)&amp;IF('Summary '!$B$7="All","All",'Raw Data Pull '!F198)</f>
        <v>AllAllAll</v>
      </c>
      <c r="B198">
        <v>197</v>
      </c>
      <c r="C198" s="28">
        <v>44136</v>
      </c>
      <c r="D198" t="s">
        <v>16</v>
      </c>
      <c r="E198" t="s">
        <v>21</v>
      </c>
      <c r="F198" t="s">
        <v>18</v>
      </c>
      <c r="G198" s="1">
        <v>30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>
        <v>0</v>
      </c>
      <c r="O198" s="1">
        <v>0</v>
      </c>
      <c r="P198">
        <v>0</v>
      </c>
      <c r="Q198">
        <v>0</v>
      </c>
      <c r="R198" s="1">
        <v>0</v>
      </c>
      <c r="S198" s="2">
        <v>0</v>
      </c>
      <c r="T198" t="s">
        <v>22</v>
      </c>
      <c r="U198" s="2">
        <v>0</v>
      </c>
      <c r="V198" t="s">
        <v>22</v>
      </c>
      <c r="W198">
        <v>0</v>
      </c>
      <c r="X198" t="s">
        <v>22</v>
      </c>
    </row>
    <row r="199" spans="1:24" x14ac:dyDescent="0.25">
      <c r="A199" s="29" t="str">
        <f>IF('Summary '!$B$5="All","All",'Raw Data Pull '!D199)&amp;IF('Summary '!$B$6="All","All",'Raw Data Pull '!E199)&amp;IF('Summary '!$B$7="All","All",'Raw Data Pull '!F199)</f>
        <v>AllAllAll</v>
      </c>
      <c r="B199">
        <v>198</v>
      </c>
      <c r="C199" s="28">
        <v>44378</v>
      </c>
      <c r="D199" t="s">
        <v>16</v>
      </c>
      <c r="E199" t="s">
        <v>17</v>
      </c>
      <c r="F199" t="s">
        <v>20</v>
      </c>
      <c r="G199" s="1">
        <v>55751</v>
      </c>
      <c r="H199" s="1">
        <v>35900</v>
      </c>
      <c r="I199" s="1">
        <v>28848</v>
      </c>
      <c r="J199" s="1">
        <v>4708</v>
      </c>
      <c r="K199" s="1">
        <v>2344</v>
      </c>
      <c r="L199" s="1">
        <v>4708</v>
      </c>
      <c r="M199" s="1">
        <v>1394</v>
      </c>
      <c r="N199">
        <v>350</v>
      </c>
      <c r="O199" s="1">
        <v>105</v>
      </c>
      <c r="P199" s="1">
        <v>1644</v>
      </c>
      <c r="Q199">
        <v>65</v>
      </c>
      <c r="R199" s="1">
        <v>20</v>
      </c>
      <c r="S199" s="2">
        <v>3439</v>
      </c>
      <c r="T199" s="2">
        <v>17553327.280000001</v>
      </c>
      <c r="U199" s="2">
        <v>216</v>
      </c>
      <c r="V199" s="2">
        <v>1308280</v>
      </c>
      <c r="W199" s="1">
        <v>36213</v>
      </c>
      <c r="X199" s="2">
        <v>147180648.68000001</v>
      </c>
    </row>
    <row r="200" spans="1:24" x14ac:dyDescent="0.25">
      <c r="A200" s="29" t="str">
        <f>IF('Summary '!$B$5="All","All",'Raw Data Pull '!D200)&amp;IF('Summary '!$B$6="All","All",'Raw Data Pull '!E200)&amp;IF('Summary '!$B$7="All","All",'Raw Data Pull '!F200)</f>
        <v>AllAllAll</v>
      </c>
      <c r="B200">
        <v>199</v>
      </c>
      <c r="C200" s="28">
        <v>44682</v>
      </c>
      <c r="D200" t="s">
        <v>24</v>
      </c>
      <c r="E200" t="s">
        <v>17</v>
      </c>
      <c r="F200" t="s">
        <v>18</v>
      </c>
      <c r="G200" s="1">
        <v>3897</v>
      </c>
      <c r="H200" s="1">
        <v>1521</v>
      </c>
      <c r="I200" s="1">
        <v>955</v>
      </c>
      <c r="J200">
        <v>566</v>
      </c>
      <c r="K200">
        <v>0</v>
      </c>
      <c r="L200">
        <v>565</v>
      </c>
      <c r="M200">
        <v>187</v>
      </c>
      <c r="N200">
        <v>8</v>
      </c>
      <c r="O200">
        <v>7</v>
      </c>
      <c r="P200">
        <v>140</v>
      </c>
      <c r="Q200">
        <v>1</v>
      </c>
      <c r="R200">
        <v>1</v>
      </c>
      <c r="S200" s="2">
        <v>242</v>
      </c>
      <c r="T200" s="2">
        <v>515956.51</v>
      </c>
      <c r="U200" s="2">
        <v>6</v>
      </c>
      <c r="V200" s="2">
        <v>9145.3700000000008</v>
      </c>
      <c r="W200">
        <v>792</v>
      </c>
      <c r="X200" s="2">
        <v>1325071.6299999999</v>
      </c>
    </row>
    <row r="201" spans="1:24" x14ac:dyDescent="0.25">
      <c r="A201" s="29" t="str">
        <f>IF('Summary '!$B$5="All","All",'Raw Data Pull '!D201)&amp;IF('Summary '!$B$6="All","All",'Raw Data Pull '!E201)&amp;IF('Summary '!$B$7="All","All",'Raw Data Pull '!F201)</f>
        <v>AllAllAll</v>
      </c>
      <c r="B201">
        <v>200</v>
      </c>
      <c r="C201" s="28">
        <v>44287</v>
      </c>
      <c r="D201" t="s">
        <v>24</v>
      </c>
      <c r="E201" t="s">
        <v>21</v>
      </c>
      <c r="F201" t="s">
        <v>18</v>
      </c>
      <c r="G201" s="1">
        <v>116</v>
      </c>
      <c r="H201" s="1">
        <v>102</v>
      </c>
      <c r="I201" s="1">
        <v>83</v>
      </c>
      <c r="J201" s="1">
        <v>19</v>
      </c>
      <c r="K201" s="1">
        <v>0</v>
      </c>
      <c r="L201" s="1">
        <v>19</v>
      </c>
      <c r="M201" s="1">
        <v>4</v>
      </c>
      <c r="N201">
        <v>0</v>
      </c>
      <c r="O201" s="1">
        <v>0</v>
      </c>
      <c r="P201">
        <v>11</v>
      </c>
      <c r="Q201">
        <v>0</v>
      </c>
      <c r="R201" s="1">
        <v>0</v>
      </c>
      <c r="S201" s="2">
        <v>19</v>
      </c>
      <c r="T201" s="2">
        <v>275526</v>
      </c>
      <c r="U201" s="2">
        <v>0</v>
      </c>
      <c r="V201" t="s">
        <v>22</v>
      </c>
      <c r="W201">
        <v>102</v>
      </c>
      <c r="X201" s="2">
        <v>1135888</v>
      </c>
    </row>
    <row r="202" spans="1:24" x14ac:dyDescent="0.25">
      <c r="A202" s="29" t="str">
        <f>IF('Summary '!$B$5="All","All",'Raw Data Pull '!D202)&amp;IF('Summary '!$B$6="All","All",'Raw Data Pull '!E202)&amp;IF('Summary '!$B$7="All","All",'Raw Data Pull '!F202)</f>
        <v>AllAllAll</v>
      </c>
      <c r="B202">
        <v>201</v>
      </c>
      <c r="C202" s="28">
        <v>44805</v>
      </c>
      <c r="D202" t="s">
        <v>24</v>
      </c>
      <c r="E202" t="s">
        <v>19</v>
      </c>
      <c r="F202" t="s">
        <v>18</v>
      </c>
      <c r="G202" s="1">
        <v>1366</v>
      </c>
      <c r="H202" s="1">
        <v>482</v>
      </c>
      <c r="I202" s="1">
        <v>373</v>
      </c>
      <c r="J202" s="1">
        <v>109</v>
      </c>
      <c r="K202" s="1">
        <v>0</v>
      </c>
      <c r="L202" s="1">
        <v>94</v>
      </c>
      <c r="M202" s="1">
        <v>14</v>
      </c>
      <c r="N202">
        <v>5</v>
      </c>
      <c r="O202" s="1">
        <v>4</v>
      </c>
      <c r="P202">
        <v>28</v>
      </c>
      <c r="Q202">
        <v>1</v>
      </c>
      <c r="R202" s="1">
        <v>0</v>
      </c>
      <c r="S202" s="2">
        <v>24</v>
      </c>
      <c r="T202" s="2">
        <v>48273.11</v>
      </c>
      <c r="U202" s="2">
        <v>3</v>
      </c>
      <c r="V202" s="2">
        <v>13995.21</v>
      </c>
      <c r="W202">
        <v>192</v>
      </c>
      <c r="X202" s="2">
        <v>493519.1</v>
      </c>
    </row>
    <row r="203" spans="1:24" x14ac:dyDescent="0.25">
      <c r="A203" s="29" t="str">
        <f>IF('Summary '!$B$5="All","All",'Raw Data Pull '!D203)&amp;IF('Summary '!$B$6="All","All",'Raw Data Pull '!E203)&amp;IF('Summary '!$B$7="All","All",'Raw Data Pull '!F203)</f>
        <v>AllAllAll</v>
      </c>
      <c r="B203">
        <v>202</v>
      </c>
      <c r="C203" s="28">
        <v>44621</v>
      </c>
      <c r="D203" t="s">
        <v>23</v>
      </c>
      <c r="E203" t="s">
        <v>17</v>
      </c>
      <c r="F203" t="s">
        <v>18</v>
      </c>
      <c r="G203" s="1">
        <v>700</v>
      </c>
      <c r="H203" s="1">
        <v>269</v>
      </c>
      <c r="I203" s="1">
        <v>170</v>
      </c>
      <c r="J203" s="1">
        <v>26</v>
      </c>
      <c r="K203" s="1">
        <v>73</v>
      </c>
      <c r="L203" s="1">
        <v>26</v>
      </c>
      <c r="M203">
        <v>9</v>
      </c>
      <c r="N203">
        <v>1</v>
      </c>
      <c r="O203" s="1">
        <v>1</v>
      </c>
      <c r="P203">
        <v>11</v>
      </c>
      <c r="Q203">
        <v>0</v>
      </c>
      <c r="R203" s="1">
        <v>0</v>
      </c>
      <c r="S203" s="2">
        <v>10</v>
      </c>
      <c r="T203" s="2">
        <v>16337.5</v>
      </c>
      <c r="U203" s="2">
        <v>1</v>
      </c>
      <c r="V203" s="2">
        <v>1436</v>
      </c>
      <c r="W203">
        <v>220</v>
      </c>
      <c r="X203" s="2">
        <v>182948.5</v>
      </c>
    </row>
    <row r="204" spans="1:24" x14ac:dyDescent="0.25">
      <c r="A204" s="29" t="str">
        <f>IF('Summary '!$B$5="All","All",'Raw Data Pull '!D204)&amp;IF('Summary '!$B$6="All","All",'Raw Data Pull '!E204)&amp;IF('Summary '!$B$7="All","All",'Raw Data Pull '!F204)</f>
        <v>AllAllAll</v>
      </c>
      <c r="B204">
        <v>203</v>
      </c>
      <c r="C204" s="28">
        <v>44378</v>
      </c>
      <c r="D204" t="s">
        <v>16</v>
      </c>
      <c r="E204" t="s">
        <v>17</v>
      </c>
      <c r="F204" t="s">
        <v>18</v>
      </c>
      <c r="G204" s="1">
        <v>109024</v>
      </c>
      <c r="H204" s="1">
        <v>61670</v>
      </c>
      <c r="I204" s="1">
        <v>49445</v>
      </c>
      <c r="J204" s="1">
        <v>9600</v>
      </c>
      <c r="K204" s="1">
        <v>2625</v>
      </c>
      <c r="L204" s="1">
        <v>9599</v>
      </c>
      <c r="M204" s="1">
        <v>2912</v>
      </c>
      <c r="N204">
        <v>589</v>
      </c>
      <c r="O204">
        <v>179</v>
      </c>
      <c r="P204" s="1">
        <v>3131</v>
      </c>
      <c r="Q204">
        <v>93</v>
      </c>
      <c r="R204">
        <v>31</v>
      </c>
      <c r="S204" s="2">
        <v>6924</v>
      </c>
      <c r="T204" s="2">
        <v>34939498.369999997</v>
      </c>
      <c r="U204" s="2">
        <v>401</v>
      </c>
      <c r="V204" s="2">
        <v>1871297.82</v>
      </c>
      <c r="W204" s="1">
        <v>62259</v>
      </c>
      <c r="X204" s="2">
        <v>208810706.72</v>
      </c>
    </row>
    <row r="205" spans="1:24" x14ac:dyDescent="0.25">
      <c r="A205" s="29" t="str">
        <f>IF('Summary '!$B$5="All","All",'Raw Data Pull '!D205)&amp;IF('Summary '!$B$6="All","All",'Raw Data Pull '!E205)&amp;IF('Summary '!$B$7="All","All",'Raw Data Pull '!F205)</f>
        <v>AllAllAll</v>
      </c>
      <c r="B205">
        <v>204</v>
      </c>
      <c r="C205" s="28">
        <v>44105</v>
      </c>
      <c r="D205" t="s">
        <v>16</v>
      </c>
      <c r="E205" t="s">
        <v>21</v>
      </c>
      <c r="F205" t="s">
        <v>18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>
        <v>0</v>
      </c>
      <c r="O205" s="1">
        <v>0</v>
      </c>
      <c r="P205">
        <v>0</v>
      </c>
      <c r="Q205">
        <v>0</v>
      </c>
      <c r="R205" s="1">
        <v>0</v>
      </c>
      <c r="S205" s="2">
        <v>0</v>
      </c>
      <c r="T205" t="s">
        <v>22</v>
      </c>
      <c r="U205" s="2">
        <v>0</v>
      </c>
      <c r="V205" t="s">
        <v>22</v>
      </c>
      <c r="W205">
        <v>0</v>
      </c>
      <c r="X205" t="s">
        <v>22</v>
      </c>
    </row>
    <row r="206" spans="1:24" x14ac:dyDescent="0.25">
      <c r="A206" s="29" t="str">
        <f>IF('Summary '!$B$5="All","All",'Raw Data Pull '!D206)&amp;IF('Summary '!$B$6="All","All",'Raw Data Pull '!E206)&amp;IF('Summary '!$B$7="All","All",'Raw Data Pull '!F206)</f>
        <v>AllAllAll</v>
      </c>
      <c r="B206">
        <v>205</v>
      </c>
      <c r="C206" s="28">
        <v>44621</v>
      </c>
      <c r="D206" t="s">
        <v>16</v>
      </c>
      <c r="E206" t="s">
        <v>19</v>
      </c>
      <c r="F206" t="s">
        <v>20</v>
      </c>
      <c r="G206" s="1">
        <v>13862</v>
      </c>
      <c r="H206" s="1">
        <v>5733</v>
      </c>
      <c r="I206" s="1">
        <v>5099</v>
      </c>
      <c r="J206">
        <v>597</v>
      </c>
      <c r="K206">
        <v>37</v>
      </c>
      <c r="L206">
        <v>596</v>
      </c>
      <c r="M206">
        <v>178</v>
      </c>
      <c r="N206">
        <v>44</v>
      </c>
      <c r="O206">
        <v>17</v>
      </c>
      <c r="P206">
        <v>179</v>
      </c>
      <c r="Q206">
        <v>8</v>
      </c>
      <c r="R206">
        <v>0</v>
      </c>
      <c r="S206" s="2">
        <v>289</v>
      </c>
      <c r="T206" s="2">
        <v>1116825.03</v>
      </c>
      <c r="U206">
        <v>21</v>
      </c>
      <c r="V206" s="2">
        <v>109347.06</v>
      </c>
      <c r="W206" s="1">
        <v>4266</v>
      </c>
      <c r="X206" s="2">
        <v>16899971.289999999</v>
      </c>
    </row>
    <row r="207" spans="1:24" x14ac:dyDescent="0.25">
      <c r="A207" s="29" t="str">
        <f>IF('Summary '!$B$5="All","All",'Raw Data Pull '!D207)&amp;IF('Summary '!$B$6="All","All",'Raw Data Pull '!E207)&amp;IF('Summary '!$B$7="All","All",'Raw Data Pull '!F207)</f>
        <v>AllAllAll</v>
      </c>
      <c r="B207">
        <v>206</v>
      </c>
      <c r="C207" s="28">
        <v>44805</v>
      </c>
      <c r="D207" t="s">
        <v>16</v>
      </c>
      <c r="E207" t="s">
        <v>21</v>
      </c>
      <c r="F207" t="s">
        <v>18</v>
      </c>
      <c r="G207" s="1">
        <v>1259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>
        <v>0</v>
      </c>
      <c r="O207" s="1">
        <v>0</v>
      </c>
      <c r="P207">
        <v>0</v>
      </c>
      <c r="Q207">
        <v>0</v>
      </c>
      <c r="R207" s="1">
        <v>0</v>
      </c>
      <c r="S207" s="2">
        <v>0</v>
      </c>
      <c r="T207" t="s">
        <v>22</v>
      </c>
      <c r="U207" s="2">
        <v>0</v>
      </c>
      <c r="V207" t="s">
        <v>22</v>
      </c>
      <c r="W207">
        <v>0</v>
      </c>
      <c r="X207" t="s">
        <v>22</v>
      </c>
    </row>
    <row r="208" spans="1:24" x14ac:dyDescent="0.25">
      <c r="A208" s="29" t="str">
        <f>IF('Summary '!$B$5="All","All",'Raw Data Pull '!D208)&amp;IF('Summary '!$B$6="All","All",'Raw Data Pull '!E208)&amp;IF('Summary '!$B$7="All","All",'Raw Data Pull '!F208)</f>
        <v>AllAllAll</v>
      </c>
      <c r="B208">
        <v>207</v>
      </c>
      <c r="C208" s="28">
        <v>44531</v>
      </c>
      <c r="D208" t="s">
        <v>16</v>
      </c>
      <c r="E208" t="s">
        <v>17</v>
      </c>
      <c r="F208" t="s">
        <v>18</v>
      </c>
      <c r="G208" s="1">
        <v>54528</v>
      </c>
      <c r="H208" s="1">
        <v>24062</v>
      </c>
      <c r="I208" s="1">
        <v>19512</v>
      </c>
      <c r="J208" s="1">
        <v>3482</v>
      </c>
      <c r="K208" s="1">
        <v>1068</v>
      </c>
      <c r="L208" s="1">
        <v>3480</v>
      </c>
      <c r="M208" s="1">
        <v>1033</v>
      </c>
      <c r="N208">
        <v>224</v>
      </c>
      <c r="O208">
        <v>87</v>
      </c>
      <c r="P208" s="1">
        <v>1106</v>
      </c>
      <c r="Q208">
        <v>43</v>
      </c>
      <c r="R208" s="1">
        <v>14</v>
      </c>
      <c r="S208" s="2">
        <v>2110</v>
      </c>
      <c r="T208" s="2">
        <v>7528035.6900000004</v>
      </c>
      <c r="U208" s="2">
        <v>132</v>
      </c>
      <c r="V208" s="2">
        <v>515301.01</v>
      </c>
      <c r="W208" s="1">
        <v>22773</v>
      </c>
      <c r="X208" s="2">
        <v>49669915.810000002</v>
      </c>
    </row>
    <row r="209" spans="1:24" x14ac:dyDescent="0.25">
      <c r="A209" s="29" t="str">
        <f>IF('Summary '!$B$5="All","All",'Raw Data Pull '!D209)&amp;IF('Summary '!$B$6="All","All",'Raw Data Pull '!E209)&amp;IF('Summary '!$B$7="All","All",'Raw Data Pull '!F209)</f>
        <v>AllAllAll</v>
      </c>
      <c r="B209">
        <v>208</v>
      </c>
      <c r="C209" s="28">
        <v>44136</v>
      </c>
      <c r="D209" t="s">
        <v>16</v>
      </c>
      <c r="E209" t="s">
        <v>19</v>
      </c>
      <c r="F209" t="s">
        <v>18</v>
      </c>
      <c r="G209" s="1">
        <v>23692</v>
      </c>
      <c r="H209" s="1">
        <v>14266</v>
      </c>
      <c r="I209" s="1">
        <v>10868</v>
      </c>
      <c r="J209" s="1">
        <v>2745</v>
      </c>
      <c r="K209">
        <v>653</v>
      </c>
      <c r="L209" s="1">
        <v>2743</v>
      </c>
      <c r="M209">
        <v>529</v>
      </c>
      <c r="N209">
        <v>293</v>
      </c>
      <c r="O209">
        <v>67</v>
      </c>
      <c r="P209">
        <v>963</v>
      </c>
      <c r="Q209">
        <v>69</v>
      </c>
      <c r="R209">
        <v>16</v>
      </c>
      <c r="S209" s="2">
        <v>1693</v>
      </c>
      <c r="T209" s="2">
        <v>9547453.7699999996</v>
      </c>
      <c r="U209" s="2">
        <v>154</v>
      </c>
      <c r="V209" s="2">
        <v>727777.64</v>
      </c>
      <c r="W209" s="1">
        <v>13285</v>
      </c>
      <c r="X209" s="2">
        <v>77457377.890000001</v>
      </c>
    </row>
    <row r="210" spans="1:24" x14ac:dyDescent="0.25">
      <c r="A210" s="29" t="str">
        <f>IF('Summary '!$B$5="All","All",'Raw Data Pull '!D210)&amp;IF('Summary '!$B$6="All","All",'Raw Data Pull '!E210)&amp;IF('Summary '!$B$7="All","All",'Raw Data Pull '!F210)</f>
        <v>AllAllAll</v>
      </c>
      <c r="B210">
        <v>209</v>
      </c>
      <c r="C210" s="28">
        <v>44562</v>
      </c>
      <c r="D210" t="s">
        <v>16</v>
      </c>
      <c r="E210" t="s">
        <v>17</v>
      </c>
      <c r="F210" t="s">
        <v>18</v>
      </c>
      <c r="G210" s="1">
        <v>72663</v>
      </c>
      <c r="H210" s="1">
        <v>33383</v>
      </c>
      <c r="I210" s="1">
        <v>26995</v>
      </c>
      <c r="J210" s="1">
        <v>5077</v>
      </c>
      <c r="K210" s="1">
        <v>1311</v>
      </c>
      <c r="L210" s="1">
        <v>5075</v>
      </c>
      <c r="M210" s="1">
        <v>1606</v>
      </c>
      <c r="N210">
        <v>331</v>
      </c>
      <c r="O210" s="1">
        <v>118</v>
      </c>
      <c r="P210" s="1">
        <v>1519</v>
      </c>
      <c r="Q210">
        <v>43</v>
      </c>
      <c r="R210" s="1">
        <v>16</v>
      </c>
      <c r="S210" s="2">
        <v>3223</v>
      </c>
      <c r="T210" s="2">
        <v>10801679.73</v>
      </c>
      <c r="U210" s="2">
        <v>187</v>
      </c>
      <c r="V210" s="2">
        <v>746655.36</v>
      </c>
      <c r="W210" s="1">
        <v>32436</v>
      </c>
      <c r="X210" s="2">
        <v>69793702.890000001</v>
      </c>
    </row>
    <row r="211" spans="1:24" x14ac:dyDescent="0.25">
      <c r="A211" s="29" t="str">
        <f>IF('Summary '!$B$5="All","All",'Raw Data Pull '!D211)&amp;IF('Summary '!$B$6="All","All",'Raw Data Pull '!E211)&amp;IF('Summary '!$B$7="All","All",'Raw Data Pull '!F211)</f>
        <v>AllAllAll</v>
      </c>
      <c r="B211">
        <v>210</v>
      </c>
      <c r="C211" s="28">
        <v>44652</v>
      </c>
      <c r="D211" t="s">
        <v>24</v>
      </c>
      <c r="E211" t="s">
        <v>19</v>
      </c>
      <c r="F211" t="s">
        <v>18</v>
      </c>
      <c r="G211">
        <v>872</v>
      </c>
      <c r="H211">
        <v>682</v>
      </c>
      <c r="I211">
        <v>518</v>
      </c>
      <c r="J211">
        <v>164</v>
      </c>
      <c r="K211">
        <v>0</v>
      </c>
      <c r="L211">
        <v>164</v>
      </c>
      <c r="M211">
        <v>74</v>
      </c>
      <c r="N211">
        <v>7</v>
      </c>
      <c r="O211">
        <v>3</v>
      </c>
      <c r="P211">
        <v>54</v>
      </c>
      <c r="Q211">
        <v>0</v>
      </c>
      <c r="R211">
        <v>0</v>
      </c>
      <c r="S211">
        <v>86</v>
      </c>
      <c r="T211" s="2">
        <v>278236.84000000003</v>
      </c>
      <c r="U211">
        <v>4</v>
      </c>
      <c r="V211" s="2">
        <v>18207.87</v>
      </c>
      <c r="W211">
        <v>397</v>
      </c>
      <c r="X211" s="2">
        <v>1245907.67</v>
      </c>
    </row>
    <row r="212" spans="1:24" x14ac:dyDescent="0.25">
      <c r="A212" s="29" t="str">
        <f>IF('Summary '!$B$5="All","All",'Raw Data Pull '!D212)&amp;IF('Summary '!$B$6="All","All",'Raw Data Pull '!E212)&amp;IF('Summary '!$B$7="All","All",'Raw Data Pull '!F212)</f>
        <v>AllAllAll</v>
      </c>
      <c r="B212">
        <v>211</v>
      </c>
      <c r="C212" s="28">
        <v>44166</v>
      </c>
      <c r="D212" t="s">
        <v>16</v>
      </c>
      <c r="E212" t="s">
        <v>17</v>
      </c>
      <c r="F212" t="s">
        <v>18</v>
      </c>
      <c r="G212" s="1">
        <v>39878</v>
      </c>
      <c r="H212" s="1">
        <v>21986</v>
      </c>
      <c r="I212" s="1">
        <v>17592</v>
      </c>
      <c r="J212" s="1">
        <v>3505</v>
      </c>
      <c r="K212">
        <v>889</v>
      </c>
      <c r="L212" s="1">
        <v>3504</v>
      </c>
      <c r="M212">
        <v>725</v>
      </c>
      <c r="N212">
        <v>258</v>
      </c>
      <c r="O212">
        <v>71</v>
      </c>
      <c r="P212" s="1">
        <v>1079</v>
      </c>
      <c r="Q212">
        <v>41</v>
      </c>
      <c r="R212">
        <v>8</v>
      </c>
      <c r="S212" s="1">
        <v>2523</v>
      </c>
      <c r="T212" s="2">
        <v>15163685.439999999</v>
      </c>
      <c r="U212">
        <v>178</v>
      </c>
      <c r="V212" s="2">
        <v>1193051.3600000001</v>
      </c>
      <c r="W212" s="1">
        <v>22071</v>
      </c>
      <c r="X212" s="2">
        <v>95881279.939999998</v>
      </c>
    </row>
  </sheetData>
  <autoFilter ref="A1:X212" xr:uid="{55B730B9-D57D-4BE8-AA3A-3EE6241506D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7434-1EAD-4192-AE30-36FC8EE0EA02}">
  <dimension ref="A1:AE38"/>
  <sheetViews>
    <sheetView showGridLines="0" tabSelected="1" zoomScale="90" zoomScaleNormal="90" workbookViewId="0">
      <pane xSplit="1" ySplit="11" topLeftCell="B12" activePane="bottomRight" state="frozen"/>
      <selection pane="topRight" activeCell="C1" sqref="C1"/>
      <selection pane="bottomLeft" activeCell="A13" sqref="A13"/>
      <selection pane="bottomRight" activeCell="D6" sqref="D6"/>
    </sheetView>
  </sheetViews>
  <sheetFormatPr defaultRowHeight="15" x14ac:dyDescent="0.25"/>
  <cols>
    <col min="1" max="1" width="27.85546875" style="56" customWidth="1"/>
    <col min="2" max="2" width="15.85546875" bestFit="1" customWidth="1"/>
    <col min="3" max="17" width="14.5703125" bestFit="1" customWidth="1"/>
    <col min="18" max="25" width="13.28515625" bestFit="1" customWidth="1"/>
    <col min="26" max="26" width="12.140625" bestFit="1" customWidth="1"/>
    <col min="27" max="27" width="11.140625" bestFit="1" customWidth="1"/>
    <col min="29" max="29" width="12.7109375" bestFit="1" customWidth="1"/>
    <col min="30" max="30" width="10.5703125" bestFit="1" customWidth="1"/>
  </cols>
  <sheetData>
    <row r="1" spans="1:31" s="27" customFormat="1" ht="24" customHeight="1" x14ac:dyDescent="0.3">
      <c r="A1" s="74" t="s">
        <v>73</v>
      </c>
      <c r="B1" s="75"/>
      <c r="C1" s="75"/>
      <c r="D1" s="75"/>
      <c r="E1" s="40"/>
      <c r="F1" s="40"/>
      <c r="G1" s="40"/>
      <c r="H1" s="40"/>
      <c r="I1" s="40"/>
      <c r="J1" s="40"/>
      <c r="K1" s="39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31" x14ac:dyDescent="0.25">
      <c r="A2" s="46"/>
      <c r="B2" s="45"/>
      <c r="C2" s="38"/>
      <c r="D2" s="38"/>
      <c r="E2" s="38"/>
      <c r="F2" s="38"/>
      <c r="G2" s="38"/>
      <c r="H2" s="38"/>
      <c r="I2" s="38"/>
      <c r="J2" s="38"/>
      <c r="K2" s="39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31" x14ac:dyDescent="0.25">
      <c r="A3" s="44"/>
      <c r="B3" s="45"/>
      <c r="C3" s="38"/>
      <c r="D3" s="38"/>
      <c r="E3" s="38"/>
      <c r="F3" s="38"/>
      <c r="G3" s="38"/>
      <c r="H3" s="38"/>
      <c r="I3" s="38"/>
      <c r="J3" s="38"/>
      <c r="K3" s="39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31" ht="15.75" customHeight="1" x14ac:dyDescent="0.25">
      <c r="A4" s="80" t="s">
        <v>25</v>
      </c>
      <c r="B4" s="81"/>
      <c r="C4" s="82"/>
      <c r="D4" s="38"/>
      <c r="E4" s="38"/>
      <c r="F4" s="38"/>
      <c r="G4" s="38"/>
      <c r="I4" s="38"/>
      <c r="J4" s="38"/>
      <c r="K4" s="39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D4" s="33"/>
    </row>
    <row r="5" spans="1:31" x14ac:dyDescent="0.25">
      <c r="A5" s="55" t="s">
        <v>26</v>
      </c>
      <c r="B5" s="85" t="s">
        <v>27</v>
      </c>
      <c r="C5" s="85"/>
      <c r="D5" s="38"/>
      <c r="E5" s="38"/>
      <c r="F5" s="38"/>
      <c r="G5" s="38"/>
      <c r="H5" s="38"/>
      <c r="I5" s="38"/>
      <c r="J5" s="38"/>
      <c r="K5" s="39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D5" s="33"/>
    </row>
    <row r="6" spans="1:31" x14ac:dyDescent="0.25">
      <c r="A6" s="55" t="s">
        <v>28</v>
      </c>
      <c r="B6" s="85" t="s">
        <v>27</v>
      </c>
      <c r="C6" s="85"/>
      <c r="D6" s="38"/>
      <c r="E6" s="38"/>
      <c r="F6" s="38"/>
      <c r="G6" s="38"/>
      <c r="H6" s="38"/>
      <c r="I6" s="38"/>
      <c r="J6" s="38"/>
      <c r="K6" s="39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31" x14ac:dyDescent="0.25">
      <c r="A7" s="76" t="s">
        <v>29</v>
      </c>
      <c r="B7" s="85" t="s">
        <v>27</v>
      </c>
      <c r="C7" s="85"/>
      <c r="D7" s="38"/>
      <c r="E7" s="38"/>
      <c r="F7" s="38"/>
      <c r="G7" s="38"/>
      <c r="H7" s="38"/>
      <c r="I7" s="38"/>
      <c r="J7" s="38"/>
      <c r="K7" s="39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31" x14ac:dyDescent="0.25">
      <c r="A8" s="78"/>
      <c r="B8" s="43"/>
      <c r="C8" s="43"/>
      <c r="D8" s="38"/>
      <c r="E8" s="38"/>
      <c r="F8" s="38"/>
      <c r="G8" s="38"/>
      <c r="H8" s="38"/>
      <c r="I8" s="38"/>
      <c r="J8" s="38"/>
      <c r="K8" s="39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31" ht="19.5" customHeight="1" x14ac:dyDescent="0.25">
      <c r="A9" s="79"/>
      <c r="B9" s="42"/>
      <c r="C9" s="38"/>
      <c r="D9" s="38"/>
      <c r="E9" s="38"/>
      <c r="F9" s="38"/>
      <c r="G9" s="38"/>
      <c r="H9" s="38"/>
      <c r="I9" s="38"/>
      <c r="J9" s="38"/>
      <c r="K9" s="39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31" x14ac:dyDescent="0.25">
      <c r="A10" s="77"/>
      <c r="B10" s="17">
        <f>'working lists'!H2</f>
        <v>44105</v>
      </c>
      <c r="C10" s="17">
        <f>EDATE(B10,1)</f>
        <v>44136</v>
      </c>
      <c r="D10" s="17">
        <f t="shared" ref="D10:Y10" si="0">EDATE(C10,1)</f>
        <v>44166</v>
      </c>
      <c r="E10" s="17">
        <f t="shared" si="0"/>
        <v>44197</v>
      </c>
      <c r="F10" s="17">
        <f t="shared" si="0"/>
        <v>44228</v>
      </c>
      <c r="G10" s="17">
        <f t="shared" si="0"/>
        <v>44256</v>
      </c>
      <c r="H10" s="17">
        <f t="shared" si="0"/>
        <v>44287</v>
      </c>
      <c r="I10" s="17">
        <f t="shared" si="0"/>
        <v>44317</v>
      </c>
      <c r="J10" s="17">
        <f t="shared" si="0"/>
        <v>44348</v>
      </c>
      <c r="K10" s="17">
        <f t="shared" si="0"/>
        <v>44378</v>
      </c>
      <c r="L10" s="17">
        <f t="shared" si="0"/>
        <v>44409</v>
      </c>
      <c r="M10" s="17">
        <f t="shared" si="0"/>
        <v>44440</v>
      </c>
      <c r="N10" s="17">
        <f t="shared" si="0"/>
        <v>44470</v>
      </c>
      <c r="O10" s="17">
        <f t="shared" si="0"/>
        <v>44501</v>
      </c>
      <c r="P10" s="17">
        <f t="shared" si="0"/>
        <v>44531</v>
      </c>
      <c r="Q10" s="17">
        <f>EDATE(P10,1)</f>
        <v>44562</v>
      </c>
      <c r="R10" s="17">
        <f t="shared" si="0"/>
        <v>44593</v>
      </c>
      <c r="S10" s="17">
        <f t="shared" si="0"/>
        <v>44621</v>
      </c>
      <c r="T10" s="17">
        <f t="shared" si="0"/>
        <v>44652</v>
      </c>
      <c r="U10" s="17">
        <f>EDATE(T10,1)</f>
        <v>44682</v>
      </c>
      <c r="V10" s="17">
        <f t="shared" si="0"/>
        <v>44713</v>
      </c>
      <c r="W10" s="17">
        <f t="shared" si="0"/>
        <v>44743</v>
      </c>
      <c r="X10" s="17">
        <f>EDATE(W10,1)</f>
        <v>44774</v>
      </c>
      <c r="Y10" s="17">
        <f t="shared" si="0"/>
        <v>44805</v>
      </c>
      <c r="Z10" s="17">
        <f>'working lists'!H3</f>
        <v>44835</v>
      </c>
      <c r="AA10" s="4"/>
      <c r="AB10" s="4"/>
      <c r="AC10" s="4"/>
      <c r="AD10" s="4"/>
      <c r="AE10" s="4"/>
    </row>
    <row r="11" spans="1:31" x14ac:dyDescent="0.25">
      <c r="A11" s="86" t="s">
        <v>30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spans="1:31" x14ac:dyDescent="0.25">
      <c r="A12" s="22" t="s">
        <v>31</v>
      </c>
      <c r="B12" s="20">
        <f>SUMIFS('Raw Data Pull '!$G:$G,'Raw Data Pull '!$A:$A,'Summary '!$B$5&amp;'Summary '!$B$6&amp;'Summary '!$B$7,'Raw Data Pull '!$C:$C,'Summary '!B$10)</f>
        <v>96565</v>
      </c>
      <c r="C12" s="20">
        <f>SUMIFS('Raw Data Pull '!$G:$G,'Raw Data Pull '!$A:$A,'Summary '!$B$5&amp;'Summary '!$B$6&amp;'Summary '!$B$7,'Raw Data Pull '!$C:$C,'Summary '!C$10)</f>
        <v>87926</v>
      </c>
      <c r="D12" s="20">
        <f>SUMIFS('Raw Data Pull '!$G:$G,'Raw Data Pull '!$A:$A,'Summary '!$B$5&amp;'Summary '!$B$6&amp;'Summary '!$B$7,'Raw Data Pull '!$C:$C,'Summary '!D$10)</f>
        <v>126317</v>
      </c>
      <c r="E12" s="20">
        <f>SUMIFS('Raw Data Pull '!$G:$G,'Raw Data Pull '!$A:$A,'Summary '!$B$5&amp;'Summary '!$B$6&amp;'Summary '!$B$7,'Raw Data Pull '!$C:$C,'Summary '!E$10)</f>
        <v>200723</v>
      </c>
      <c r="F12" s="20">
        <f>SUMIFS('Raw Data Pull '!$G:$G,'Raw Data Pull '!$A:$A,'Summary '!$B$5&amp;'Summary '!$B$6&amp;'Summary '!$B$7,'Raw Data Pull '!$C:$C,'Summary '!F$10)</f>
        <v>87897</v>
      </c>
      <c r="G12" s="20">
        <f>SUMIFS('Raw Data Pull '!$G:$G,'Raw Data Pull '!$A:$A,'Summary '!$B$5&amp;'Summary '!$B$6&amp;'Summary '!$B$7,'Raw Data Pull '!$C:$C,'Summary '!G$10)</f>
        <v>116599</v>
      </c>
      <c r="H12" s="20">
        <f>SUMIFS('Raw Data Pull '!$G:$G,'Raw Data Pull '!$A:$A,'Summary '!$B$5&amp;'Summary '!$B$6&amp;'Summary '!$B$7,'Raw Data Pull '!$C:$C,'Summary '!H$10)</f>
        <v>128526</v>
      </c>
      <c r="I12" s="20">
        <f>SUMIFS('Raw Data Pull '!$G:$G,'Raw Data Pull '!$A:$A,'Summary '!$B$5&amp;'Summary '!$B$6&amp;'Summary '!$B$7,'Raw Data Pull '!$C:$C,'Summary '!I$10)</f>
        <v>206943</v>
      </c>
      <c r="J12" s="20">
        <f>SUMIFS('Raw Data Pull '!$G:$G,'Raw Data Pull '!$A:$A,'Summary '!$B$5&amp;'Summary '!$B$6&amp;'Summary '!$B$7,'Raw Data Pull '!$C:$C,'Summary '!J$10)</f>
        <v>243215</v>
      </c>
      <c r="K12" s="20">
        <f>SUMIFS('Raw Data Pull '!$G:$G,'Raw Data Pull '!$A:$A,'Summary '!$B$5&amp;'Summary '!$B$6&amp;'Summary '!$B$7,'Raw Data Pull '!$C:$C,'Summary '!K$10)</f>
        <v>321517</v>
      </c>
      <c r="L12" s="20">
        <f>SUMIFS('Raw Data Pull '!$G:$G,'Raw Data Pull '!$A:$A,'Summary '!$B$5&amp;'Summary '!$B$6&amp;'Summary '!$B$7,'Raw Data Pull '!$C:$C,'Summary '!L$10)</f>
        <v>461254</v>
      </c>
      <c r="M12" s="20">
        <f>SUMIFS('Raw Data Pull '!$G:$G,'Raw Data Pull '!$A:$A,'Summary '!$B$5&amp;'Summary '!$B$6&amp;'Summary '!$B$7,'Raw Data Pull '!$C:$C,'Summary '!M$10)</f>
        <v>178048</v>
      </c>
      <c r="N12" s="20">
        <f>SUMIFS('Raw Data Pull '!$G:$G,'Raw Data Pull '!$A:$A,'Summary '!$B$5&amp;'Summary '!$B$6&amp;'Summary '!$B$7,'Raw Data Pull '!$C:$C,'Summary '!N$10)</f>
        <v>117611</v>
      </c>
      <c r="O12" s="20">
        <f>SUMIFS('Raw Data Pull '!$G:$G,'Raw Data Pull '!$A:$A,'Summary '!$B$5&amp;'Summary '!$B$6&amp;'Summary '!$B$7,'Raw Data Pull '!$C:$C,'Summary '!O$10)</f>
        <v>110070</v>
      </c>
      <c r="P12" s="20">
        <f>SUMIFS('Raw Data Pull '!$G:$G,'Raw Data Pull '!$A:$A,'Summary '!$B$5&amp;'Summary '!$B$6&amp;'Summary '!$B$7,'Raw Data Pull '!$C:$C,'Summary '!P$10)</f>
        <v>140873</v>
      </c>
      <c r="Q12" s="20">
        <f>SUMIFS('Raw Data Pull '!$G:$G,'Raw Data Pull '!$A:$A,'Summary '!$B$5&amp;'Summary '!$B$6&amp;'Summary '!$B$7,'Raw Data Pull '!$C:$C,'Summary '!Q$10)</f>
        <v>233684</v>
      </c>
      <c r="R12" s="20">
        <f>SUMIFS('Raw Data Pull '!$G:$G,'Raw Data Pull '!$A:$A,'Summary '!$B$5&amp;'Summary '!$B$6&amp;'Summary '!$B$7,'Raw Data Pull '!$C:$C,'Summary '!R$10)</f>
        <v>107907</v>
      </c>
      <c r="S12" s="20">
        <f>SUMIFS('Raw Data Pull '!$G:$G,'Raw Data Pull '!$A:$A,'Summary '!$B$5&amp;'Summary '!$B$6&amp;'Summary '!$B$7,'Raw Data Pull '!$C:$C,'Summary '!S$10)</f>
        <v>107470</v>
      </c>
      <c r="T12" s="20">
        <f>SUMIFS('Raw Data Pull '!$G:$G,'Raw Data Pull '!$A:$A,'Summary '!$B$5&amp;'Summary '!$B$6&amp;'Summary '!$B$7,'Raw Data Pull '!$C:$C,'Summary '!T$10)</f>
        <v>141269</v>
      </c>
      <c r="U12" s="20">
        <f>SUMIFS('Raw Data Pull '!$G:$G,'Raw Data Pull '!$A:$A,'Summary '!$B$5&amp;'Summary '!$B$6&amp;'Summary '!$B$7,'Raw Data Pull '!$C:$C,'Summary '!U$10)</f>
        <v>214135</v>
      </c>
      <c r="V12" s="20">
        <f>SUMIFS('Raw Data Pull '!$G:$G,'Raw Data Pull '!$A:$A,'Summary '!$B$5&amp;'Summary '!$B$6&amp;'Summary '!$B$7,'Raw Data Pull '!$C:$C,'Summary '!V$10)</f>
        <v>273206</v>
      </c>
      <c r="W12" s="20">
        <f>SUMIFS('Raw Data Pull '!$G:$G,'Raw Data Pull '!$A:$A,'Summary '!$B$5&amp;'Summary '!$B$6&amp;'Summary '!$B$7,'Raw Data Pull '!$C:$C,'Summary '!W$10)</f>
        <v>311886</v>
      </c>
      <c r="X12" s="20">
        <f>SUMIFS('Raw Data Pull '!$G:$G,'Raw Data Pull '!$A:$A,'Summary '!$B$5&amp;'Summary '!$B$6&amp;'Summary '!$B$7,'Raw Data Pull '!$C:$C,'Summary '!X$10)</f>
        <v>480623</v>
      </c>
      <c r="Y12" s="20">
        <f>SUMIFS('Raw Data Pull '!$G:$G,'Raw Data Pull '!$A:$A,'Summary '!$B$5&amp;'Summary '!$B$6&amp;'Summary '!$B$7,'Raw Data Pull '!$C:$C,'Summary '!Y$10)</f>
        <v>165161</v>
      </c>
      <c r="Z12" s="20">
        <f>SUMIFS('Raw Data Pull '!$G:$G,'Raw Data Pull '!$A:$A,'Summary '!$B$5&amp;'Summary '!$B$6&amp;'Summary '!$B$7,'Raw Data Pull '!$C:$C,'Summary '!Z$10)</f>
        <v>1984</v>
      </c>
      <c r="AA12" s="33"/>
    </row>
    <row r="13" spans="1:31" x14ac:dyDescent="0.25">
      <c r="A13" s="22" t="s">
        <v>32</v>
      </c>
      <c r="B13" s="20">
        <f>SUMIFS('Raw Data Pull '!$W:$W,'Raw Data Pull '!$A:$A,'Summary '!$B$5&amp;'Summary '!$B$6&amp;'Summary '!$B$7,'Raw Data Pull '!$C:$C,'Summary '!B$10)</f>
        <v>52952</v>
      </c>
      <c r="C13" s="20">
        <f>SUMIFS('Raw Data Pull '!$W:$W,'Raw Data Pull '!$A:$A,'Summary '!$B$5&amp;'Summary '!$B$6&amp;'Summary '!$B$7,'Raw Data Pull '!$C:$C,'Summary '!C$10)</f>
        <v>45839</v>
      </c>
      <c r="D13" s="20">
        <f>SUMIFS('Raw Data Pull '!$W:$W,'Raw Data Pull '!$A:$A,'Summary '!$B$5&amp;'Summary '!$B$6&amp;'Summary '!$B$7,'Raw Data Pull '!$C:$C,'Summary '!D$10)</f>
        <v>69531</v>
      </c>
      <c r="E13" s="20">
        <f>SUMIFS('Raw Data Pull '!$W:$W,'Raw Data Pull '!$A:$A,'Summary '!$B$5&amp;'Summary '!$B$6&amp;'Summary '!$B$7,'Raw Data Pull '!$C:$C,'Summary '!E$10)</f>
        <v>108957</v>
      </c>
      <c r="F13" s="20">
        <f>SUMIFS('Raw Data Pull '!$W:$W,'Raw Data Pull '!$A:$A,'Summary '!$B$5&amp;'Summary '!$B$6&amp;'Summary '!$B$7,'Raw Data Pull '!$C:$C,'Summary '!F$10)</f>
        <v>45451</v>
      </c>
      <c r="G13" s="20">
        <f>SUMIFS('Raw Data Pull '!$W:$W,'Raw Data Pull '!$A:$A,'Summary '!$B$5&amp;'Summary '!$B$6&amp;'Summary '!$B$7,'Raw Data Pull '!$C:$C,'Summary '!G$10)</f>
        <v>49628</v>
      </c>
      <c r="H13" s="20">
        <f>SUMIFS('Raw Data Pull '!$W:$W,'Raw Data Pull '!$A:$A,'Summary '!$B$5&amp;'Summary '!$B$6&amp;'Summary '!$B$7,'Raw Data Pull '!$C:$C,'Summary '!H$10)</f>
        <v>62850</v>
      </c>
      <c r="I13" s="20">
        <f>SUMIFS('Raw Data Pull '!$W:$W,'Raw Data Pull '!$A:$A,'Summary '!$B$5&amp;'Summary '!$B$6&amp;'Summary '!$B$7,'Raw Data Pull '!$C:$C,'Summary '!I$10)</f>
        <v>99570</v>
      </c>
      <c r="J13" s="20">
        <f>SUMIFS('Raw Data Pull '!$W:$W,'Raw Data Pull '!$A:$A,'Summary '!$B$5&amp;'Summary '!$B$6&amp;'Summary '!$B$7,'Raw Data Pull '!$C:$C,'Summary '!J$10)</f>
        <v>125525</v>
      </c>
      <c r="K13" s="20">
        <f>SUMIFS('Raw Data Pull '!$W:$W,'Raw Data Pull '!$A:$A,'Summary '!$B$5&amp;'Summary '!$B$6&amp;'Summary '!$B$7,'Raw Data Pull '!$C:$C,'Summary '!K$10)</f>
        <v>197325</v>
      </c>
      <c r="L13" s="20">
        <f>SUMIFS('Raw Data Pull '!$W:$W,'Raw Data Pull '!$A:$A,'Summary '!$B$5&amp;'Summary '!$B$6&amp;'Summary '!$B$7,'Raw Data Pull '!$C:$C,'Summary '!L$10)</f>
        <v>281862</v>
      </c>
      <c r="M13" s="20">
        <f>SUMIFS('Raw Data Pull '!$W:$W,'Raw Data Pull '!$A:$A,'Summary '!$B$5&amp;'Summary '!$B$6&amp;'Summary '!$B$7,'Raw Data Pull '!$C:$C,'Summary '!M$10)</f>
        <v>97225</v>
      </c>
      <c r="N13" s="20">
        <f>SUMIFS('Raw Data Pull '!$W:$W,'Raw Data Pull '!$A:$A,'Summary '!$B$5&amp;'Summary '!$B$6&amp;'Summary '!$B$7,'Raw Data Pull '!$C:$C,'Summary '!N$10)</f>
        <v>59536</v>
      </c>
      <c r="O13" s="20">
        <f>SUMIFS('Raw Data Pull '!$W:$W,'Raw Data Pull '!$A:$A,'Summary '!$B$5&amp;'Summary '!$B$6&amp;'Summary '!$B$7,'Raw Data Pull '!$C:$C,'Summary '!O$10)</f>
        <v>55336</v>
      </c>
      <c r="P13" s="20">
        <f>SUMIFS('Raw Data Pull '!$W:$W,'Raw Data Pull '!$A:$A,'Summary '!$B$5&amp;'Summary '!$B$6&amp;'Summary '!$B$7,'Raw Data Pull '!$C:$C,'Summary '!P$10)</f>
        <v>65023</v>
      </c>
      <c r="Q13" s="20">
        <f>SUMIFS('Raw Data Pull '!$W:$W,'Raw Data Pull '!$A:$A,'Summary '!$B$5&amp;'Summary '!$B$6&amp;'Summary '!$B$7,'Raw Data Pull '!$C:$C,'Summary '!Q$10)</f>
        <v>112633</v>
      </c>
      <c r="R13" s="20">
        <f>SUMIFS('Raw Data Pull '!$W:$W,'Raw Data Pull '!$A:$A,'Summary '!$B$5&amp;'Summary '!$B$6&amp;'Summary '!$B$7,'Raw Data Pull '!$C:$C,'Summary '!R$10)</f>
        <v>44833</v>
      </c>
      <c r="S13" s="20">
        <f>SUMIFS('Raw Data Pull '!$W:$W,'Raw Data Pull '!$A:$A,'Summary '!$B$5&amp;'Summary '!$B$6&amp;'Summary '!$B$7,'Raw Data Pull '!$C:$C,'Summary '!S$10)</f>
        <v>46528</v>
      </c>
      <c r="T13" s="20">
        <f>SUMIFS('Raw Data Pull '!$W:$W,'Raw Data Pull '!$A:$A,'Summary '!$B$5&amp;'Summary '!$B$6&amp;'Summary '!$B$7,'Raw Data Pull '!$C:$C,'Summary '!T$10)</f>
        <v>46177</v>
      </c>
      <c r="U13" s="20">
        <f>SUMIFS('Raw Data Pull '!$W:$W,'Raw Data Pull '!$A:$A,'Summary '!$B$5&amp;'Summary '!$B$6&amp;'Summary '!$B$7,'Raw Data Pull '!$C:$C,'Summary '!U$10)</f>
        <v>66884</v>
      </c>
      <c r="V13" s="20">
        <f>SUMIFS('Raw Data Pull '!$W:$W,'Raw Data Pull '!$A:$A,'Summary '!$B$5&amp;'Summary '!$B$6&amp;'Summary '!$B$7,'Raw Data Pull '!$C:$C,'Summary '!V$10)</f>
        <v>87504</v>
      </c>
      <c r="W13" s="20">
        <f>SUMIFS('Raw Data Pull '!$W:$W,'Raw Data Pull '!$A:$A,'Summary '!$B$5&amp;'Summary '!$B$6&amp;'Summary '!$B$7,'Raw Data Pull '!$C:$C,'Summary '!W$10)</f>
        <v>102867</v>
      </c>
      <c r="X13" s="20">
        <f>SUMIFS('Raw Data Pull '!$W:$W,'Raw Data Pull '!$A:$A,'Summary '!$B$5&amp;'Summary '!$B$6&amp;'Summary '!$B$7,'Raw Data Pull '!$C:$C,'Summary '!X$10)</f>
        <v>131988</v>
      </c>
      <c r="Y13" s="20">
        <f>SUMIFS('Raw Data Pull '!$W:$W,'Raw Data Pull '!$A:$A,'Summary '!$B$5&amp;'Summary '!$B$6&amp;'Summary '!$B$7,'Raw Data Pull '!$C:$C,'Summary '!Y$10)</f>
        <v>14688</v>
      </c>
      <c r="Z13" s="20">
        <f>SUMIFS('Raw Data Pull '!$W:$W,'Raw Data Pull '!$A:$A,'Summary '!$B$5&amp;'Summary '!$B$6&amp;'Summary '!$B$7,'Raw Data Pull '!$C:$C,'Summary '!Z$10)</f>
        <v>0</v>
      </c>
      <c r="AA13" s="33"/>
    </row>
    <row r="14" spans="1:31" x14ac:dyDescent="0.25">
      <c r="A14" s="22" t="s">
        <v>33</v>
      </c>
      <c r="B14" s="24">
        <f>SUMIFS('Raw Data Pull '!$X:$X,'Raw Data Pull '!$A:$A,'Summary '!$B$5&amp;'Summary '!$B$6&amp;'Summary '!$B$7,'Raw Data Pull '!$C:$C,'Summary '!B$10)</f>
        <v>292530273.08000004</v>
      </c>
      <c r="C14" s="24">
        <f>SUMIFS('Raw Data Pull '!$X:$X,'Raw Data Pull '!$A:$A,'Summary '!$B$5&amp;'Summary '!$B$6&amp;'Summary '!$B$7,'Raw Data Pull '!$C:$C,'Summary '!C$10)</f>
        <v>257977051.82999998</v>
      </c>
      <c r="D14" s="24">
        <f>SUMIFS('Raw Data Pull '!$X:$X,'Raw Data Pull '!$A:$A,'Summary '!$B$5&amp;'Summary '!$B$6&amp;'Summary '!$B$7,'Raw Data Pull '!$C:$C,'Summary '!D$10)</f>
        <v>390174924.75999999</v>
      </c>
      <c r="E14" s="24">
        <f>SUMIFS('Raw Data Pull '!$X:$X,'Raw Data Pull '!$A:$A,'Summary '!$B$5&amp;'Summary '!$B$6&amp;'Summary '!$B$7,'Raw Data Pull '!$C:$C,'Summary '!E$10)</f>
        <v>528837247.54999995</v>
      </c>
      <c r="F14" s="24">
        <f>SUMIFS('Raw Data Pull '!$X:$X,'Raw Data Pull '!$A:$A,'Summary '!$B$5&amp;'Summary '!$B$6&amp;'Summary '!$B$7,'Raw Data Pull '!$C:$C,'Summary '!F$10)</f>
        <v>205144921.47</v>
      </c>
      <c r="G14" s="24">
        <f>SUMIFS('Raw Data Pull '!$X:$X,'Raw Data Pull '!$A:$A,'Summary '!$B$5&amp;'Summary '!$B$6&amp;'Summary '!$B$7,'Raw Data Pull '!$C:$C,'Summary '!G$10)</f>
        <v>209788316.38999999</v>
      </c>
      <c r="H14" s="24">
        <f>SUMIFS('Raw Data Pull '!$X:$X,'Raw Data Pull '!$A:$A,'Summary '!$B$5&amp;'Summary '!$B$6&amp;'Summary '!$B$7,'Raw Data Pull '!$C:$C,'Summary '!H$10)</f>
        <v>279467373.24000001</v>
      </c>
      <c r="I14" s="24">
        <f>SUMIFS('Raw Data Pull '!$X:$X,'Raw Data Pull '!$A:$A,'Summary '!$B$5&amp;'Summary '!$B$6&amp;'Summary '!$B$7,'Raw Data Pull '!$C:$C,'Summary '!I$10)</f>
        <v>420214229.27000004</v>
      </c>
      <c r="J14" s="24">
        <f>SUMIFS('Raw Data Pull '!$X:$X,'Raw Data Pull '!$A:$A,'Summary '!$B$5&amp;'Summary '!$B$6&amp;'Summary '!$B$7,'Raw Data Pull '!$C:$C,'Summary '!J$10)</f>
        <v>495308662.40000004</v>
      </c>
      <c r="K14" s="24">
        <f>SUMIFS('Raw Data Pull '!$X:$X,'Raw Data Pull '!$A:$A,'Summary '!$B$5&amp;'Summary '!$B$6&amp;'Summary '!$B$7,'Raw Data Pull '!$C:$C,'Summary '!K$10)</f>
        <v>827559005.36000001</v>
      </c>
      <c r="L14" s="24">
        <f>SUMIFS('Raw Data Pull '!$X:$X,'Raw Data Pull '!$A:$A,'Summary '!$B$5&amp;'Summary '!$B$6&amp;'Summary '!$B$7,'Raw Data Pull '!$C:$C,'Summary '!L$10)</f>
        <v>984145543.02999997</v>
      </c>
      <c r="M14" s="24">
        <f>SUMIFS('Raw Data Pull '!$X:$X,'Raw Data Pull '!$A:$A,'Summary '!$B$5&amp;'Summary '!$B$6&amp;'Summary '!$B$7,'Raw Data Pull '!$C:$C,'Summary '!M$10)</f>
        <v>186863589.22</v>
      </c>
      <c r="N14" s="24">
        <f>SUMIFS('Raw Data Pull '!$X:$X,'Raw Data Pull '!$A:$A,'Summary '!$B$5&amp;'Summary '!$B$6&amp;'Summary '!$B$7,'Raw Data Pull '!$C:$C,'Summary '!N$10)</f>
        <v>153970967.63999999</v>
      </c>
      <c r="O14" s="24">
        <f>SUMIFS('Raw Data Pull '!$X:$X,'Raw Data Pull '!$A:$A,'Summary '!$B$5&amp;'Summary '!$B$6&amp;'Summary '!$B$7,'Raw Data Pull '!$C:$C,'Summary '!O$10)</f>
        <v>140553816.82999998</v>
      </c>
      <c r="P14" s="24">
        <f>SUMIFS('Raw Data Pull '!$X:$X,'Raw Data Pull '!$A:$A,'Summary '!$B$5&amp;'Summary '!$B$6&amp;'Summary '!$B$7,'Raw Data Pull '!$C:$C,'Summary '!P$10)</f>
        <v>196325543.39000002</v>
      </c>
      <c r="Q14" s="24">
        <f>SUMIFS('Raw Data Pull '!$X:$X,'Raw Data Pull '!$A:$A,'Summary '!$B$5&amp;'Summary '!$B$6&amp;'Summary '!$B$7,'Raw Data Pull '!$C:$C,'Summary '!Q$10)</f>
        <v>297033626.40000004</v>
      </c>
      <c r="R14" s="24">
        <f>SUMIFS('Raw Data Pull '!$X:$X,'Raw Data Pull '!$A:$A,'Summary '!$B$5&amp;'Summary '!$B$6&amp;'Summary '!$B$7,'Raw Data Pull '!$C:$C,'Summary '!R$10)</f>
        <v>94341817.090000004</v>
      </c>
      <c r="S14" s="24">
        <f>SUMIFS('Raw Data Pull '!$X:$X,'Raw Data Pull '!$A:$A,'Summary '!$B$5&amp;'Summary '!$B$6&amp;'Summary '!$B$7,'Raw Data Pull '!$C:$C,'Summary '!S$10)</f>
        <v>76911870.50999999</v>
      </c>
      <c r="T14" s="24">
        <f>SUMIFS('Raw Data Pull '!$X:$X,'Raw Data Pull '!$A:$A,'Summary '!$B$5&amp;'Summary '!$B$6&amp;'Summary '!$B$7,'Raw Data Pull '!$C:$C,'Summary '!T$10)</f>
        <v>82739671.640000001</v>
      </c>
      <c r="U14" s="24">
        <f>SUMIFS('Raw Data Pull '!$X:$X,'Raw Data Pull '!$A:$A,'Summary '!$B$5&amp;'Summary '!$B$6&amp;'Summary '!$B$7,'Raw Data Pull '!$C:$C,'Summary '!U$10)</f>
        <v>117294928.28</v>
      </c>
      <c r="V14" s="24">
        <f>SUMIFS('Raw Data Pull '!$X:$X,'Raw Data Pull '!$A:$A,'Summary '!$B$5&amp;'Summary '!$B$6&amp;'Summary '!$B$7,'Raw Data Pull '!$C:$C,'Summary '!V$10)</f>
        <v>121060036.40000001</v>
      </c>
      <c r="W14" s="24">
        <f>SUMIFS('Raw Data Pull '!$X:$X,'Raw Data Pull '!$A:$A,'Summary '!$B$5&amp;'Summary '!$B$6&amp;'Summary '!$B$7,'Raw Data Pull '!$C:$C,'Summary '!W$10)</f>
        <v>149118603.01999998</v>
      </c>
      <c r="X14" s="24">
        <f>SUMIFS('Raw Data Pull '!$X:$X,'Raw Data Pull '!$A:$A,'Summary '!$B$5&amp;'Summary '!$B$6&amp;'Summary '!$B$7,'Raw Data Pull '!$C:$C,'Summary '!X$10)</f>
        <v>124430662.28</v>
      </c>
      <c r="Y14" s="24">
        <f>SUMIFS('Raw Data Pull '!$X:$X,'Raw Data Pull '!$A:$A,'Summary '!$B$5&amp;'Summary '!$B$6&amp;'Summary '!$B$7,'Raw Data Pull '!$C:$C,'Summary '!Y$10)</f>
        <v>19440003.230000004</v>
      </c>
      <c r="Z14" s="24">
        <f>SUMIFS('Raw Data Pull '!$X:$X,'Raw Data Pull '!$A:$A,'Summary '!$B$5&amp;'Summary '!$B$6&amp;'Summary '!$B$7,'Raw Data Pull '!$C:$C,'Summary '!Z$10)</f>
        <v>0</v>
      </c>
      <c r="AA14" s="33"/>
    </row>
    <row r="15" spans="1:31" x14ac:dyDescent="0.25">
      <c r="A15" s="22" t="s">
        <v>34</v>
      </c>
      <c r="B15" s="20">
        <f>SUMIFS('Raw Data Pull '!$H:$H,'Raw Data Pull '!$A:$A,'Summary '!$B$5&amp;'Summary '!$B$6&amp;'Summary '!$B$7,'Raw Data Pull '!$C:$C,'Summary '!B$10)</f>
        <v>55481</v>
      </c>
      <c r="C15" s="20">
        <f>SUMIFS('Raw Data Pull '!$H:$H,'Raw Data Pull '!$A:$A,'Summary '!$B$5&amp;'Summary '!$B$6&amp;'Summary '!$B$7,'Raw Data Pull '!$C:$C,'Summary '!C$10)</f>
        <v>48244</v>
      </c>
      <c r="D15" s="20">
        <f>SUMIFS('Raw Data Pull '!$H:$H,'Raw Data Pull '!$A:$A,'Summary '!$B$5&amp;'Summary '!$B$6&amp;'Summary '!$B$7,'Raw Data Pull '!$C:$C,'Summary '!D$10)</f>
        <v>71890</v>
      </c>
      <c r="E15" s="20">
        <f>SUMIFS('Raw Data Pull '!$H:$H,'Raw Data Pull '!$A:$A,'Summary '!$B$5&amp;'Summary '!$B$6&amp;'Summary '!$B$7,'Raw Data Pull '!$C:$C,'Summary '!E$10)</f>
        <v>112232</v>
      </c>
      <c r="F15" s="20">
        <f>SUMIFS('Raw Data Pull '!$H:$H,'Raw Data Pull '!$A:$A,'Summary '!$B$5&amp;'Summary '!$B$6&amp;'Summary '!$B$7,'Raw Data Pull '!$C:$C,'Summary '!F$10)</f>
        <v>47720</v>
      </c>
      <c r="G15" s="20">
        <f>SUMIFS('Raw Data Pull '!$H:$H,'Raw Data Pull '!$A:$A,'Summary '!$B$5&amp;'Summary '!$B$6&amp;'Summary '!$B$7,'Raw Data Pull '!$C:$C,'Summary '!G$10)</f>
        <v>51253</v>
      </c>
      <c r="H15" s="20">
        <f>SUMIFS('Raw Data Pull '!$H:$H,'Raw Data Pull '!$A:$A,'Summary '!$B$5&amp;'Summary '!$B$6&amp;'Summary '!$B$7,'Raw Data Pull '!$C:$C,'Summary '!H$10)</f>
        <v>64376</v>
      </c>
      <c r="I15" s="20">
        <f>SUMIFS('Raw Data Pull '!$H:$H,'Raw Data Pull '!$A:$A,'Summary '!$B$5&amp;'Summary '!$B$6&amp;'Summary '!$B$7,'Raw Data Pull '!$C:$C,'Summary '!I$10)</f>
        <v>102737</v>
      </c>
      <c r="J15" s="20">
        <f>SUMIFS('Raw Data Pull '!$H:$H,'Raw Data Pull '!$A:$A,'Summary '!$B$5&amp;'Summary '!$B$6&amp;'Summary '!$B$7,'Raw Data Pull '!$C:$C,'Summary '!J$10)</f>
        <v>128917</v>
      </c>
      <c r="K15" s="20">
        <f>SUMIFS('Raw Data Pull '!$H:$H,'Raw Data Pull '!$A:$A,'Summary '!$B$5&amp;'Summary '!$B$6&amp;'Summary '!$B$7,'Raw Data Pull '!$C:$C,'Summary '!K$10)</f>
        <v>198340</v>
      </c>
      <c r="L15" s="20">
        <f>SUMIFS('Raw Data Pull '!$H:$H,'Raw Data Pull '!$A:$A,'Summary '!$B$5&amp;'Summary '!$B$6&amp;'Summary '!$B$7,'Raw Data Pull '!$C:$C,'Summary '!L$10)</f>
        <v>275542</v>
      </c>
      <c r="M15" s="20">
        <f>SUMIFS('Raw Data Pull '!$H:$H,'Raw Data Pull '!$A:$A,'Summary '!$B$5&amp;'Summary '!$B$6&amp;'Summary '!$B$7,'Raw Data Pull '!$C:$C,'Summary '!M$10)</f>
        <v>98799</v>
      </c>
      <c r="N15" s="20">
        <f>SUMIFS('Raw Data Pull '!$H:$H,'Raw Data Pull '!$A:$A,'Summary '!$B$5&amp;'Summary '!$B$6&amp;'Summary '!$B$7,'Raw Data Pull '!$C:$C,'Summary '!N$10)</f>
        <v>61831</v>
      </c>
      <c r="O15" s="20">
        <f>SUMIFS('Raw Data Pull '!$H:$H,'Raw Data Pull '!$A:$A,'Summary '!$B$5&amp;'Summary '!$B$6&amp;'Summary '!$B$7,'Raw Data Pull '!$C:$C,'Summary '!O$10)</f>
        <v>55959</v>
      </c>
      <c r="P15" s="20">
        <f>SUMIFS('Raw Data Pull '!$H:$H,'Raw Data Pull '!$A:$A,'Summary '!$B$5&amp;'Summary '!$B$6&amp;'Summary '!$B$7,'Raw Data Pull '!$C:$C,'Summary '!P$10)</f>
        <v>71080</v>
      </c>
      <c r="Q15" s="20">
        <f>SUMIFS('Raw Data Pull '!$H:$H,'Raw Data Pull '!$A:$A,'Summary '!$B$5&amp;'Summary '!$B$6&amp;'Summary '!$B$7,'Raw Data Pull '!$C:$C,'Summary '!Q$10)</f>
        <v>120165</v>
      </c>
      <c r="R15" s="20">
        <f>SUMIFS('Raw Data Pull '!$H:$H,'Raw Data Pull '!$A:$A,'Summary '!$B$5&amp;'Summary '!$B$6&amp;'Summary '!$B$7,'Raw Data Pull '!$C:$C,'Summary '!R$10)</f>
        <v>49308</v>
      </c>
      <c r="S15" s="20">
        <f>SUMIFS('Raw Data Pull '!$H:$H,'Raw Data Pull '!$A:$A,'Summary '!$B$5&amp;'Summary '!$B$6&amp;'Summary '!$B$7,'Raw Data Pull '!$C:$C,'Summary '!S$10)</f>
        <v>48298</v>
      </c>
      <c r="T15" s="20">
        <f>SUMIFS('Raw Data Pull '!$H:$H,'Raw Data Pull '!$A:$A,'Summary '!$B$5&amp;'Summary '!$B$6&amp;'Summary '!$B$7,'Raw Data Pull '!$C:$C,'Summary '!T$10)</f>
        <v>57027</v>
      </c>
      <c r="U15" s="20">
        <f>SUMIFS('Raw Data Pull '!$H:$H,'Raw Data Pull '!$A:$A,'Summary '!$B$5&amp;'Summary '!$B$6&amp;'Summary '!$B$7,'Raw Data Pull '!$C:$C,'Summary '!U$10)</f>
        <v>89433</v>
      </c>
      <c r="V15" s="20">
        <f>SUMIFS('Raw Data Pull '!$H:$H,'Raw Data Pull '!$A:$A,'Summary '!$B$5&amp;'Summary '!$B$6&amp;'Summary '!$B$7,'Raw Data Pull '!$C:$C,'Summary '!V$10)</f>
        <v>117174</v>
      </c>
      <c r="W15" s="20">
        <f>SUMIFS('Raw Data Pull '!$H:$H,'Raw Data Pull '!$A:$A,'Summary '!$B$5&amp;'Summary '!$B$6&amp;'Summary '!$B$7,'Raw Data Pull '!$C:$C,'Summary '!W$10)</f>
        <v>150148</v>
      </c>
      <c r="X15" s="20">
        <f>SUMIFS('Raw Data Pull '!$H:$H,'Raw Data Pull '!$A:$A,'Summary '!$B$5&amp;'Summary '!$B$6&amp;'Summary '!$B$7,'Raw Data Pull '!$C:$C,'Summary '!X$10)</f>
        <v>212270</v>
      </c>
      <c r="Y15" s="20">
        <f>SUMIFS('Raw Data Pull '!$H:$H,'Raw Data Pull '!$A:$A,'Summary '!$B$5&amp;'Summary '!$B$6&amp;'Summary '!$B$7,'Raw Data Pull '!$C:$C,'Summary '!Y$10)</f>
        <v>46809</v>
      </c>
      <c r="Z15" s="20">
        <f>SUMIFS('Raw Data Pull '!$H:$H,'Raw Data Pull '!$A:$A,'Summary '!$B$5&amp;'Summary '!$B$6&amp;'Summary '!$B$7,'Raw Data Pull '!$C:$C,'Summary '!Z$10)</f>
        <v>117</v>
      </c>
    </row>
    <row r="16" spans="1:31" x14ac:dyDescent="0.25">
      <c r="A16" s="47" t="s">
        <v>35</v>
      </c>
      <c r="B16" s="20">
        <f>SUMIFS('Raw Data Pull '!$I:$I,'Raw Data Pull '!$A:$A,'Summary '!$B$5&amp;'Summary '!$B$6&amp;'Summary '!$B$7,'Raw Data Pull '!$C:$C,'Summary '!B$10)</f>
        <v>42657</v>
      </c>
      <c r="C16" s="20">
        <f>SUMIFS('Raw Data Pull '!$I:$I,'Raw Data Pull '!$A:$A,'Summary '!$B$5&amp;'Summary '!$B$6&amp;'Summary '!$B$7,'Raw Data Pull '!$C:$C,'Summary '!C$10)</f>
        <v>38147</v>
      </c>
      <c r="D16" s="20">
        <f>SUMIFS('Raw Data Pull '!$I:$I,'Raw Data Pull '!$A:$A,'Summary '!$B$5&amp;'Summary '!$B$6&amp;'Summary '!$B$7,'Raw Data Pull '!$C:$C,'Summary '!D$10)</f>
        <v>58470</v>
      </c>
      <c r="E16" s="20">
        <f>SUMIFS('Raw Data Pull '!$I:$I,'Raw Data Pull '!$A:$A,'Summary '!$B$5&amp;'Summary '!$B$6&amp;'Summary '!$B$7,'Raw Data Pull '!$C:$C,'Summary '!E$10)</f>
        <v>91432</v>
      </c>
      <c r="F16" s="20">
        <f>SUMIFS('Raw Data Pull '!$I:$I,'Raw Data Pull '!$A:$A,'Summary '!$B$5&amp;'Summary '!$B$6&amp;'Summary '!$B$7,'Raw Data Pull '!$C:$C,'Summary '!F$10)</f>
        <v>37632</v>
      </c>
      <c r="G16" s="20">
        <f>SUMIFS('Raw Data Pull '!$I:$I,'Raw Data Pull '!$A:$A,'Summary '!$B$5&amp;'Summary '!$B$6&amp;'Summary '!$B$7,'Raw Data Pull '!$C:$C,'Summary '!G$10)</f>
        <v>40702</v>
      </c>
      <c r="H16" s="20">
        <f>SUMIFS('Raw Data Pull '!$I:$I,'Raw Data Pull '!$A:$A,'Summary '!$B$5&amp;'Summary '!$B$6&amp;'Summary '!$B$7,'Raw Data Pull '!$C:$C,'Summary '!H$10)</f>
        <v>52756</v>
      </c>
      <c r="I16" s="20">
        <f>SUMIFS('Raw Data Pull '!$I:$I,'Raw Data Pull '!$A:$A,'Summary '!$B$5&amp;'Summary '!$B$6&amp;'Summary '!$B$7,'Raw Data Pull '!$C:$C,'Summary '!I$10)</f>
        <v>83804</v>
      </c>
      <c r="J16" s="20">
        <f>SUMIFS('Raw Data Pull '!$I:$I,'Raw Data Pull '!$A:$A,'Summary '!$B$5&amp;'Summary '!$B$6&amp;'Summary '!$B$7,'Raw Data Pull '!$C:$C,'Summary '!J$10)</f>
        <v>104588</v>
      </c>
      <c r="K16" s="20">
        <f>SUMIFS('Raw Data Pull '!$I:$I,'Raw Data Pull '!$A:$A,'Summary '!$B$5&amp;'Summary '!$B$6&amp;'Summary '!$B$7,'Raw Data Pull '!$C:$C,'Summary '!K$10)</f>
        <v>165327</v>
      </c>
      <c r="L16" s="20">
        <f>SUMIFS('Raw Data Pull '!$I:$I,'Raw Data Pull '!$A:$A,'Summary '!$B$5&amp;'Summary '!$B$6&amp;'Summary '!$B$7,'Raw Data Pull '!$C:$C,'Summary '!L$10)</f>
        <v>227400</v>
      </c>
      <c r="M16" s="20">
        <f>SUMIFS('Raw Data Pull '!$I:$I,'Raw Data Pull '!$A:$A,'Summary '!$B$5&amp;'Summary '!$B$6&amp;'Summary '!$B$7,'Raw Data Pull '!$C:$C,'Summary '!M$10)</f>
        <v>79042</v>
      </c>
      <c r="N16" s="20">
        <f>SUMIFS('Raw Data Pull '!$I:$I,'Raw Data Pull '!$A:$A,'Summary '!$B$5&amp;'Summary '!$B$6&amp;'Summary '!$B$7,'Raw Data Pull '!$C:$C,'Summary '!N$10)</f>
        <v>49474</v>
      </c>
      <c r="O16" s="20">
        <f>SUMIFS('Raw Data Pull '!$I:$I,'Raw Data Pull '!$A:$A,'Summary '!$B$5&amp;'Summary '!$B$6&amp;'Summary '!$B$7,'Raw Data Pull '!$C:$C,'Summary '!O$10)</f>
        <v>45693</v>
      </c>
      <c r="P16" s="20">
        <f>SUMIFS('Raw Data Pull '!$I:$I,'Raw Data Pull '!$A:$A,'Summary '!$B$5&amp;'Summary '!$B$6&amp;'Summary '!$B$7,'Raw Data Pull '!$C:$C,'Summary '!P$10)</f>
        <v>57838</v>
      </c>
      <c r="Q16" s="20">
        <f>SUMIFS('Raw Data Pull '!$I:$I,'Raw Data Pull '!$A:$A,'Summary '!$B$5&amp;'Summary '!$B$6&amp;'Summary '!$B$7,'Raw Data Pull '!$C:$C,'Summary '!Q$10)</f>
        <v>96781</v>
      </c>
      <c r="R16" s="20">
        <f>SUMIFS('Raw Data Pull '!$I:$I,'Raw Data Pull '!$A:$A,'Summary '!$B$5&amp;'Summary '!$B$6&amp;'Summary '!$B$7,'Raw Data Pull '!$C:$C,'Summary '!R$10)</f>
        <v>38166</v>
      </c>
      <c r="S16" s="20">
        <f>SUMIFS('Raw Data Pull '!$I:$I,'Raw Data Pull '!$A:$A,'Summary '!$B$5&amp;'Summary '!$B$6&amp;'Summary '!$B$7,'Raw Data Pull '!$C:$C,'Summary '!S$10)</f>
        <v>37029</v>
      </c>
      <c r="T16" s="20">
        <f>SUMIFS('Raw Data Pull '!$I:$I,'Raw Data Pull '!$A:$A,'Summary '!$B$5&amp;'Summary '!$B$6&amp;'Summary '!$B$7,'Raw Data Pull '!$C:$C,'Summary '!T$10)</f>
        <v>45535</v>
      </c>
      <c r="U16" s="20">
        <f>SUMIFS('Raw Data Pull '!$I:$I,'Raw Data Pull '!$A:$A,'Summary '!$B$5&amp;'Summary '!$B$6&amp;'Summary '!$B$7,'Raw Data Pull '!$C:$C,'Summary '!U$10)</f>
        <v>71433</v>
      </c>
      <c r="V16" s="20">
        <f>SUMIFS('Raw Data Pull '!$I:$I,'Raw Data Pull '!$A:$A,'Summary '!$B$5&amp;'Summary '!$B$6&amp;'Summary '!$B$7,'Raw Data Pull '!$C:$C,'Summary '!V$10)</f>
        <v>94941</v>
      </c>
      <c r="W16" s="20">
        <f>SUMIFS('Raw Data Pull '!$I:$I,'Raw Data Pull '!$A:$A,'Summary '!$B$5&amp;'Summary '!$B$6&amp;'Summary '!$B$7,'Raw Data Pull '!$C:$C,'Summary '!W$10)</f>
        <v>121297</v>
      </c>
      <c r="X16" s="20">
        <f>SUMIFS('Raw Data Pull '!$I:$I,'Raw Data Pull '!$A:$A,'Summary '!$B$5&amp;'Summary '!$B$6&amp;'Summary '!$B$7,'Raw Data Pull '!$C:$C,'Summary '!X$10)</f>
        <v>167527</v>
      </c>
      <c r="Y16" s="20">
        <f>SUMIFS('Raw Data Pull '!$I:$I,'Raw Data Pull '!$A:$A,'Summary '!$B$5&amp;'Summary '!$B$6&amp;'Summary '!$B$7,'Raw Data Pull '!$C:$C,'Summary '!Y$10)</f>
        <v>35243</v>
      </c>
      <c r="Z16" s="20">
        <f>SUMIFS('Raw Data Pull '!$I:$I,'Raw Data Pull '!$A:$A,'Summary '!$B$5&amp;'Summary '!$B$6&amp;'Summary '!$B$7,'Raw Data Pull '!$C:$C,'Summary '!Z$10)</f>
        <v>87</v>
      </c>
    </row>
    <row r="17" spans="1:27" x14ac:dyDescent="0.25">
      <c r="A17" s="47" t="s">
        <v>74</v>
      </c>
      <c r="B17" s="20">
        <f>SUMIFS('Raw Data Pull '!$J:$J,'Raw Data Pull '!$A:$A,'Summary '!$B$5&amp;'Summary '!$B$6&amp;'Summary '!$B$7,'Raw Data Pull '!$C:$C,'Summary '!B$10)</f>
        <v>8802</v>
      </c>
      <c r="C17" s="20">
        <f>SUMIFS('Raw Data Pull '!$J:$J,'Raw Data Pull '!$A:$A,'Summary '!$B$5&amp;'Summary '!$B$6&amp;'Summary '!$B$7,'Raw Data Pull '!$C:$C,'Summary '!C$10)</f>
        <v>7848</v>
      </c>
      <c r="D17" s="20">
        <f>SUMIFS('Raw Data Pull '!$J:$J,'Raw Data Pull '!$A:$A,'Summary '!$B$5&amp;'Summary '!$B$6&amp;'Summary '!$B$7,'Raw Data Pull '!$C:$C,'Summary '!D$10)</f>
        <v>10692</v>
      </c>
      <c r="E17" s="20">
        <f>SUMIFS('Raw Data Pull '!$J:$J,'Raw Data Pull '!$A:$A,'Summary '!$B$5&amp;'Summary '!$B$6&amp;'Summary '!$B$7,'Raw Data Pull '!$C:$C,'Summary '!E$10)</f>
        <v>15892</v>
      </c>
      <c r="F17" s="20">
        <f>SUMIFS('Raw Data Pull '!$J:$J,'Raw Data Pull '!$A:$A,'Summary '!$B$5&amp;'Summary '!$B$6&amp;'Summary '!$B$7,'Raw Data Pull '!$C:$C,'Summary '!F$10)</f>
        <v>8249</v>
      </c>
      <c r="G17" s="20">
        <f>SUMIFS('Raw Data Pull '!$J:$J,'Raw Data Pull '!$A:$A,'Summary '!$B$5&amp;'Summary '!$B$6&amp;'Summary '!$B$7,'Raw Data Pull '!$C:$C,'Summary '!G$10)</f>
        <v>8144</v>
      </c>
      <c r="H17" s="20">
        <f>SUMIFS('Raw Data Pull '!$J:$J,'Raw Data Pull '!$A:$A,'Summary '!$B$5&amp;'Summary '!$B$6&amp;'Summary '!$B$7,'Raw Data Pull '!$C:$C,'Summary '!H$10)</f>
        <v>8947</v>
      </c>
      <c r="I17" s="20">
        <f>SUMIFS('Raw Data Pull '!$J:$J,'Raw Data Pull '!$A:$A,'Summary '!$B$5&amp;'Summary '!$B$6&amp;'Summary '!$B$7,'Raw Data Pull '!$C:$C,'Summary '!I$10)</f>
        <v>13979</v>
      </c>
      <c r="J17" s="20">
        <f>SUMIFS('Raw Data Pull '!$J:$J,'Raw Data Pull '!$A:$A,'Summary '!$B$5&amp;'Summary '!$B$6&amp;'Summary '!$B$7,'Raw Data Pull '!$C:$C,'Summary '!J$10)</f>
        <v>18216</v>
      </c>
      <c r="K17" s="20">
        <f>SUMIFS('Raw Data Pull '!$J:$J,'Raw Data Pull '!$A:$A,'Summary '!$B$5&amp;'Summary '!$B$6&amp;'Summary '!$B$7,'Raw Data Pull '!$C:$C,'Summary '!K$10)</f>
        <v>25963</v>
      </c>
      <c r="L17" s="20">
        <f>SUMIFS('Raw Data Pull '!$J:$J,'Raw Data Pull '!$A:$A,'Summary '!$B$5&amp;'Summary '!$B$6&amp;'Summary '!$B$7,'Raw Data Pull '!$C:$C,'Summary '!L$10)</f>
        <v>37520</v>
      </c>
      <c r="M17" s="20">
        <f>SUMIFS('Raw Data Pull '!$J:$J,'Raw Data Pull '!$A:$A,'Summary '!$B$5&amp;'Summary '!$B$6&amp;'Summary '!$B$7,'Raw Data Pull '!$C:$C,'Summary '!M$10)</f>
        <v>14718</v>
      </c>
      <c r="N17" s="20">
        <f>SUMIFS('Raw Data Pull '!$J:$J,'Raw Data Pull '!$A:$A,'Summary '!$B$5&amp;'Summary '!$B$6&amp;'Summary '!$B$7,'Raw Data Pull '!$C:$C,'Summary '!N$10)</f>
        <v>8791</v>
      </c>
      <c r="O17" s="20">
        <f>SUMIFS('Raw Data Pull '!$J:$J,'Raw Data Pull '!$A:$A,'Summary '!$B$5&amp;'Summary '!$B$6&amp;'Summary '!$B$7,'Raw Data Pull '!$C:$C,'Summary '!O$10)</f>
        <v>7992</v>
      </c>
      <c r="P17" s="20">
        <f>SUMIFS('Raw Data Pull '!$J:$J,'Raw Data Pull '!$A:$A,'Summary '!$B$5&amp;'Summary '!$B$6&amp;'Summary '!$B$7,'Raw Data Pull '!$C:$C,'Summary '!P$10)</f>
        <v>10524</v>
      </c>
      <c r="Q17" s="20">
        <f>SUMIFS('Raw Data Pull '!$J:$J,'Raw Data Pull '!$A:$A,'Summary '!$B$5&amp;'Summary '!$B$6&amp;'Summary '!$B$7,'Raw Data Pull '!$C:$C,'Summary '!Q$10)</f>
        <v>15567</v>
      </c>
      <c r="R17" s="20">
        <f>SUMIFS('Raw Data Pull '!$J:$J,'Raw Data Pull '!$A:$A,'Summary '!$B$5&amp;'Summary '!$B$6&amp;'Summary '!$B$7,'Raw Data Pull '!$C:$C,'Summary '!R$10)</f>
        <v>8822</v>
      </c>
      <c r="S17" s="20">
        <f>SUMIFS('Raw Data Pull '!$J:$J,'Raw Data Pull '!$A:$A,'Summary '!$B$5&amp;'Summary '!$B$6&amp;'Summary '!$B$7,'Raw Data Pull '!$C:$C,'Summary '!S$10)</f>
        <v>8116</v>
      </c>
      <c r="T17" s="20">
        <f>SUMIFS('Raw Data Pull '!$J:$J,'Raw Data Pull '!$A:$A,'Summary '!$B$5&amp;'Summary '!$B$6&amp;'Summary '!$B$7,'Raw Data Pull '!$C:$C,'Summary '!T$10)</f>
        <v>9706</v>
      </c>
      <c r="U17" s="20">
        <f>SUMIFS('Raw Data Pull '!$J:$J,'Raw Data Pull '!$A:$A,'Summary '!$B$5&amp;'Summary '!$B$6&amp;'Summary '!$B$7,'Raw Data Pull '!$C:$C,'Summary '!U$10)</f>
        <v>15032</v>
      </c>
      <c r="V17" s="20">
        <f>SUMIFS('Raw Data Pull '!$J:$J,'Raw Data Pull '!$A:$A,'Summary '!$B$5&amp;'Summary '!$B$6&amp;'Summary '!$B$7,'Raw Data Pull '!$C:$C,'Summary '!V$10)</f>
        <v>19017</v>
      </c>
      <c r="W17" s="20">
        <f>SUMIFS('Raw Data Pull '!$J:$J,'Raw Data Pull '!$A:$A,'Summary '!$B$5&amp;'Summary '!$B$6&amp;'Summary '!$B$7,'Raw Data Pull '!$C:$C,'Summary '!W$10)</f>
        <v>24492</v>
      </c>
      <c r="X17" s="20">
        <f>SUMIFS('Raw Data Pull '!$J:$J,'Raw Data Pull '!$A:$A,'Summary '!$B$5&amp;'Summary '!$B$6&amp;'Summary '!$B$7,'Raw Data Pull '!$C:$C,'Summary '!X$10)</f>
        <v>37920</v>
      </c>
      <c r="Y17" s="20">
        <f>SUMIFS('Raw Data Pull '!$J:$J,'Raw Data Pull '!$A:$A,'Summary '!$B$5&amp;'Summary '!$B$6&amp;'Summary '!$B$7,'Raw Data Pull '!$C:$C,'Summary '!Y$10)</f>
        <v>10105</v>
      </c>
      <c r="Z17" s="20">
        <f>SUMIFS('Raw Data Pull '!$J:$J,'Raw Data Pull '!$A:$A,'Summary '!$B$5&amp;'Summary '!$B$6&amp;'Summary '!$B$7,'Raw Data Pull '!$C:$C,'Summary '!Z$10)</f>
        <v>29</v>
      </c>
      <c r="AA17" s="33"/>
    </row>
    <row r="18" spans="1:27" x14ac:dyDescent="0.25">
      <c r="A18" s="47" t="s">
        <v>36</v>
      </c>
      <c r="B18" s="41">
        <f>SUMIFS('Raw Data Pull '!$K:$K,'Raw Data Pull '!$A:$A,'Summary '!$B$5&amp;'Summary '!$B$6&amp;'Summary '!$B$7,'Raw Data Pull '!$C:$C,'Summary '!B$10)</f>
        <v>4022</v>
      </c>
      <c r="C18" s="41">
        <f>SUMIFS('Raw Data Pull '!$K:$K,'Raw Data Pull '!$A:$A,'Summary '!$B$5&amp;'Summary '!$B$6&amp;'Summary '!$B$7,'Raw Data Pull '!$C:$C,'Summary '!C$10)</f>
        <v>2249</v>
      </c>
      <c r="D18" s="41">
        <f>SUMIFS('Raw Data Pull '!$K:$K,'Raw Data Pull '!$A:$A,'Summary '!$B$5&amp;'Summary '!$B$6&amp;'Summary '!$B$7,'Raw Data Pull '!$C:$C,'Summary '!D$10)</f>
        <v>2728</v>
      </c>
      <c r="E18" s="41">
        <f>SUMIFS('Raw Data Pull '!$K:$K,'Raw Data Pull '!$A:$A,'Summary '!$B$5&amp;'Summary '!$B$6&amp;'Summary '!$B$7,'Raw Data Pull '!$C:$C,'Summary '!E$10)</f>
        <v>4908</v>
      </c>
      <c r="F18" s="41">
        <f>SUMIFS('Raw Data Pull '!$K:$K,'Raw Data Pull '!$A:$A,'Summary '!$B$5&amp;'Summary '!$B$6&amp;'Summary '!$B$7,'Raw Data Pull '!$C:$C,'Summary '!F$10)</f>
        <v>1839</v>
      </c>
      <c r="G18" s="41">
        <f>SUMIFS('Raw Data Pull '!$K:$K,'Raw Data Pull '!$A:$A,'Summary '!$B$5&amp;'Summary '!$B$6&amp;'Summary '!$B$7,'Raw Data Pull '!$C:$C,'Summary '!G$10)</f>
        <v>2407</v>
      </c>
      <c r="H18" s="41">
        <f>SUMIFS('Raw Data Pull '!$K:$K,'Raw Data Pull '!$A:$A,'Summary '!$B$5&amp;'Summary '!$B$6&amp;'Summary '!$B$7,'Raw Data Pull '!$C:$C,'Summary '!H$10)</f>
        <v>2673</v>
      </c>
      <c r="I18" s="41">
        <f>SUMIFS('Raw Data Pull '!$K:$K,'Raw Data Pull '!$A:$A,'Summary '!$B$5&amp;'Summary '!$B$6&amp;'Summary '!$B$7,'Raw Data Pull '!$C:$C,'Summary '!I$10)</f>
        <v>4923</v>
      </c>
      <c r="J18" s="41">
        <f>SUMIFS('Raw Data Pull '!$K:$K,'Raw Data Pull '!$A:$A,'Summary '!$B$5&amp;'Summary '!$B$6&amp;'Summary '!$B$7,'Raw Data Pull '!$C:$C,'Summary '!J$10)</f>
        <v>6113</v>
      </c>
      <c r="K18" s="41">
        <f>SUMIFS('Raw Data Pull '!$K:$K,'Raw Data Pull '!$A:$A,'Summary '!$B$5&amp;'Summary '!$B$6&amp;'Summary '!$B$7,'Raw Data Pull '!$C:$C,'Summary '!K$10)</f>
        <v>7033</v>
      </c>
      <c r="L18" s="41">
        <f>SUMIFS('Raw Data Pull '!$K:$K,'Raw Data Pull '!$A:$A,'Summary '!$B$5&amp;'Summary '!$B$6&amp;'Summary '!$B$7,'Raw Data Pull '!$C:$C,'Summary '!L$10)</f>
        <v>10622</v>
      </c>
      <c r="M18" s="41">
        <f>SUMIFS('Raw Data Pull '!$K:$K,'Raw Data Pull '!$A:$A,'Summary '!$B$5&amp;'Summary '!$B$6&amp;'Summary '!$B$7,'Raw Data Pull '!$C:$C,'Summary '!M$10)</f>
        <v>5039</v>
      </c>
      <c r="N18" s="41">
        <f>SUMIFS('Raw Data Pull '!$K:$K,'Raw Data Pull '!$A:$A,'Summary '!$B$5&amp;'Summary '!$B$6&amp;'Summary '!$B$7,'Raw Data Pull '!$C:$C,'Summary '!N$10)</f>
        <v>3566</v>
      </c>
      <c r="O18" s="41">
        <f>SUMIFS('Raw Data Pull '!$K:$K,'Raw Data Pull '!$A:$A,'Summary '!$B$5&amp;'Summary '!$B$6&amp;'Summary '!$B$7,'Raw Data Pull '!$C:$C,'Summary '!O$10)</f>
        <v>2276</v>
      </c>
      <c r="P18" s="41">
        <f>SUMIFS('Raw Data Pull '!$K:$K,'Raw Data Pull '!$A:$A,'Summary '!$B$5&amp;'Summary '!$B$6&amp;'Summary '!$B$7,'Raw Data Pull '!$C:$C,'Summary '!P$10)</f>
        <v>2718</v>
      </c>
      <c r="Q18" s="41">
        <f>SUMIFS('Raw Data Pull '!$K:$K,'Raw Data Pull '!$A:$A,'Summary '!$B$5&amp;'Summary '!$B$6&amp;'Summary '!$B$7,'Raw Data Pull '!$C:$C,'Summary '!Q$10)</f>
        <v>7817</v>
      </c>
      <c r="R18" s="41">
        <f>SUMIFS('Raw Data Pull '!$K:$K,'Raw Data Pull '!$A:$A,'Summary '!$B$5&amp;'Summary '!$B$6&amp;'Summary '!$B$7,'Raw Data Pull '!$C:$C,'Summary '!R$10)</f>
        <v>2320</v>
      </c>
      <c r="S18" s="41">
        <f>SUMIFS('Raw Data Pull '!$K:$K,'Raw Data Pull '!$A:$A,'Summary '!$B$5&amp;'Summary '!$B$6&amp;'Summary '!$B$7,'Raw Data Pull '!$C:$C,'Summary '!S$10)</f>
        <v>3092</v>
      </c>
      <c r="T18" s="41">
        <f>SUMIFS('Raw Data Pull '!$K:$K,'Raw Data Pull '!$A:$A,'Summary '!$B$5&amp;'Summary '!$B$6&amp;'Summary '!$B$7,'Raw Data Pull '!$C:$C,'Summary '!T$10)</f>
        <v>1786</v>
      </c>
      <c r="U18" s="41">
        <f>SUMIFS('Raw Data Pull '!$K:$K,'Raw Data Pull '!$A:$A,'Summary '!$B$5&amp;'Summary '!$B$6&amp;'Summary '!$B$7,'Raw Data Pull '!$C:$C,'Summary '!U$10)</f>
        <v>2968</v>
      </c>
      <c r="V18" s="41">
        <f>SUMIFS('Raw Data Pull '!$K:$K,'Raw Data Pull '!$A:$A,'Summary '!$B$5&amp;'Summary '!$B$6&amp;'Summary '!$B$7,'Raw Data Pull '!$C:$C,'Summary '!V$10)</f>
        <v>3216</v>
      </c>
      <c r="W18" s="41">
        <f>SUMIFS('Raw Data Pull '!$K:$K,'Raw Data Pull '!$A:$A,'Summary '!$B$5&amp;'Summary '!$B$6&amp;'Summary '!$B$7,'Raw Data Pull '!$C:$C,'Summary '!W$10)</f>
        <v>4359</v>
      </c>
      <c r="X18" s="41">
        <f>SUMIFS('Raw Data Pull '!$K:$K,'Raw Data Pull '!$A:$A,'Summary '!$B$5&amp;'Summary '!$B$6&amp;'Summary '!$B$7,'Raw Data Pull '!$C:$C,'Summary '!X$10)</f>
        <v>6823</v>
      </c>
      <c r="Y18" s="41">
        <f>SUMIFS('Raw Data Pull '!$K:$K,'Raw Data Pull '!$A:$A,'Summary '!$B$5&amp;'Summary '!$B$6&amp;'Summary '!$B$7,'Raw Data Pull '!$C:$C,'Summary '!Y$10)</f>
        <v>1361</v>
      </c>
      <c r="Z18" s="41">
        <f>SUMIFS('Raw Data Pull '!$K:$K,'Raw Data Pull '!$A:$A,'Summary '!$B$5&amp;'Summary '!$B$6&amp;'Summary '!$B$7,'Raw Data Pull '!$C:$C,'Summary '!Z$10)</f>
        <v>1</v>
      </c>
    </row>
    <row r="19" spans="1:27" ht="15" customHeight="1" x14ac:dyDescent="0.25">
      <c r="A19" s="83" t="s">
        <v>100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34"/>
    </row>
    <row r="20" spans="1:27" x14ac:dyDescent="0.25">
      <c r="A20" s="22" t="s">
        <v>75</v>
      </c>
      <c r="B20" s="32">
        <f>SUMIFS('Raw Data Pull '!$L:$L,'Raw Data Pull '!$A:$A,'Summary '!$B$5&amp;'Summary '!$B$6&amp;'Summary '!$B$7,'Raw Data Pull '!$C:$C,'Summary '!B$10)</f>
        <v>8801</v>
      </c>
      <c r="C20" s="32">
        <f>SUMIFS('Raw Data Pull '!$L:$L,'Raw Data Pull '!$A:$A,'Summary '!$B$5&amp;'Summary '!$B$6&amp;'Summary '!$B$7,'Raw Data Pull '!$C:$C,'Summary '!C$10)</f>
        <v>7843</v>
      </c>
      <c r="D20" s="32">
        <f>SUMIFS('Raw Data Pull '!$L:$L,'Raw Data Pull '!$A:$A,'Summary '!$B$5&amp;'Summary '!$B$6&amp;'Summary '!$B$7,'Raw Data Pull '!$C:$C,'Summary '!D$10)</f>
        <v>10691</v>
      </c>
      <c r="E20" s="32">
        <f>SUMIFS('Raw Data Pull '!$L:$L,'Raw Data Pull '!$A:$A,'Summary '!$B$5&amp;'Summary '!$B$6&amp;'Summary '!$B$7,'Raw Data Pull '!$C:$C,'Summary '!E$10)</f>
        <v>15891</v>
      </c>
      <c r="F20" s="32">
        <f>SUMIFS('Raw Data Pull '!$L:$L,'Raw Data Pull '!$A:$A,'Summary '!$B$5&amp;'Summary '!$B$6&amp;'Summary '!$B$7,'Raw Data Pull '!$C:$C,'Summary '!F$10)</f>
        <v>8249</v>
      </c>
      <c r="G20" s="32">
        <f>SUMIFS('Raw Data Pull '!$L:$L,'Raw Data Pull '!$A:$A,'Summary '!$B$5&amp;'Summary '!$B$6&amp;'Summary '!$B$7,'Raw Data Pull '!$C:$C,'Summary '!G$10)</f>
        <v>8143</v>
      </c>
      <c r="H20" s="32">
        <f>SUMIFS('Raw Data Pull '!$L:$L,'Raw Data Pull '!$A:$A,'Summary '!$B$5&amp;'Summary '!$B$6&amp;'Summary '!$B$7,'Raw Data Pull '!$C:$C,'Summary '!H$10)</f>
        <v>8945</v>
      </c>
      <c r="I20" s="32">
        <f>SUMIFS('Raw Data Pull '!$L:$L,'Raw Data Pull '!$A:$A,'Summary '!$B$5&amp;'Summary '!$B$6&amp;'Summary '!$B$7,'Raw Data Pull '!$C:$C,'Summary '!I$10)</f>
        <v>13979</v>
      </c>
      <c r="J20" s="32">
        <f>SUMIFS('Raw Data Pull '!$L:$L,'Raw Data Pull '!$A:$A,'Summary '!$B$5&amp;'Summary '!$B$6&amp;'Summary '!$B$7,'Raw Data Pull '!$C:$C,'Summary '!J$10)</f>
        <v>18215</v>
      </c>
      <c r="K20" s="32">
        <f>SUMIFS('Raw Data Pull '!$L:$L,'Raw Data Pull '!$A:$A,'Summary '!$B$5&amp;'Summary '!$B$6&amp;'Summary '!$B$7,'Raw Data Pull '!$C:$C,'Summary '!K$10)</f>
        <v>25959</v>
      </c>
      <c r="L20" s="32">
        <f>SUMIFS('Raw Data Pull '!$L:$L,'Raw Data Pull '!$A:$A,'Summary '!$B$5&amp;'Summary '!$B$6&amp;'Summary '!$B$7,'Raw Data Pull '!$C:$C,'Summary '!L$10)</f>
        <v>37518</v>
      </c>
      <c r="M20" s="32">
        <f>SUMIFS('Raw Data Pull '!$L:$L,'Raw Data Pull '!$A:$A,'Summary '!$B$5&amp;'Summary '!$B$6&amp;'Summary '!$B$7,'Raw Data Pull '!$C:$C,'Summary '!M$10)</f>
        <v>14716</v>
      </c>
      <c r="N20" s="32">
        <f>SUMIFS('Raw Data Pull '!$L:$L,'Raw Data Pull '!$A:$A,'Summary '!$B$5&amp;'Summary '!$B$6&amp;'Summary '!$B$7,'Raw Data Pull '!$C:$C,'Summary '!N$10)</f>
        <v>8789</v>
      </c>
      <c r="O20" s="32">
        <f>SUMIFS('Raw Data Pull '!$L:$L,'Raw Data Pull '!$A:$A,'Summary '!$B$5&amp;'Summary '!$B$6&amp;'Summary '!$B$7,'Raw Data Pull '!$C:$C,'Summary '!O$10)</f>
        <v>7989</v>
      </c>
      <c r="P20" s="32">
        <f>SUMIFS('Raw Data Pull '!$L:$L,'Raw Data Pull '!$A:$A,'Summary '!$B$5&amp;'Summary '!$B$6&amp;'Summary '!$B$7,'Raw Data Pull '!$C:$C,'Summary '!P$10)</f>
        <v>10522</v>
      </c>
      <c r="Q20" s="32">
        <f>SUMIFS('Raw Data Pull '!$L:$L,'Raw Data Pull '!$A:$A,'Summary '!$B$5&amp;'Summary '!$B$6&amp;'Summary '!$B$7,'Raw Data Pull '!$C:$C,'Summary '!Q$10)</f>
        <v>15560</v>
      </c>
      <c r="R20" s="32">
        <f>SUMIFS('Raw Data Pull '!$L:$L,'Raw Data Pull '!$A:$A,'Summary '!$B$5&amp;'Summary '!$B$6&amp;'Summary '!$B$7,'Raw Data Pull '!$C:$C,'Summary '!R$10)</f>
        <v>8819</v>
      </c>
      <c r="S20" s="32">
        <f>SUMIFS('Raw Data Pull '!$L:$L,'Raw Data Pull '!$A:$A,'Summary '!$B$5&amp;'Summary '!$B$6&amp;'Summary '!$B$7,'Raw Data Pull '!$C:$C,'Summary '!S$10)</f>
        <v>8110</v>
      </c>
      <c r="T20" s="32">
        <f>SUMIFS('Raw Data Pull '!$L:$L,'Raw Data Pull '!$A:$A,'Summary '!$B$5&amp;'Summary '!$B$6&amp;'Summary '!$B$7,'Raw Data Pull '!$C:$C,'Summary '!T$10)</f>
        <v>9698</v>
      </c>
      <c r="U20" s="32">
        <f>SUMIFS('Raw Data Pull '!$L:$L,'Raw Data Pull '!$A:$A,'Summary '!$B$5&amp;'Summary '!$B$6&amp;'Summary '!$B$7,'Raw Data Pull '!$C:$C,'Summary '!U$10)</f>
        <v>15010</v>
      </c>
      <c r="V20" s="32">
        <f>SUMIFS('Raw Data Pull '!$L:$L,'Raw Data Pull '!$A:$A,'Summary '!$B$5&amp;'Summary '!$B$6&amp;'Summary '!$B$7,'Raw Data Pull '!$C:$C,'Summary '!V$10)</f>
        <v>18999</v>
      </c>
      <c r="W20" s="32">
        <f>SUMIFS('Raw Data Pull '!$L:$L,'Raw Data Pull '!$A:$A,'Summary '!$B$5&amp;'Summary '!$B$6&amp;'Summary '!$B$7,'Raw Data Pull '!$C:$C,'Summary '!W$10)</f>
        <v>24455</v>
      </c>
      <c r="X20" s="32">
        <f>SUMIFS('Raw Data Pull '!$L:$L,'Raw Data Pull '!$A:$A,'Summary '!$B$5&amp;'Summary '!$B$6&amp;'Summary '!$B$7,'Raw Data Pull '!$C:$C,'Summary '!X$10)</f>
        <v>37814</v>
      </c>
      <c r="Y20" s="32">
        <f>SUMIFS('Raw Data Pull '!$L:$L,'Raw Data Pull '!$A:$A,'Summary '!$B$5&amp;'Summary '!$B$6&amp;'Summary '!$B$7,'Raw Data Pull '!$C:$C,'Summary '!Y$10)</f>
        <v>9445</v>
      </c>
      <c r="Z20" s="32">
        <f>SUMIFS('Raw Data Pull '!$L:$L,'Raw Data Pull '!$A:$A,'Summary '!$B$5&amp;'Summary '!$B$6&amp;'Summary '!$B$7,'Raw Data Pull '!$C:$C,'Summary '!Z$10)</f>
        <v>0</v>
      </c>
    </row>
    <row r="21" spans="1:27" x14ac:dyDescent="0.25">
      <c r="A21" s="47" t="s">
        <v>37</v>
      </c>
      <c r="B21" s="32">
        <f>SUMIFS('Raw Data Pull '!$M:$M,'Raw Data Pull '!$A:$A,'Summary '!$B$5&amp;'Summary '!$B$6&amp;'Summary '!$B$7,'Raw Data Pull '!$C:$C,'Summary '!B$10)</f>
        <v>1613</v>
      </c>
      <c r="C21" s="32">
        <f>SUMIFS('Raw Data Pull '!$M:$M,'Raw Data Pull '!$A:$A,'Summary '!$B$5&amp;'Summary '!$B$6&amp;'Summary '!$B$7,'Raw Data Pull '!$C:$C,'Summary '!C$10)</f>
        <v>1607</v>
      </c>
      <c r="D21" s="32">
        <f>SUMIFS('Raw Data Pull '!$M:$M,'Raw Data Pull '!$A:$A,'Summary '!$B$5&amp;'Summary '!$B$6&amp;'Summary '!$B$7,'Raw Data Pull '!$C:$C,'Summary '!D$10)</f>
        <v>1995</v>
      </c>
      <c r="E21" s="32">
        <f>SUMIFS('Raw Data Pull '!$M:$M,'Raw Data Pull '!$A:$A,'Summary '!$B$5&amp;'Summary '!$B$6&amp;'Summary '!$B$7,'Raw Data Pull '!$C:$C,'Summary '!E$10)</f>
        <v>3135</v>
      </c>
      <c r="F21" s="32">
        <f>SUMIFS('Raw Data Pull '!$M:$M,'Raw Data Pull '!$A:$A,'Summary '!$B$5&amp;'Summary '!$B$6&amp;'Summary '!$B$7,'Raw Data Pull '!$C:$C,'Summary '!F$10)</f>
        <v>1569</v>
      </c>
      <c r="G21" s="32">
        <f>SUMIFS('Raw Data Pull '!$M:$M,'Raw Data Pull '!$A:$A,'Summary '!$B$5&amp;'Summary '!$B$6&amp;'Summary '!$B$7,'Raw Data Pull '!$C:$C,'Summary '!G$10)</f>
        <v>1584</v>
      </c>
      <c r="H21" s="32">
        <f>SUMIFS('Raw Data Pull '!$M:$M,'Raw Data Pull '!$A:$A,'Summary '!$B$5&amp;'Summary '!$B$6&amp;'Summary '!$B$7,'Raw Data Pull '!$C:$C,'Summary '!H$10)</f>
        <v>1986</v>
      </c>
      <c r="I21" s="32">
        <f>SUMIFS('Raw Data Pull '!$M:$M,'Raw Data Pull '!$A:$A,'Summary '!$B$5&amp;'Summary '!$B$6&amp;'Summary '!$B$7,'Raw Data Pull '!$C:$C,'Summary '!I$10)</f>
        <v>3320</v>
      </c>
      <c r="J21" s="32">
        <f>SUMIFS('Raw Data Pull '!$M:$M,'Raw Data Pull '!$A:$A,'Summary '!$B$5&amp;'Summary '!$B$6&amp;'Summary '!$B$7,'Raw Data Pull '!$C:$C,'Summary '!J$10)</f>
        <v>4441</v>
      </c>
      <c r="K21" s="32">
        <f>SUMIFS('Raw Data Pull '!$M:$M,'Raw Data Pull '!$A:$A,'Summary '!$B$5&amp;'Summary '!$B$6&amp;'Summary '!$B$7,'Raw Data Pull '!$C:$C,'Summary '!K$10)</f>
        <v>7782</v>
      </c>
      <c r="L21" s="32">
        <f>SUMIFS('Raw Data Pull '!$M:$M,'Raw Data Pull '!$A:$A,'Summary '!$B$5&amp;'Summary '!$B$6&amp;'Summary '!$B$7,'Raw Data Pull '!$C:$C,'Summary '!L$10)</f>
        <v>10429</v>
      </c>
      <c r="M21" s="32">
        <f>SUMIFS('Raw Data Pull '!$M:$M,'Raw Data Pull '!$A:$A,'Summary '!$B$5&amp;'Summary '!$B$6&amp;'Summary '!$B$7,'Raw Data Pull '!$C:$C,'Summary '!M$10)</f>
        <v>3686</v>
      </c>
      <c r="N21" s="32">
        <f>SUMIFS('Raw Data Pull '!$M:$M,'Raw Data Pull '!$A:$A,'Summary '!$B$5&amp;'Summary '!$B$6&amp;'Summary '!$B$7,'Raw Data Pull '!$C:$C,'Summary '!N$10)</f>
        <v>2183</v>
      </c>
      <c r="O21" s="32">
        <f>SUMIFS('Raw Data Pull '!$M:$M,'Raw Data Pull '!$A:$A,'Summary '!$B$5&amp;'Summary '!$B$6&amp;'Summary '!$B$7,'Raw Data Pull '!$C:$C,'Summary '!O$10)</f>
        <v>2265</v>
      </c>
      <c r="P21" s="32">
        <f>SUMIFS('Raw Data Pull '!$M:$M,'Raw Data Pull '!$A:$A,'Summary '!$B$5&amp;'Summary '!$B$6&amp;'Summary '!$B$7,'Raw Data Pull '!$C:$C,'Summary '!P$10)</f>
        <v>3206</v>
      </c>
      <c r="Q21" s="32">
        <f>SUMIFS('Raw Data Pull '!$M:$M,'Raw Data Pull '!$A:$A,'Summary '!$B$5&amp;'Summary '!$B$6&amp;'Summary '!$B$7,'Raw Data Pull '!$C:$C,'Summary '!Q$10)</f>
        <v>4888</v>
      </c>
      <c r="R21" s="32">
        <f>SUMIFS('Raw Data Pull '!$M:$M,'Raw Data Pull '!$A:$A,'Summary '!$B$5&amp;'Summary '!$B$6&amp;'Summary '!$B$7,'Raw Data Pull '!$C:$C,'Summary '!R$10)</f>
        <v>2781</v>
      </c>
      <c r="S21" s="32">
        <f>SUMIFS('Raw Data Pull '!$M:$M,'Raw Data Pull '!$A:$A,'Summary '!$B$5&amp;'Summary '!$B$6&amp;'Summary '!$B$7,'Raw Data Pull '!$C:$C,'Summary '!S$10)</f>
        <v>2695</v>
      </c>
      <c r="T21" s="32">
        <f>SUMIFS('Raw Data Pull '!$M:$M,'Raw Data Pull '!$A:$A,'Summary '!$B$5&amp;'Summary '!$B$6&amp;'Summary '!$B$7,'Raw Data Pull '!$C:$C,'Summary '!T$10)</f>
        <v>3540</v>
      </c>
      <c r="U21" s="32">
        <f>SUMIFS('Raw Data Pull '!$M:$M,'Raw Data Pull '!$A:$A,'Summary '!$B$5&amp;'Summary '!$B$6&amp;'Summary '!$B$7,'Raw Data Pull '!$C:$C,'Summary '!U$10)</f>
        <v>5713</v>
      </c>
      <c r="V21" s="32">
        <f>SUMIFS('Raw Data Pull '!$M:$M,'Raw Data Pull '!$A:$A,'Summary '!$B$5&amp;'Summary '!$B$6&amp;'Summary '!$B$7,'Raw Data Pull '!$C:$C,'Summary '!V$10)</f>
        <v>7405</v>
      </c>
      <c r="W21" s="32">
        <f>SUMIFS('Raw Data Pull '!$M:$M,'Raw Data Pull '!$A:$A,'Summary '!$B$5&amp;'Summary '!$B$6&amp;'Summary '!$B$7,'Raw Data Pull '!$C:$C,'Summary '!W$10)</f>
        <v>9350</v>
      </c>
      <c r="X21" s="32">
        <f>SUMIFS('Raw Data Pull '!$M:$M,'Raw Data Pull '!$A:$A,'Summary '!$B$5&amp;'Summary '!$B$6&amp;'Summary '!$B$7,'Raw Data Pull '!$C:$C,'Summary '!X$10)</f>
        <v>12333</v>
      </c>
      <c r="Y21" s="32">
        <f>SUMIFS('Raw Data Pull '!$M:$M,'Raw Data Pull '!$A:$A,'Summary '!$B$5&amp;'Summary '!$B$6&amp;'Summary '!$B$7,'Raw Data Pull '!$C:$C,'Summary '!Y$10)</f>
        <v>1425</v>
      </c>
      <c r="Z21" s="32">
        <f>SUMIFS('Raw Data Pull '!$M:$M,'Raw Data Pull '!$A:$A,'Summary '!$B$5&amp;'Summary '!$B$6&amp;'Summary '!$B$7,'Raw Data Pull '!$C:$C,'Summary '!Z$10)</f>
        <v>0</v>
      </c>
    </row>
    <row r="22" spans="1:27" x14ac:dyDescent="0.25">
      <c r="A22" s="22" t="s">
        <v>76</v>
      </c>
      <c r="B22" s="32">
        <f>SUMIFS('Raw Data Pull '!$P:$P,'Raw Data Pull '!$A:$A,'Summary '!$B$5&amp;'Summary '!$B$6&amp;'Summary '!$B$7,'Raw Data Pull '!$C:$C,'Summary '!B$10)</f>
        <v>2896</v>
      </c>
      <c r="C22" s="32">
        <f>SUMIFS('Raw Data Pull '!$P:$P,'Raw Data Pull '!$A:$A,'Summary '!$B$5&amp;'Summary '!$B$6&amp;'Summary '!$B$7,'Raw Data Pull '!$C:$C,'Summary '!C$10)</f>
        <v>2628</v>
      </c>
      <c r="D22" s="32">
        <f>SUMIFS('Raw Data Pull '!$P:$P,'Raw Data Pull '!$A:$A,'Summary '!$B$5&amp;'Summary '!$B$6&amp;'Summary '!$B$7,'Raw Data Pull '!$C:$C,'Summary '!D$10)</f>
        <v>3367</v>
      </c>
      <c r="E22" s="32">
        <f>SUMIFS('Raw Data Pull '!$P:$P,'Raw Data Pull '!$A:$A,'Summary '!$B$5&amp;'Summary '!$B$6&amp;'Summary '!$B$7,'Raw Data Pull '!$C:$C,'Summary '!E$10)</f>
        <v>5110</v>
      </c>
      <c r="F22" s="32">
        <f>SUMIFS('Raw Data Pull '!$P:$P,'Raw Data Pull '!$A:$A,'Summary '!$B$5&amp;'Summary '!$B$6&amp;'Summary '!$B$7,'Raw Data Pull '!$C:$C,'Summary '!F$10)</f>
        <v>2685</v>
      </c>
      <c r="G22" s="32">
        <f>SUMIFS('Raw Data Pull '!$P:$P,'Raw Data Pull '!$A:$A,'Summary '!$B$5&amp;'Summary '!$B$6&amp;'Summary '!$B$7,'Raw Data Pull '!$C:$C,'Summary '!G$10)</f>
        <v>2613</v>
      </c>
      <c r="H22" s="32">
        <f>SUMIFS('Raw Data Pull '!$P:$P,'Raw Data Pull '!$A:$A,'Summary '!$B$5&amp;'Summary '!$B$6&amp;'Summary '!$B$7,'Raw Data Pull '!$C:$C,'Summary '!H$10)</f>
        <v>2947</v>
      </c>
      <c r="I22" s="32">
        <f>SUMIFS('Raw Data Pull '!$P:$P,'Raw Data Pull '!$A:$A,'Summary '!$B$5&amp;'Summary '!$B$6&amp;'Summary '!$B$7,'Raw Data Pull '!$C:$C,'Summary '!I$10)</f>
        <v>4553</v>
      </c>
      <c r="J22" s="32">
        <f>SUMIFS('Raw Data Pull '!$P:$P,'Raw Data Pull '!$A:$A,'Summary '!$B$5&amp;'Summary '!$B$6&amp;'Summary '!$B$7,'Raw Data Pull '!$C:$C,'Summary '!J$10)</f>
        <v>6364</v>
      </c>
      <c r="K22" s="32">
        <f>SUMIFS('Raw Data Pull '!$P:$P,'Raw Data Pull '!$A:$A,'Summary '!$B$5&amp;'Summary '!$B$6&amp;'Summary '!$B$7,'Raw Data Pull '!$C:$C,'Summary '!K$10)</f>
        <v>8737</v>
      </c>
      <c r="L22" s="32">
        <f>SUMIFS('Raw Data Pull '!$P:$P,'Raw Data Pull '!$A:$A,'Summary '!$B$5&amp;'Summary '!$B$6&amp;'Summary '!$B$7,'Raw Data Pull '!$C:$C,'Summary '!L$10)</f>
        <v>12244</v>
      </c>
      <c r="M22" s="32">
        <f>SUMIFS('Raw Data Pull '!$P:$P,'Raw Data Pull '!$A:$A,'Summary '!$B$5&amp;'Summary '!$B$6&amp;'Summary '!$B$7,'Raw Data Pull '!$C:$C,'Summary '!M$10)</f>
        <v>4677</v>
      </c>
      <c r="N22" s="32">
        <f>SUMIFS('Raw Data Pull '!$P:$P,'Raw Data Pull '!$A:$A,'Summary '!$B$5&amp;'Summary '!$B$6&amp;'Summary '!$B$7,'Raw Data Pull '!$C:$C,'Summary '!N$10)</f>
        <v>2856</v>
      </c>
      <c r="O22" s="32">
        <f>SUMIFS('Raw Data Pull '!$P:$P,'Raw Data Pull '!$A:$A,'Summary '!$B$5&amp;'Summary '!$B$6&amp;'Summary '!$B$7,'Raw Data Pull '!$C:$C,'Summary '!O$10)</f>
        <v>2573</v>
      </c>
      <c r="P22" s="32">
        <f>SUMIFS('Raw Data Pull '!$P:$P,'Raw Data Pull '!$A:$A,'Summary '!$B$5&amp;'Summary '!$B$6&amp;'Summary '!$B$7,'Raw Data Pull '!$C:$C,'Summary '!P$10)</f>
        <v>3319</v>
      </c>
      <c r="Q22" s="32">
        <f>SUMIFS('Raw Data Pull '!$P:$P,'Raw Data Pull '!$A:$A,'Summary '!$B$5&amp;'Summary '!$B$6&amp;'Summary '!$B$7,'Raw Data Pull '!$C:$C,'Summary '!Q$10)</f>
        <v>4755</v>
      </c>
      <c r="R22" s="32">
        <f>SUMIFS('Raw Data Pull '!$P:$P,'Raw Data Pull '!$A:$A,'Summary '!$B$5&amp;'Summary '!$B$6&amp;'Summary '!$B$7,'Raw Data Pull '!$C:$C,'Summary '!R$10)</f>
        <v>2715</v>
      </c>
      <c r="S22" s="32">
        <f>SUMIFS('Raw Data Pull '!$P:$P,'Raw Data Pull '!$A:$A,'Summary '!$B$5&amp;'Summary '!$B$6&amp;'Summary '!$B$7,'Raw Data Pull '!$C:$C,'Summary '!S$10)</f>
        <v>2425</v>
      </c>
      <c r="T22" s="32">
        <f>SUMIFS('Raw Data Pull '!$P:$P,'Raw Data Pull '!$A:$A,'Summary '!$B$5&amp;'Summary '!$B$6&amp;'Summary '!$B$7,'Raw Data Pull '!$C:$C,'Summary '!T$10)</f>
        <v>3051</v>
      </c>
      <c r="U22" s="32">
        <f>SUMIFS('Raw Data Pull '!$P:$P,'Raw Data Pull '!$A:$A,'Summary '!$B$5&amp;'Summary '!$B$6&amp;'Summary '!$B$7,'Raw Data Pull '!$C:$C,'Summary '!U$10)</f>
        <v>4618</v>
      </c>
      <c r="V22" s="32">
        <f>SUMIFS('Raw Data Pull '!$P:$P,'Raw Data Pull '!$A:$A,'Summary '!$B$5&amp;'Summary '!$B$6&amp;'Summary '!$B$7,'Raw Data Pull '!$C:$C,'Summary '!V$10)</f>
        <v>5857</v>
      </c>
      <c r="W22" s="32">
        <f>SUMIFS('Raw Data Pull '!$P:$P,'Raw Data Pull '!$A:$A,'Summary '!$B$5&amp;'Summary '!$B$6&amp;'Summary '!$B$7,'Raw Data Pull '!$C:$C,'Summary '!W$10)</f>
        <v>7803</v>
      </c>
      <c r="X22" s="32">
        <f>SUMIFS('Raw Data Pull '!$P:$P,'Raw Data Pull '!$A:$A,'Summary '!$B$5&amp;'Summary '!$B$6&amp;'Summary '!$B$7,'Raw Data Pull '!$C:$C,'Summary '!X$10)</f>
        <v>11539</v>
      </c>
      <c r="Y22" s="32">
        <f>SUMIFS('Raw Data Pull '!$P:$P,'Raw Data Pull '!$A:$A,'Summary '!$B$5&amp;'Summary '!$B$6&amp;'Summary '!$B$7,'Raw Data Pull '!$C:$C,'Summary '!Y$10)</f>
        <v>2754</v>
      </c>
      <c r="Z22" s="32">
        <f>SUMIFS('Raw Data Pull '!$P:$P,'Raw Data Pull '!$A:$A,'Summary '!$B$5&amp;'Summary '!$B$6&amp;'Summary '!$B$7,'Raw Data Pull '!$C:$C,'Summary '!Z$10)</f>
        <v>0</v>
      </c>
    </row>
    <row r="23" spans="1:27" x14ac:dyDescent="0.25">
      <c r="A23" s="22" t="s">
        <v>77</v>
      </c>
      <c r="B23" s="20">
        <f>SUMIFS('Raw Data Pull '!$S:$S,'Raw Data Pull '!$A:$A,'Summary '!$B$5&amp;'Summary '!$B$6&amp;'Summary '!$B$7,'Raw Data Pull '!$C:$C,'Summary '!B$10)</f>
        <v>5828</v>
      </c>
      <c r="C23" s="20">
        <f>SUMIFS('Raw Data Pull '!$S:$S,'Raw Data Pull '!$A:$A,'Summary '!$B$5&amp;'Summary '!$B$6&amp;'Summary '!$B$7,'Raw Data Pull '!$C:$C,'Summary '!C$10)</f>
        <v>5326</v>
      </c>
      <c r="D23" s="20">
        <f>SUMIFS('Raw Data Pull '!$S:$S,'Raw Data Pull '!$A:$A,'Summary '!$B$5&amp;'Summary '!$B$6&amp;'Summary '!$B$7,'Raw Data Pull '!$C:$C,'Summary '!D$10)</f>
        <v>7397</v>
      </c>
      <c r="E23" s="20">
        <f>SUMIFS('Raw Data Pull '!$S:$S,'Raw Data Pull '!$A:$A,'Summary '!$B$5&amp;'Summary '!$B$6&amp;'Summary '!$B$7,'Raw Data Pull '!$C:$C,'Summary '!E$10)</f>
        <v>10893</v>
      </c>
      <c r="F23" s="20">
        <f>SUMIFS('Raw Data Pull '!$S:$S,'Raw Data Pull '!$A:$A,'Summary '!$B$5&amp;'Summary '!$B$6&amp;'Summary '!$B$7,'Raw Data Pull '!$C:$C,'Summary '!F$10)</f>
        <v>5471</v>
      </c>
      <c r="G23" s="20">
        <f>SUMIFS('Raw Data Pull '!$S:$S,'Raw Data Pull '!$A:$A,'Summary '!$B$5&amp;'Summary '!$B$6&amp;'Summary '!$B$7,'Raw Data Pull '!$C:$C,'Summary '!G$10)</f>
        <v>5081</v>
      </c>
      <c r="H23" s="20">
        <f>SUMIFS('Raw Data Pull '!$S:$S,'Raw Data Pull '!$A:$A,'Summary '!$B$5&amp;'Summary '!$B$6&amp;'Summary '!$B$7,'Raw Data Pull '!$C:$C,'Summary '!H$10)</f>
        <v>5803</v>
      </c>
      <c r="I23" s="20">
        <f>SUMIFS('Raw Data Pull '!$S:$S,'Raw Data Pull '!$A:$A,'Summary '!$B$5&amp;'Summary '!$B$6&amp;'Summary '!$B$7,'Raw Data Pull '!$C:$C,'Summary '!I$10)</f>
        <v>8997</v>
      </c>
      <c r="J23" s="20">
        <f>SUMIFS('Raw Data Pull '!$S:$S,'Raw Data Pull '!$A:$A,'Summary '!$B$5&amp;'Summary '!$B$6&amp;'Summary '!$B$7,'Raw Data Pull '!$C:$C,'Summary '!J$10)</f>
        <v>11538</v>
      </c>
      <c r="K23" s="20">
        <f>SUMIFS('Raw Data Pull '!$S:$S,'Raw Data Pull '!$A:$A,'Summary '!$B$5&amp;'Summary '!$B$6&amp;'Summary '!$B$7,'Raw Data Pull '!$C:$C,'Summary '!K$10)</f>
        <v>18517</v>
      </c>
      <c r="L23" s="20">
        <f>SUMIFS('Raw Data Pull '!$S:$S,'Raw Data Pull '!$A:$A,'Summary '!$B$5&amp;'Summary '!$B$6&amp;'Summary '!$B$7,'Raw Data Pull '!$C:$C,'Summary '!L$10)</f>
        <v>27242</v>
      </c>
      <c r="M23" s="20">
        <f>SUMIFS('Raw Data Pull '!$S:$S,'Raw Data Pull '!$A:$A,'Summary '!$B$5&amp;'Summary '!$B$6&amp;'Summary '!$B$7,'Raw Data Pull '!$C:$C,'Summary '!M$10)</f>
        <v>9454</v>
      </c>
      <c r="N23" s="20">
        <f>SUMIFS('Raw Data Pull '!$S:$S,'Raw Data Pull '!$A:$A,'Summary '!$B$5&amp;'Summary '!$B$6&amp;'Summary '!$B$7,'Raw Data Pull '!$C:$C,'Summary '!N$10)</f>
        <v>5246</v>
      </c>
      <c r="O23" s="20">
        <f>SUMIFS('Raw Data Pull '!$S:$S,'Raw Data Pull '!$A:$A,'Summary '!$B$5&amp;'Summary '!$B$6&amp;'Summary '!$B$7,'Raw Data Pull '!$C:$C,'Summary '!O$10)</f>
        <v>4844</v>
      </c>
      <c r="P23" s="20">
        <f>SUMIFS('Raw Data Pull '!$S:$S,'Raw Data Pull '!$A:$A,'Summary '!$B$5&amp;'Summary '!$B$6&amp;'Summary '!$B$7,'Raw Data Pull '!$C:$C,'Summary '!P$10)</f>
        <v>6230</v>
      </c>
      <c r="Q23" s="20">
        <f>SUMIFS('Raw Data Pull '!$S:$S,'Raw Data Pull '!$A:$A,'Summary '!$B$5&amp;'Summary '!$B$6&amp;'Summary '!$B$7,'Raw Data Pull '!$C:$C,'Summary '!Q$10)</f>
        <v>9416</v>
      </c>
      <c r="R23" s="20">
        <f>SUMIFS('Raw Data Pull '!$S:$S,'Raw Data Pull '!$A:$A,'Summary '!$B$5&amp;'Summary '!$B$6&amp;'Summary '!$B$7,'Raw Data Pull '!$C:$C,'Summary '!R$10)</f>
        <v>4921</v>
      </c>
      <c r="S23" s="20">
        <f>SUMIFS('Raw Data Pull '!$S:$S,'Raw Data Pull '!$A:$A,'Summary '!$B$5&amp;'Summary '!$B$6&amp;'Summary '!$B$7,'Raw Data Pull '!$C:$C,'Summary '!S$10)</f>
        <v>4363</v>
      </c>
      <c r="T23" s="20">
        <f>SUMIFS('Raw Data Pull '!$S:$S,'Raw Data Pull '!$A:$A,'Summary '!$B$5&amp;'Summary '!$B$6&amp;'Summary '!$B$7,'Raw Data Pull '!$C:$C,'Summary '!T$10)</f>
        <v>4930</v>
      </c>
      <c r="U23" s="20">
        <f>SUMIFS('Raw Data Pull '!$S:$S,'Raw Data Pull '!$A:$A,'Summary '!$B$5&amp;'Summary '!$B$6&amp;'Summary '!$B$7,'Raw Data Pull '!$C:$C,'Summary '!U$10)</f>
        <v>7430</v>
      </c>
      <c r="V23" s="20">
        <f>SUMIFS('Raw Data Pull '!$S:$S,'Raw Data Pull '!$A:$A,'Summary '!$B$5&amp;'Summary '!$B$6&amp;'Summary '!$B$7,'Raw Data Pull '!$C:$C,'Summary '!V$10)</f>
        <v>9352</v>
      </c>
      <c r="W23" s="20">
        <f>SUMIFS('Raw Data Pull '!$S:$S,'Raw Data Pull '!$A:$A,'Summary '!$B$5&amp;'Summary '!$B$6&amp;'Summary '!$B$7,'Raw Data Pull '!$C:$C,'Summary '!W$10)</f>
        <v>12021</v>
      </c>
      <c r="X23" s="20">
        <f>SUMIFS('Raw Data Pull '!$S:$S,'Raw Data Pull '!$A:$A,'Summary '!$B$5&amp;'Summary '!$B$6&amp;'Summary '!$B$7,'Raw Data Pull '!$C:$C,'Summary '!X$10)</f>
        <v>16300</v>
      </c>
      <c r="Y23" s="20">
        <f>SUMIFS('Raw Data Pull '!$S:$S,'Raw Data Pull '!$A:$A,'Summary '!$B$5&amp;'Summary '!$B$6&amp;'Summary '!$B$7,'Raw Data Pull '!$C:$C,'Summary '!Y$10)</f>
        <v>2250</v>
      </c>
      <c r="Z23" s="20">
        <f>SUMIFS('Raw Data Pull '!$S:$S,'Raw Data Pull '!$A:$A,'Summary '!$B$5&amp;'Summary '!$B$6&amp;'Summary '!$B$7,'Raw Data Pull '!$C:$C,'Summary '!Z$10)</f>
        <v>0</v>
      </c>
    </row>
    <row r="24" spans="1:27" x14ac:dyDescent="0.25">
      <c r="A24" s="22" t="s">
        <v>78</v>
      </c>
      <c r="B24" s="24">
        <f>SUMIFS('Raw Data Pull '!$T:$T,'Raw Data Pull '!$A:$A,'Summary '!$B$5&amp;'Summary '!$B$6&amp;'Summary '!$B$7,'Raw Data Pull '!$C:$C,'Summary '!B$10)</f>
        <v>33076026.149999999</v>
      </c>
      <c r="C24" s="24">
        <f>SUMIFS('Raw Data Pull '!$T:$T,'Raw Data Pull '!$A:$A,'Summary '!$B$5&amp;'Summary '!$B$6&amp;'Summary '!$B$7,'Raw Data Pull '!$C:$C,'Summary '!C$10)</f>
        <v>33863103.75</v>
      </c>
      <c r="D24" s="24">
        <f>SUMIFS('Raw Data Pull '!$T:$T,'Raw Data Pull '!$A:$A,'Summary '!$B$5&amp;'Summary '!$B$6&amp;'Summary '!$B$7,'Raw Data Pull '!$C:$C,'Summary '!D$10)</f>
        <v>46418574.259999998</v>
      </c>
      <c r="E24" s="24">
        <f>SUMIFS('Raw Data Pull '!$T:$T,'Raw Data Pull '!$A:$A,'Summary '!$B$5&amp;'Summary '!$B$6&amp;'Summary '!$B$7,'Raw Data Pull '!$C:$C,'Summary '!E$10)</f>
        <v>62454737.549999997</v>
      </c>
      <c r="F24" s="24">
        <f>SUMIFS('Raw Data Pull '!$T:$T,'Raw Data Pull '!$A:$A,'Summary '!$B$5&amp;'Summary '!$B$6&amp;'Summary '!$B$7,'Raw Data Pull '!$C:$C,'Summary '!F$10)</f>
        <v>28533207.670000002</v>
      </c>
      <c r="G24" s="24">
        <f>SUMIFS('Raw Data Pull '!$T:$T,'Raw Data Pull '!$A:$A,'Summary '!$B$5&amp;'Summary '!$B$6&amp;'Summary '!$B$7,'Raw Data Pull '!$C:$C,'Summary '!G$10)</f>
        <v>24282068.899999999</v>
      </c>
      <c r="H24" s="24">
        <f>SUMIFS('Raw Data Pull '!$T:$T,'Raw Data Pull '!$A:$A,'Summary '!$B$5&amp;'Summary '!$B$6&amp;'Summary '!$B$7,'Raw Data Pull '!$C:$C,'Summary '!H$10)</f>
        <v>29741796.670000002</v>
      </c>
      <c r="I24" s="24">
        <f>SUMIFS('Raw Data Pull '!$T:$T,'Raw Data Pull '!$A:$A,'Summary '!$B$5&amp;'Summary '!$B$6&amp;'Summary '!$B$7,'Raw Data Pull '!$C:$C,'Summary '!I$10)</f>
        <v>46149229.540000007</v>
      </c>
      <c r="J24" s="24">
        <f>SUMIFS('Raw Data Pull '!$T:$T,'Raw Data Pull '!$A:$A,'Summary '!$B$5&amp;'Summary '!$B$6&amp;'Summary '!$B$7,'Raw Data Pull '!$C:$C,'Summary '!J$10)</f>
        <v>55568511.140000001</v>
      </c>
      <c r="K24" s="24">
        <f>SUMIFS('Raw Data Pull '!$T:$T,'Raw Data Pull '!$A:$A,'Summary '!$B$5&amp;'Summary '!$B$6&amp;'Summary '!$B$7,'Raw Data Pull '!$C:$C,'Summary '!K$10)</f>
        <v>92911779.329999998</v>
      </c>
      <c r="L24" s="24">
        <f>SUMIFS('Raw Data Pull '!$T:$T,'Raw Data Pull '!$A:$A,'Summary '!$B$5&amp;'Summary '!$B$6&amp;'Summary '!$B$7,'Raw Data Pull '!$C:$C,'Summary '!L$10)</f>
        <v>118487582.46000001</v>
      </c>
      <c r="M24" s="24">
        <f>SUMIFS('Raw Data Pull '!$T:$T,'Raw Data Pull '!$A:$A,'Summary '!$B$5&amp;'Summary '!$B$6&amp;'Summary '!$B$7,'Raw Data Pull '!$C:$C,'Summary '!M$10)</f>
        <v>35758785.920000002</v>
      </c>
      <c r="N24" s="24">
        <f>SUMIFS('Raw Data Pull '!$T:$T,'Raw Data Pull '!$A:$A,'Summary '!$B$5&amp;'Summary '!$B$6&amp;'Summary '!$B$7,'Raw Data Pull '!$C:$C,'Summary '!N$10)</f>
        <v>17795138.010000002</v>
      </c>
      <c r="O24" s="24">
        <f>SUMIFS('Raw Data Pull '!$T:$T,'Raw Data Pull '!$A:$A,'Summary '!$B$5&amp;'Summary '!$B$6&amp;'Summary '!$B$7,'Raw Data Pull '!$C:$C,'Summary '!O$10)</f>
        <v>16677430.75</v>
      </c>
      <c r="P24" s="24">
        <f>SUMIFS('Raw Data Pull '!$T:$T,'Raw Data Pull '!$A:$A,'Summary '!$B$5&amp;'Summary '!$B$6&amp;'Summary '!$B$7,'Raw Data Pull '!$C:$C,'Summary '!P$10)</f>
        <v>23401957.080000002</v>
      </c>
      <c r="Q24" s="24">
        <f>SUMIFS('Raw Data Pull '!$T:$T,'Raw Data Pull '!$A:$A,'Summary '!$B$5&amp;'Summary '!$B$6&amp;'Summary '!$B$7,'Raw Data Pull '!$C:$C,'Summary '!Q$10)</f>
        <v>33357417.27</v>
      </c>
      <c r="R24" s="24">
        <f>SUMIFS('Raw Data Pull '!$T:$T,'Raw Data Pull '!$A:$A,'Summary '!$B$5&amp;'Summary '!$B$6&amp;'Summary '!$B$7,'Raw Data Pull '!$C:$C,'Summary '!R$10)</f>
        <v>13763892.5</v>
      </c>
      <c r="S24" s="24">
        <f>SUMIFS('Raw Data Pull '!$T:$T,'Raw Data Pull '!$A:$A,'Summary '!$B$5&amp;'Summary '!$B$6&amp;'Summary '!$B$7,'Raw Data Pull '!$C:$C,'Summary '!S$10)</f>
        <v>10484360.220000001</v>
      </c>
      <c r="T24" s="24">
        <f>SUMIFS('Raw Data Pull '!$T:$T,'Raw Data Pull '!$A:$A,'Summary '!$B$5&amp;'Summary '!$B$6&amp;'Summary '!$B$7,'Raw Data Pull '!$C:$C,'Summary '!T$10)</f>
        <v>11228032.84</v>
      </c>
      <c r="U24" s="24">
        <f>SUMIFS('Raw Data Pull '!$T:$T,'Raw Data Pull '!$A:$A,'Summary '!$B$5&amp;'Summary '!$B$6&amp;'Summary '!$B$7,'Raw Data Pull '!$C:$C,'Summary '!U$10)</f>
        <v>15079704.779999997</v>
      </c>
      <c r="V24" s="24">
        <f>SUMIFS('Raw Data Pull '!$T:$T,'Raw Data Pull '!$A:$A,'Summary '!$B$5&amp;'Summary '!$B$6&amp;'Summary '!$B$7,'Raw Data Pull '!$C:$C,'Summary '!V$10)</f>
        <v>16062145.800000001</v>
      </c>
      <c r="W24" s="24">
        <f>SUMIFS('Raw Data Pull '!$T:$T,'Raw Data Pull '!$A:$A,'Summary '!$B$5&amp;'Summary '!$B$6&amp;'Summary '!$B$7,'Raw Data Pull '!$C:$C,'Summary '!W$10)</f>
        <v>19601440.209999997</v>
      </c>
      <c r="X24" s="24">
        <f>SUMIFS('Raw Data Pull '!$T:$T,'Raw Data Pull '!$A:$A,'Summary '!$B$5&amp;'Summary '!$B$6&amp;'Summary '!$B$7,'Raw Data Pull '!$C:$C,'Summary '!X$10)</f>
        <v>23849342.559999999</v>
      </c>
      <c r="Y24" s="24">
        <f>SUMIFS('Raw Data Pull '!$T:$T,'Raw Data Pull '!$A:$A,'Summary '!$B$5&amp;'Summary '!$B$6&amp;'Summary '!$B$7,'Raw Data Pull '!$C:$C,'Summary '!Y$10)</f>
        <v>3112815.14</v>
      </c>
      <c r="Z24" s="24">
        <f>SUMIFS('Raw Data Pull '!$T:$T,'Raw Data Pull '!$A:$A,'Summary '!$B$5&amp;'Summary '!$B$6&amp;'Summary '!$B$7,'Raw Data Pull '!$C:$C,'Summary '!Z$10)</f>
        <v>0</v>
      </c>
    </row>
    <row r="25" spans="1:27" x14ac:dyDescent="0.25">
      <c r="A25" s="84" t="s">
        <v>38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spans="1:27" s="49" customFormat="1" x14ac:dyDescent="0.25">
      <c r="A26" s="22" t="s">
        <v>39</v>
      </c>
      <c r="B26" s="53">
        <f>B15/B12</f>
        <v>0.57454564283125353</v>
      </c>
      <c r="C26" s="53">
        <f t="shared" ref="C26:Z26" si="1">C15/C12</f>
        <v>0.54868867001796962</v>
      </c>
      <c r="D26" s="53">
        <f t="shared" si="1"/>
        <v>0.56912371256442129</v>
      </c>
      <c r="E26" s="53">
        <f t="shared" si="1"/>
        <v>0.55913871355051492</v>
      </c>
      <c r="F26" s="53">
        <f t="shared" si="1"/>
        <v>0.5429081766158117</v>
      </c>
      <c r="G26" s="53">
        <f t="shared" si="1"/>
        <v>0.43956637707012924</v>
      </c>
      <c r="H26" s="53">
        <f t="shared" si="1"/>
        <v>0.50087919953939286</v>
      </c>
      <c r="I26" s="53">
        <f t="shared" si="1"/>
        <v>0.49645071348149006</v>
      </c>
      <c r="J26" s="53">
        <f t="shared" si="1"/>
        <v>0.53005365623008449</v>
      </c>
      <c r="K26" s="53">
        <f t="shared" si="1"/>
        <v>0.61688806501677984</v>
      </c>
      <c r="L26" s="53">
        <f t="shared" si="1"/>
        <v>0.59737584931512788</v>
      </c>
      <c r="M26" s="53">
        <f t="shared" si="1"/>
        <v>0.55490092559309845</v>
      </c>
      <c r="N26" s="53">
        <f t="shared" si="1"/>
        <v>0.525724634600505</v>
      </c>
      <c r="O26" s="53">
        <f t="shared" si="1"/>
        <v>0.5083946579449441</v>
      </c>
      <c r="P26" s="53">
        <f t="shared" si="1"/>
        <v>0.50456794417666972</v>
      </c>
      <c r="Q26" s="53">
        <f t="shared" si="1"/>
        <v>0.51422005785590796</v>
      </c>
      <c r="R26" s="53">
        <f t="shared" si="1"/>
        <v>0.45694903945063803</v>
      </c>
      <c r="S26" s="53">
        <f t="shared" si="1"/>
        <v>0.44940913743370242</v>
      </c>
      <c r="T26" s="53">
        <f t="shared" si="1"/>
        <v>0.40367667358019099</v>
      </c>
      <c r="U26" s="53">
        <f t="shared" si="1"/>
        <v>0.41764774558105866</v>
      </c>
      <c r="V26" s="53">
        <f t="shared" si="1"/>
        <v>0.4288851635762026</v>
      </c>
      <c r="W26" s="50">
        <f t="shared" si="1"/>
        <v>0.48141949301988546</v>
      </c>
      <c r="X26" s="50">
        <f t="shared" si="1"/>
        <v>0.44165593406890641</v>
      </c>
      <c r="Y26" s="50">
        <f t="shared" si="1"/>
        <v>0.28341436537681414</v>
      </c>
      <c r="Z26" s="50">
        <f t="shared" si="1"/>
        <v>5.897177419354839E-2</v>
      </c>
    </row>
    <row r="27" spans="1:27" s="49" customFormat="1" x14ac:dyDescent="0.25">
      <c r="A27" s="22" t="s">
        <v>79</v>
      </c>
      <c r="B27" s="53">
        <f>B17/B15</f>
        <v>0.15864890683296984</v>
      </c>
      <c r="C27" s="53">
        <f t="shared" ref="C27:Z27" si="2">C17/C15</f>
        <v>0.16267307851753585</v>
      </c>
      <c r="D27" s="53">
        <f t="shared" si="2"/>
        <v>0.14872722214494366</v>
      </c>
      <c r="E27" s="53">
        <f t="shared" si="2"/>
        <v>0.14159954380212417</v>
      </c>
      <c r="F27" s="53">
        <f t="shared" si="2"/>
        <v>0.17286253143336128</v>
      </c>
      <c r="G27" s="53">
        <f t="shared" si="2"/>
        <v>0.15889801572590873</v>
      </c>
      <c r="H27" s="53">
        <f t="shared" si="2"/>
        <v>0.13898036535354791</v>
      </c>
      <c r="I27" s="53">
        <f t="shared" si="2"/>
        <v>0.13606587694793501</v>
      </c>
      <c r="J27" s="53">
        <f t="shared" si="2"/>
        <v>0.14130021641831567</v>
      </c>
      <c r="K27" s="53">
        <f t="shared" si="2"/>
        <v>0.13090148230311585</v>
      </c>
      <c r="L27" s="53">
        <f t="shared" si="2"/>
        <v>0.13616798890913182</v>
      </c>
      <c r="M27" s="53">
        <f t="shared" si="2"/>
        <v>0.14896911912063887</v>
      </c>
      <c r="N27" s="53">
        <f t="shared" si="2"/>
        <v>0.14217787194125925</v>
      </c>
      <c r="O27" s="53">
        <f t="shared" si="2"/>
        <v>0.14281884951482335</v>
      </c>
      <c r="P27" s="53">
        <f t="shared" si="2"/>
        <v>0.14805852560495217</v>
      </c>
      <c r="Q27" s="53">
        <f t="shared" si="2"/>
        <v>0.12954687304955687</v>
      </c>
      <c r="R27" s="53">
        <f t="shared" si="2"/>
        <v>0.17891620021091911</v>
      </c>
      <c r="S27" s="53">
        <f t="shared" si="2"/>
        <v>0.16804008447554764</v>
      </c>
      <c r="T27" s="53">
        <f t="shared" si="2"/>
        <v>0.17020008066354533</v>
      </c>
      <c r="U27" s="53">
        <f t="shared" si="2"/>
        <v>0.16808113336240538</v>
      </c>
      <c r="V27" s="53">
        <f t="shared" si="2"/>
        <v>0.16229709662553127</v>
      </c>
      <c r="W27" s="53">
        <f t="shared" si="2"/>
        <v>0.16311905586487999</v>
      </c>
      <c r="X27" s="53">
        <f t="shared" si="2"/>
        <v>0.17864041079756912</v>
      </c>
      <c r="Y27" s="53">
        <f t="shared" si="2"/>
        <v>0.21587728855561963</v>
      </c>
      <c r="Z27" s="53">
        <f t="shared" si="2"/>
        <v>0.24786324786324787</v>
      </c>
    </row>
    <row r="28" spans="1:27" s="51" customFormat="1" x14ac:dyDescent="0.25">
      <c r="A28" s="48" t="s">
        <v>40</v>
      </c>
      <c r="B28" s="54">
        <f>B21/B17</f>
        <v>0.18325380595319246</v>
      </c>
      <c r="C28" s="54">
        <f t="shared" ref="C28:Z28" si="3">C21/C17</f>
        <v>0.20476554536187563</v>
      </c>
      <c r="D28" s="54">
        <f t="shared" si="3"/>
        <v>0.18658810325476993</v>
      </c>
      <c r="E28" s="54">
        <f t="shared" si="3"/>
        <v>0.1972690661968286</v>
      </c>
      <c r="F28" s="54">
        <f t="shared" si="3"/>
        <v>0.19020487331797795</v>
      </c>
      <c r="G28" s="54">
        <f t="shared" si="3"/>
        <v>0.19449901768172889</v>
      </c>
      <c r="H28" s="54">
        <f t="shared" si="3"/>
        <v>0.22197384598189338</v>
      </c>
      <c r="I28" s="54">
        <f t="shared" si="3"/>
        <v>0.23749910580155947</v>
      </c>
      <c r="J28" s="54">
        <f t="shared" si="3"/>
        <v>0.24379666227492314</v>
      </c>
      <c r="K28" s="54">
        <f t="shared" si="3"/>
        <v>0.29973423718368447</v>
      </c>
      <c r="L28" s="54">
        <f t="shared" si="3"/>
        <v>0.27795842217484007</v>
      </c>
      <c r="M28" s="54">
        <f t="shared" si="3"/>
        <v>0.25044163609186032</v>
      </c>
      <c r="N28" s="54">
        <f t="shared" si="3"/>
        <v>0.24832214765100671</v>
      </c>
      <c r="O28" s="54">
        <f t="shared" si="3"/>
        <v>0.28340840840840842</v>
      </c>
      <c r="P28" s="54">
        <f t="shared" si="3"/>
        <v>0.30463702014443178</v>
      </c>
      <c r="Q28" s="54">
        <f t="shared" si="3"/>
        <v>0.31399755893878073</v>
      </c>
      <c r="R28" s="54">
        <f t="shared" si="3"/>
        <v>0.31523464067104967</v>
      </c>
      <c r="S28" s="54">
        <f t="shared" si="3"/>
        <v>0.33206012814194186</v>
      </c>
      <c r="T28" s="54">
        <f t="shared" si="3"/>
        <v>0.3647228518442201</v>
      </c>
      <c r="U28" s="54">
        <f t="shared" si="3"/>
        <v>0.38005588078765301</v>
      </c>
      <c r="V28" s="54">
        <f t="shared" si="3"/>
        <v>0.38938844192038702</v>
      </c>
      <c r="W28" s="54">
        <f t="shared" si="3"/>
        <v>0.38175730850890088</v>
      </c>
      <c r="X28" s="54">
        <f t="shared" si="3"/>
        <v>0.32523734177215191</v>
      </c>
      <c r="Y28" s="54">
        <f t="shared" si="3"/>
        <v>0.14101929737753588</v>
      </c>
      <c r="Z28" s="54">
        <f t="shared" si="3"/>
        <v>0</v>
      </c>
    </row>
    <row r="29" spans="1:27" x14ac:dyDescent="0.25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7" x14ac:dyDescent="0.25">
      <c r="A30" s="22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7" x14ac:dyDescent="0.25">
      <c r="A31" s="4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7" x14ac:dyDescent="0.25">
      <c r="A32" s="22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x14ac:dyDescent="0.25">
      <c r="A33" s="22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22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7" spans="1:26" x14ac:dyDescent="0.25">
      <c r="A37" s="57"/>
    </row>
    <row r="38" spans="1:26" x14ac:dyDescent="0.25">
      <c r="A38" s="68"/>
    </row>
  </sheetData>
  <mergeCells count="8">
    <mergeCell ref="A4:C4"/>
    <mergeCell ref="A29:Z29"/>
    <mergeCell ref="A25:Z25"/>
    <mergeCell ref="B5:C5"/>
    <mergeCell ref="B6:C6"/>
    <mergeCell ref="B7:C7"/>
    <mergeCell ref="A11:Z11"/>
    <mergeCell ref="A19:Z1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2703F9A-6BD1-47F7-A41F-0A5F10AE9240}">
          <x14:formula1>
            <xm:f>'working lists'!$E$2:$E$5</xm:f>
          </x14:formula1>
          <xm:sqref>B5</xm:sqref>
        </x14:dataValidation>
        <x14:dataValidation type="list" allowBlank="1" showInputMessage="1" showErrorMessage="1" xr:uid="{2CFC0F0D-E378-4A85-9AC2-8ADB92E191EE}">
          <x14:formula1>
            <xm:f>'working lists'!$A$2:$A$5</xm:f>
          </x14:formula1>
          <xm:sqref>B6</xm:sqref>
        </x14:dataValidation>
        <x14:dataValidation type="list" allowBlank="1" showInputMessage="1" showErrorMessage="1" xr:uid="{8C4CD64F-B5DB-4716-9CF2-CABB90FE93E9}">
          <x14:formula1>
            <xm:f>'working lists'!$C$2:$C$4</xm:f>
          </x14:formula1>
          <xm:sqref>B7:B8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17C5-5F24-4CD5-B6B2-E3F46B14184C}">
  <dimension ref="A1:C28"/>
  <sheetViews>
    <sheetView showGridLines="0" zoomScaleNormal="100" workbookViewId="0">
      <pane ySplit="3" topLeftCell="A4" activePane="bottomLeft" state="frozen"/>
      <selection pane="bottomLeft" activeCell="B13" sqref="B13"/>
    </sheetView>
  </sheetViews>
  <sheetFormatPr defaultRowHeight="15" x14ac:dyDescent="0.25"/>
  <cols>
    <col min="1" max="1" width="2.140625" customWidth="1"/>
    <col min="2" max="2" width="52.28515625" customWidth="1"/>
    <col min="3" max="3" width="144.7109375" customWidth="1"/>
  </cols>
  <sheetData>
    <row r="1" spans="1:3" ht="18.75" x14ac:dyDescent="0.25">
      <c r="A1" s="37"/>
      <c r="B1" s="52" t="s">
        <v>41</v>
      </c>
    </row>
    <row r="3" spans="1:3" ht="15.75" x14ac:dyDescent="0.25">
      <c r="B3" s="58" t="s">
        <v>42</v>
      </c>
      <c r="C3" s="59" t="s">
        <v>43</v>
      </c>
    </row>
    <row r="4" spans="1:3" x14ac:dyDescent="0.25">
      <c r="B4" s="60" t="s">
        <v>30</v>
      </c>
      <c r="C4" s="61" t="s">
        <v>44</v>
      </c>
    </row>
    <row r="5" spans="1:3" x14ac:dyDescent="0.25">
      <c r="B5" s="62" t="s">
        <v>31</v>
      </c>
      <c r="C5" s="63" t="s">
        <v>88</v>
      </c>
    </row>
    <row r="6" spans="1:3" ht="26.25" x14ac:dyDescent="0.25">
      <c r="B6" s="62" t="s">
        <v>32</v>
      </c>
      <c r="C6" s="63" t="s">
        <v>89</v>
      </c>
    </row>
    <row r="7" spans="1:3" x14ac:dyDescent="0.25">
      <c r="B7" s="62" t="s">
        <v>33</v>
      </c>
      <c r="C7" s="63" t="s">
        <v>90</v>
      </c>
    </row>
    <row r="8" spans="1:3" x14ac:dyDescent="0.25">
      <c r="B8" s="62" t="s">
        <v>34</v>
      </c>
      <c r="C8" s="63" t="s">
        <v>45</v>
      </c>
    </row>
    <row r="9" spans="1:3" x14ac:dyDescent="0.25">
      <c r="B9" s="64" t="s">
        <v>35</v>
      </c>
      <c r="C9" s="72" t="s">
        <v>46</v>
      </c>
    </row>
    <row r="10" spans="1:3" x14ac:dyDescent="0.25">
      <c r="B10" s="64" t="s">
        <v>97</v>
      </c>
      <c r="C10" s="63" t="s">
        <v>91</v>
      </c>
    </row>
    <row r="11" spans="1:3" x14ac:dyDescent="0.25">
      <c r="B11" s="64" t="s">
        <v>36</v>
      </c>
      <c r="C11" s="63" t="s">
        <v>47</v>
      </c>
    </row>
    <row r="12" spans="1:3" x14ac:dyDescent="0.25">
      <c r="B12" s="60" t="s">
        <v>100</v>
      </c>
      <c r="C12" s="61" t="s">
        <v>92</v>
      </c>
    </row>
    <row r="13" spans="1:3" x14ac:dyDescent="0.25">
      <c r="B13" s="62" t="s">
        <v>75</v>
      </c>
      <c r="C13" s="63" t="s">
        <v>93</v>
      </c>
    </row>
    <row r="14" spans="1:3" x14ac:dyDescent="0.25">
      <c r="B14" s="64" t="s">
        <v>37</v>
      </c>
      <c r="C14" s="63" t="s">
        <v>48</v>
      </c>
    </row>
    <row r="15" spans="1:3" x14ac:dyDescent="0.25">
      <c r="B15" s="62" t="s">
        <v>76</v>
      </c>
      <c r="C15" s="63" t="s">
        <v>94</v>
      </c>
    </row>
    <row r="16" spans="1:3" x14ac:dyDescent="0.25">
      <c r="B16" s="62" t="s">
        <v>77</v>
      </c>
      <c r="C16" s="63" t="s">
        <v>95</v>
      </c>
    </row>
    <row r="17" spans="2:3" x14ac:dyDescent="0.25">
      <c r="B17" s="62" t="s">
        <v>78</v>
      </c>
      <c r="C17" s="63" t="s">
        <v>96</v>
      </c>
    </row>
    <row r="18" spans="2:3" x14ac:dyDescent="0.25">
      <c r="B18" s="65" t="s">
        <v>38</v>
      </c>
      <c r="C18" s="66" t="s">
        <v>49</v>
      </c>
    </row>
    <row r="19" spans="2:3" x14ac:dyDescent="0.25">
      <c r="B19" s="62" t="s">
        <v>39</v>
      </c>
      <c r="C19" s="63" t="s">
        <v>50</v>
      </c>
    </row>
    <row r="20" spans="2:3" x14ac:dyDescent="0.25">
      <c r="B20" s="62" t="s">
        <v>79</v>
      </c>
      <c r="C20" s="63" t="s">
        <v>98</v>
      </c>
    </row>
    <row r="21" spans="2:3" x14ac:dyDescent="0.25">
      <c r="B21" s="62" t="s">
        <v>51</v>
      </c>
      <c r="C21" s="63" t="s">
        <v>99</v>
      </c>
    </row>
    <row r="22" spans="2:3" x14ac:dyDescent="0.25">
      <c r="B22" s="60"/>
      <c r="C22" s="73"/>
    </row>
    <row r="23" spans="2:3" x14ac:dyDescent="0.25">
      <c r="B23" s="62"/>
      <c r="C23" s="67"/>
    </row>
    <row r="24" spans="2:3" x14ac:dyDescent="0.25">
      <c r="B24" s="69"/>
      <c r="C24" s="67"/>
    </row>
    <row r="25" spans="2:3" x14ac:dyDescent="0.25">
      <c r="B25" s="62"/>
      <c r="C25" s="67"/>
    </row>
    <row r="26" spans="2:3" x14ac:dyDescent="0.25">
      <c r="B26" s="62"/>
      <c r="C26" s="67"/>
    </row>
    <row r="27" spans="2:3" x14ac:dyDescent="0.25">
      <c r="B27" s="62"/>
      <c r="C27" s="67"/>
    </row>
    <row r="28" spans="2:3" x14ac:dyDescent="0.25">
      <c r="C28" s="11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6CE8-E655-48F1-8A58-67C9CD9F95A5}">
  <dimension ref="A1:H5"/>
  <sheetViews>
    <sheetView workbookViewId="0">
      <selection activeCell="G29" sqref="G29"/>
    </sheetView>
  </sheetViews>
  <sheetFormatPr defaultRowHeight="15" x14ac:dyDescent="0.25"/>
  <cols>
    <col min="1" max="1" width="15.140625" bestFit="1" customWidth="1"/>
    <col min="3" max="3" width="9.5703125" bestFit="1" customWidth="1"/>
    <col min="5" max="5" width="15.7109375" customWidth="1"/>
    <col min="7" max="7" width="12.85546875" customWidth="1"/>
  </cols>
  <sheetData>
    <row r="1" spans="1:8" x14ac:dyDescent="0.25">
      <c r="A1" s="8" t="s">
        <v>3</v>
      </c>
      <c r="C1" s="8" t="s">
        <v>4</v>
      </c>
      <c r="E1" s="8" t="s">
        <v>2</v>
      </c>
      <c r="G1" s="26" t="s">
        <v>52</v>
      </c>
      <c r="H1" t="s">
        <v>53</v>
      </c>
    </row>
    <row r="2" spans="1:8" x14ac:dyDescent="0.25">
      <c r="A2" t="s">
        <v>27</v>
      </c>
      <c r="C2" t="s">
        <v>27</v>
      </c>
      <c r="E2" t="s">
        <v>27</v>
      </c>
      <c r="G2" s="30" t="s">
        <v>54</v>
      </c>
      <c r="H2" s="31">
        <f>MIN('Raw Data Pull '!C:C)</f>
        <v>44105</v>
      </c>
    </row>
    <row r="3" spans="1:8" x14ac:dyDescent="0.25">
      <c r="A3" t="s">
        <v>17</v>
      </c>
      <c r="C3" t="s">
        <v>20</v>
      </c>
      <c r="E3" t="s">
        <v>23</v>
      </c>
      <c r="G3" s="30" t="s">
        <v>55</v>
      </c>
      <c r="H3" s="31">
        <f>MAX('Raw Data Pull '!C:C)</f>
        <v>44835</v>
      </c>
    </row>
    <row r="4" spans="1:8" x14ac:dyDescent="0.25">
      <c r="A4" t="s">
        <v>19</v>
      </c>
      <c r="C4" t="s">
        <v>18</v>
      </c>
      <c r="E4" t="s">
        <v>24</v>
      </c>
    </row>
    <row r="5" spans="1:8" x14ac:dyDescent="0.25">
      <c r="A5" t="s">
        <v>21</v>
      </c>
      <c r="E5" t="s">
        <v>16</v>
      </c>
    </row>
  </sheetData>
  <autoFilter ref="E1:E5" xr:uid="{A40D6CE8-E655-48F1-8A58-67C9CD9F95A5}">
    <sortState xmlns:xlrd2="http://schemas.microsoft.com/office/spreadsheetml/2017/richdata2" ref="E2:E5">
      <sortCondition ref="E1:E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4044-4B80-4DEB-AD1D-6DFC0078319E}">
  <dimension ref="A1:AE34"/>
  <sheetViews>
    <sheetView showGridLines="0" workbookViewId="0">
      <selection activeCell="E29" sqref="E29"/>
    </sheetView>
  </sheetViews>
  <sheetFormatPr defaultRowHeight="15" x14ac:dyDescent="0.25"/>
  <cols>
    <col min="1" max="1" width="30.140625" style="11" customWidth="1"/>
    <col min="2" max="2" width="14.42578125" bestFit="1" customWidth="1"/>
    <col min="3" max="12" width="13.7109375" bestFit="1" customWidth="1"/>
    <col min="13" max="13" width="13.85546875" bestFit="1" customWidth="1"/>
    <col min="14" max="18" width="13.7109375" bestFit="1" customWidth="1"/>
    <col min="19" max="21" width="12.7109375" bestFit="1" customWidth="1"/>
    <col min="22" max="22" width="13.7109375" bestFit="1" customWidth="1"/>
    <col min="23" max="23" width="12.7109375" bestFit="1" customWidth="1"/>
    <col min="24" max="25" width="13.7109375" bestFit="1" customWidth="1"/>
    <col min="26" max="26" width="12" bestFit="1" customWidth="1"/>
  </cols>
  <sheetData>
    <row r="1" spans="1:31" x14ac:dyDescent="0.25">
      <c r="A1" s="10" t="s">
        <v>56</v>
      </c>
      <c r="B1" s="9">
        <f ca="1">TODAY()</f>
        <v>45714</v>
      </c>
    </row>
    <row r="2" spans="1:31" x14ac:dyDescent="0.25">
      <c r="B2" s="3"/>
    </row>
    <row r="3" spans="1:31" x14ac:dyDescent="0.25">
      <c r="A3" s="12" t="s">
        <v>25</v>
      </c>
      <c r="B3" s="5"/>
    </row>
    <row r="4" spans="1:31" x14ac:dyDescent="0.25">
      <c r="A4" s="13" t="s">
        <v>28</v>
      </c>
      <c r="B4" s="6" t="s">
        <v>17</v>
      </c>
    </row>
    <row r="5" spans="1:31" x14ac:dyDescent="0.25">
      <c r="A5" s="14" t="s">
        <v>57</v>
      </c>
      <c r="B5" s="7" t="s">
        <v>27</v>
      </c>
    </row>
    <row r="7" spans="1:3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x14ac:dyDescent="0.25">
      <c r="A8" s="16"/>
      <c r="B8" s="17">
        <f>'working lists'!H2</f>
        <v>44105</v>
      </c>
      <c r="C8" s="17">
        <f>EDATE(B8,1)</f>
        <v>44136</v>
      </c>
      <c r="D8" s="17">
        <f t="shared" ref="D8:Y8" si="0">EDATE(C8,1)</f>
        <v>44166</v>
      </c>
      <c r="E8" s="17">
        <f t="shared" si="0"/>
        <v>44197</v>
      </c>
      <c r="F8" s="17">
        <f t="shared" si="0"/>
        <v>44228</v>
      </c>
      <c r="G8" s="17">
        <f t="shared" si="0"/>
        <v>44256</v>
      </c>
      <c r="H8" s="17">
        <f t="shared" si="0"/>
        <v>44287</v>
      </c>
      <c r="I8" s="17">
        <f t="shared" si="0"/>
        <v>44317</v>
      </c>
      <c r="J8" s="17">
        <f t="shared" si="0"/>
        <v>44348</v>
      </c>
      <c r="K8" s="17">
        <f t="shared" si="0"/>
        <v>44378</v>
      </c>
      <c r="L8" s="17">
        <f t="shared" si="0"/>
        <v>44409</v>
      </c>
      <c r="M8" s="17">
        <f t="shared" si="0"/>
        <v>44440</v>
      </c>
      <c r="N8" s="17">
        <f t="shared" si="0"/>
        <v>44470</v>
      </c>
      <c r="O8" s="17">
        <f t="shared" si="0"/>
        <v>44501</v>
      </c>
      <c r="P8" s="17">
        <f t="shared" si="0"/>
        <v>44531</v>
      </c>
      <c r="Q8" s="17">
        <f>EDATE(P8,1)</f>
        <v>44562</v>
      </c>
      <c r="R8" s="17">
        <f t="shared" si="0"/>
        <v>44593</v>
      </c>
      <c r="S8" s="17">
        <f t="shared" si="0"/>
        <v>44621</v>
      </c>
      <c r="T8" s="17">
        <f t="shared" si="0"/>
        <v>44652</v>
      </c>
      <c r="U8" s="17">
        <f>EDATE(T8,1)</f>
        <v>44682</v>
      </c>
      <c r="V8" s="17">
        <f t="shared" si="0"/>
        <v>44713</v>
      </c>
      <c r="W8" s="17">
        <f t="shared" si="0"/>
        <v>44743</v>
      </c>
      <c r="X8" s="17">
        <f>EDATE(W8,1)</f>
        <v>44774</v>
      </c>
      <c r="Y8" s="17">
        <f t="shared" si="0"/>
        <v>44805</v>
      </c>
      <c r="Z8" s="17">
        <f>'working lists'!H3</f>
        <v>44835</v>
      </c>
      <c r="AA8" s="4"/>
      <c r="AB8" s="4"/>
      <c r="AC8" s="4"/>
      <c r="AD8" s="4"/>
      <c r="AE8" s="4"/>
    </row>
    <row r="9" spans="1:31" x14ac:dyDescent="0.25">
      <c r="A9" s="18" t="s">
        <v>30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31" x14ac:dyDescent="0.25">
      <c r="A10" s="16" t="s">
        <v>31</v>
      </c>
      <c r="B10" s="20">
        <f>SUMIFS('Raw Data Pull '!$G:$G,'Raw Data Pull '!$C:$C,'raw data reformatted'!B8)</f>
        <v>96565</v>
      </c>
      <c r="C10" s="20">
        <f>SUMIFS('Raw Data Pull '!$G:$G,'Raw Data Pull '!$C:$C,'raw data reformatted'!C8)</f>
        <v>87926</v>
      </c>
      <c r="D10" s="20">
        <f>SUMIFS('Raw Data Pull '!$G:$G,'Raw Data Pull '!$C:$C,'raw data reformatted'!D8)</f>
        <v>126317</v>
      </c>
      <c r="E10" s="20">
        <f>SUMIFS('Raw Data Pull '!$G:$G,'Raw Data Pull '!$C:$C,'raw data reformatted'!E8)</f>
        <v>200723</v>
      </c>
      <c r="F10" s="20">
        <f>SUMIFS('Raw Data Pull '!$G:$G,'Raw Data Pull '!$C:$C,'raw data reformatted'!F8)</f>
        <v>87897</v>
      </c>
      <c r="G10" s="20">
        <f>SUMIFS('Raw Data Pull '!$G:$G,'Raw Data Pull '!$C:$C,'raw data reformatted'!G8)</f>
        <v>116599</v>
      </c>
      <c r="H10" s="20">
        <f>SUMIFS('Raw Data Pull '!$G:$G,'Raw Data Pull '!$C:$C,'raw data reformatted'!H8)</f>
        <v>128526</v>
      </c>
      <c r="I10" s="20">
        <f>SUMIFS('Raw Data Pull '!$G:$G,'Raw Data Pull '!$C:$C,'raw data reformatted'!I8)</f>
        <v>206943</v>
      </c>
      <c r="J10" s="20">
        <f>SUMIFS('Raw Data Pull '!$G:$G,'Raw Data Pull '!$C:$C,'raw data reformatted'!J8)</f>
        <v>243215</v>
      </c>
      <c r="K10" s="20">
        <f>SUMIFS('Raw Data Pull '!$G:$G,'Raw Data Pull '!$C:$C,'raw data reformatted'!K8)</f>
        <v>321517</v>
      </c>
      <c r="L10" s="20">
        <f>SUMIFS('Raw Data Pull '!$G:$G,'Raw Data Pull '!$C:$C,'raw data reformatted'!L8)</f>
        <v>461254</v>
      </c>
      <c r="M10" s="20">
        <f>SUMIFS('Raw Data Pull '!$G:$G,'Raw Data Pull '!$C:$C,'raw data reformatted'!M8)</f>
        <v>178048</v>
      </c>
      <c r="N10" s="20">
        <f>SUMIFS('Raw Data Pull '!$G:$G,'Raw Data Pull '!$C:$C,'raw data reformatted'!N8)</f>
        <v>117611</v>
      </c>
      <c r="O10" s="20">
        <f>SUMIFS('Raw Data Pull '!$G:$G,'Raw Data Pull '!$C:$C,'raw data reformatted'!O8)</f>
        <v>110070</v>
      </c>
      <c r="P10" s="20">
        <f>SUMIFS('Raw Data Pull '!$G:$G,'Raw Data Pull '!$C:$C,'raw data reformatted'!P8)</f>
        <v>140873</v>
      </c>
      <c r="Q10" s="20">
        <f>SUMIFS('Raw Data Pull '!$G:$G,'Raw Data Pull '!$C:$C,'raw data reformatted'!Q8)</f>
        <v>233684</v>
      </c>
      <c r="R10" s="20">
        <f>SUMIFS('Raw Data Pull '!$G:$G,'Raw Data Pull '!$C:$C,'raw data reformatted'!R8)</f>
        <v>107907</v>
      </c>
      <c r="S10" s="20">
        <f>SUMIFS('Raw Data Pull '!$G:$G,'Raw Data Pull '!$C:$C,'raw data reformatted'!S8)</f>
        <v>107470</v>
      </c>
      <c r="T10" s="20">
        <f>SUMIFS('Raw Data Pull '!$G:$G,'Raw Data Pull '!$C:$C,'raw data reformatted'!T8)</f>
        <v>141269</v>
      </c>
      <c r="U10" s="20">
        <f>SUMIFS('Raw Data Pull '!$G:$G,'Raw Data Pull '!$C:$C,'raw data reformatted'!U8)</f>
        <v>214135</v>
      </c>
      <c r="V10" s="20">
        <f>SUMIFS('Raw Data Pull '!$G:$G,'Raw Data Pull '!$C:$C,'raw data reformatted'!V8)</f>
        <v>273206</v>
      </c>
      <c r="W10" s="20">
        <f>SUMIFS('Raw Data Pull '!$G:$G,'Raw Data Pull '!$C:$C,'raw data reformatted'!W8)</f>
        <v>311886</v>
      </c>
      <c r="X10" s="20">
        <f>SUMIFS('Raw Data Pull '!$G:$G,'Raw Data Pull '!$C:$C,'raw data reformatted'!X8)</f>
        <v>480623</v>
      </c>
      <c r="Y10" s="20">
        <f>SUMIFS('Raw Data Pull '!$G:$G,'Raw Data Pull '!$C:$C,'raw data reformatted'!Y8)</f>
        <v>165161</v>
      </c>
      <c r="Z10" s="20">
        <f>SUMIFS('Raw Data Pull '!$G:$G,'Raw Data Pull '!$C:$C,'raw data reformatted'!Z8)</f>
        <v>1984</v>
      </c>
    </row>
    <row r="11" spans="1:31" x14ac:dyDescent="0.25">
      <c r="A11" s="18" t="s">
        <v>58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31" x14ac:dyDescent="0.25">
      <c r="A12" s="22" t="s">
        <v>59</v>
      </c>
      <c r="B12" s="20">
        <f>SUMIFS('Raw Data Pull '!$H:$H,'Raw Data Pull '!$C:$C,'raw data reformatted'!B8)</f>
        <v>55481</v>
      </c>
      <c r="C12" s="20">
        <f>SUMIFS('Raw Data Pull '!$H:$H,'Raw Data Pull '!$C:$C,'raw data reformatted'!C8)</f>
        <v>48244</v>
      </c>
      <c r="D12" s="20">
        <f>SUMIFS('Raw Data Pull '!$H:$H,'Raw Data Pull '!$C:$C,'raw data reformatted'!D8)</f>
        <v>71890</v>
      </c>
      <c r="E12" s="20">
        <f>SUMIFS('Raw Data Pull '!$H:$H,'Raw Data Pull '!$C:$C,'raw data reformatted'!E8)</f>
        <v>112232</v>
      </c>
      <c r="F12" s="20">
        <f>SUMIFS('Raw Data Pull '!$H:$H,'Raw Data Pull '!$C:$C,'raw data reformatted'!F8)</f>
        <v>47720</v>
      </c>
      <c r="G12" s="20">
        <f>SUMIFS('Raw Data Pull '!$H:$H,'Raw Data Pull '!$C:$C,'raw data reformatted'!G8)</f>
        <v>51253</v>
      </c>
      <c r="H12" s="20">
        <f>SUMIFS('Raw Data Pull '!$H:$H,'Raw Data Pull '!$C:$C,'raw data reformatted'!H8)</f>
        <v>64376</v>
      </c>
      <c r="I12" s="20">
        <f>SUMIFS('Raw Data Pull '!$H:$H,'Raw Data Pull '!$C:$C,'raw data reformatted'!I8)</f>
        <v>102737</v>
      </c>
      <c r="J12" s="20">
        <f>SUMIFS('Raw Data Pull '!$H:$H,'Raw Data Pull '!$C:$C,'raw data reformatted'!J8)</f>
        <v>128917</v>
      </c>
      <c r="K12" s="20">
        <f>SUMIFS('Raw Data Pull '!$H:$H,'Raw Data Pull '!$C:$C,'raw data reformatted'!K8)</f>
        <v>198340</v>
      </c>
      <c r="L12" s="20">
        <f>SUMIFS('Raw Data Pull '!$H:$H,'Raw Data Pull '!$C:$C,'raw data reformatted'!L8)</f>
        <v>275542</v>
      </c>
      <c r="M12" s="20">
        <f>SUMIFS('Raw Data Pull '!$H:$H,'Raw Data Pull '!$C:$C,'raw data reformatted'!M8)</f>
        <v>98799</v>
      </c>
      <c r="N12" s="20">
        <f>SUMIFS('Raw Data Pull '!$H:$H,'Raw Data Pull '!$C:$C,'raw data reformatted'!N8)</f>
        <v>61831</v>
      </c>
      <c r="O12" s="20">
        <f>SUMIFS('Raw Data Pull '!$H:$H,'Raw Data Pull '!$C:$C,'raw data reformatted'!O8)</f>
        <v>55959</v>
      </c>
      <c r="P12" s="20">
        <f>SUMIFS('Raw Data Pull '!$H:$H,'Raw Data Pull '!$C:$C,'raw data reformatted'!P8)</f>
        <v>71080</v>
      </c>
      <c r="Q12" s="20">
        <f>SUMIFS('Raw Data Pull '!$H:$H,'Raw Data Pull '!$C:$C,'raw data reformatted'!Q8)</f>
        <v>120165</v>
      </c>
      <c r="R12" s="20">
        <f>SUMIFS('Raw Data Pull '!$H:$H,'Raw Data Pull '!$C:$C,'raw data reformatted'!R8)</f>
        <v>49308</v>
      </c>
      <c r="S12" s="20">
        <f>SUMIFS('Raw Data Pull '!$H:$H,'Raw Data Pull '!$C:$C,'raw data reformatted'!S8)</f>
        <v>48298</v>
      </c>
      <c r="T12" s="20">
        <f>SUMIFS('Raw Data Pull '!$H:$H,'Raw Data Pull '!$C:$C,'raw data reformatted'!T8)</f>
        <v>57027</v>
      </c>
      <c r="U12" s="20">
        <f>SUMIFS('Raw Data Pull '!$H:$H,'Raw Data Pull '!$C:$C,'raw data reformatted'!U8)</f>
        <v>89433</v>
      </c>
      <c r="V12" s="20">
        <f>SUMIFS('Raw Data Pull '!$H:$H,'Raw Data Pull '!$C:$C,'raw data reformatted'!V8)</f>
        <v>117174</v>
      </c>
      <c r="W12" s="20">
        <f>SUMIFS('Raw Data Pull '!$H:$H,'Raw Data Pull '!$C:$C,'raw data reformatted'!W8)</f>
        <v>150148</v>
      </c>
      <c r="X12" s="20">
        <f>SUMIFS('Raw Data Pull '!$H:$H,'Raw Data Pull '!$C:$C,'raw data reformatted'!X8)</f>
        <v>212270</v>
      </c>
      <c r="Y12" s="20">
        <f>SUMIFS('Raw Data Pull '!$H:$H,'Raw Data Pull '!$C:$C,'raw data reformatted'!Y8)</f>
        <v>46809</v>
      </c>
      <c r="Z12" s="20">
        <f>SUMIFS('Raw Data Pull '!$H:$H,'Raw Data Pull '!$C:$C,'raw data reformatted'!Z8)</f>
        <v>117</v>
      </c>
    </row>
    <row r="13" spans="1:31" x14ac:dyDescent="0.25">
      <c r="A13" s="23" t="s">
        <v>60</v>
      </c>
      <c r="B13" s="20">
        <f>SUMIFS('Raw Data Pull '!$I:$I,'Raw Data Pull '!$C:$C,'raw data reformatted'!B8)</f>
        <v>42657</v>
      </c>
      <c r="C13" s="20">
        <f>SUMIFS('Raw Data Pull '!$I:$I,'Raw Data Pull '!$C:$C,'raw data reformatted'!C8)</f>
        <v>38147</v>
      </c>
      <c r="D13" s="20">
        <f>SUMIFS('Raw Data Pull '!$I:$I,'Raw Data Pull '!$C:$C,'raw data reformatted'!D8)</f>
        <v>58470</v>
      </c>
      <c r="E13" s="20">
        <f>SUMIFS('Raw Data Pull '!$I:$I,'Raw Data Pull '!$C:$C,'raw data reformatted'!E8)</f>
        <v>91432</v>
      </c>
      <c r="F13" s="20">
        <f>SUMIFS('Raw Data Pull '!$I:$I,'Raw Data Pull '!$C:$C,'raw data reformatted'!F8)</f>
        <v>37632</v>
      </c>
      <c r="G13" s="20">
        <f>SUMIFS('Raw Data Pull '!$I:$I,'Raw Data Pull '!$C:$C,'raw data reformatted'!G8)</f>
        <v>40702</v>
      </c>
      <c r="H13" s="20">
        <f>SUMIFS('Raw Data Pull '!$I:$I,'Raw Data Pull '!$C:$C,'raw data reformatted'!H8)</f>
        <v>52756</v>
      </c>
      <c r="I13" s="20">
        <f>SUMIFS('Raw Data Pull '!$I:$I,'Raw Data Pull '!$C:$C,'raw data reformatted'!I8)</f>
        <v>83804</v>
      </c>
      <c r="J13" s="20">
        <f>SUMIFS('Raw Data Pull '!$I:$I,'Raw Data Pull '!$C:$C,'raw data reformatted'!J8)</f>
        <v>104588</v>
      </c>
      <c r="K13" s="20">
        <f>SUMIFS('Raw Data Pull '!$I:$I,'Raw Data Pull '!$C:$C,'raw data reformatted'!K8)</f>
        <v>165327</v>
      </c>
      <c r="L13" s="20">
        <f>SUMIFS('Raw Data Pull '!$I:$I,'Raw Data Pull '!$C:$C,'raw data reformatted'!L8)</f>
        <v>227400</v>
      </c>
      <c r="M13" s="20">
        <f>SUMIFS('Raw Data Pull '!$I:$I,'Raw Data Pull '!$C:$C,'raw data reformatted'!M8)</f>
        <v>79042</v>
      </c>
      <c r="N13" s="20">
        <f>SUMIFS('Raw Data Pull '!$I:$I,'Raw Data Pull '!$C:$C,'raw data reformatted'!N8)</f>
        <v>49474</v>
      </c>
      <c r="O13" s="20">
        <f>SUMIFS('Raw Data Pull '!$I:$I,'Raw Data Pull '!$C:$C,'raw data reformatted'!O8)</f>
        <v>45693</v>
      </c>
      <c r="P13" s="20">
        <f>SUMIFS('Raw Data Pull '!$I:$I,'Raw Data Pull '!$C:$C,'raw data reformatted'!P8)</f>
        <v>57838</v>
      </c>
      <c r="Q13" s="20">
        <f>SUMIFS('Raw Data Pull '!$I:$I,'Raw Data Pull '!$C:$C,'raw data reformatted'!Q8)</f>
        <v>96781</v>
      </c>
      <c r="R13" s="20">
        <f>SUMIFS('Raw Data Pull '!$I:$I,'Raw Data Pull '!$C:$C,'raw data reformatted'!R8)</f>
        <v>38166</v>
      </c>
      <c r="S13" s="20">
        <f>SUMIFS('Raw Data Pull '!$I:$I,'Raw Data Pull '!$C:$C,'raw data reformatted'!S8)</f>
        <v>37029</v>
      </c>
      <c r="T13" s="20">
        <f>SUMIFS('Raw Data Pull '!$I:$I,'Raw Data Pull '!$C:$C,'raw data reformatted'!T8)</f>
        <v>45535</v>
      </c>
      <c r="U13" s="20">
        <f>SUMIFS('Raw Data Pull '!$I:$I,'Raw Data Pull '!$C:$C,'raw data reformatted'!U8)</f>
        <v>71433</v>
      </c>
      <c r="V13" s="20">
        <f>SUMIFS('Raw Data Pull '!$I:$I,'Raw Data Pull '!$C:$C,'raw data reformatted'!V8)</f>
        <v>94941</v>
      </c>
      <c r="W13" s="20">
        <f>SUMIFS('Raw Data Pull '!$I:$I,'Raw Data Pull '!$C:$C,'raw data reformatted'!W8)</f>
        <v>121297</v>
      </c>
      <c r="X13" s="20">
        <f>SUMIFS('Raw Data Pull '!$I:$I,'Raw Data Pull '!$C:$C,'raw data reformatted'!X8)</f>
        <v>167527</v>
      </c>
      <c r="Y13" s="20">
        <f>SUMIFS('Raw Data Pull '!$I:$I,'Raw Data Pull '!$C:$C,'raw data reformatted'!Y8)</f>
        <v>35243</v>
      </c>
      <c r="Z13" s="20">
        <f>SUMIFS('Raw Data Pull '!$I:$I,'Raw Data Pull '!$C:$C,'raw data reformatted'!Z8)</f>
        <v>87</v>
      </c>
    </row>
    <row r="14" spans="1:31" x14ac:dyDescent="0.25">
      <c r="A14" s="23" t="s">
        <v>61</v>
      </c>
      <c r="B14" s="20">
        <f>SUMIFS('Raw Data Pull '!$J:$J,'Raw Data Pull '!$C:$C,'raw data reformatted'!B8)</f>
        <v>8802</v>
      </c>
      <c r="C14" s="20">
        <f>SUMIFS('Raw Data Pull '!$J:$J,'Raw Data Pull '!$C:$C,'raw data reformatted'!C8)</f>
        <v>7848</v>
      </c>
      <c r="D14" s="20">
        <f>SUMIFS('Raw Data Pull '!$J:$J,'Raw Data Pull '!$C:$C,'raw data reformatted'!D8)</f>
        <v>10692</v>
      </c>
      <c r="E14" s="20">
        <f>SUMIFS('Raw Data Pull '!$J:$J,'Raw Data Pull '!$C:$C,'raw data reformatted'!E8)</f>
        <v>15892</v>
      </c>
      <c r="F14" s="20">
        <f>SUMIFS('Raw Data Pull '!$J:$J,'Raw Data Pull '!$C:$C,'raw data reformatted'!F8)</f>
        <v>8249</v>
      </c>
      <c r="G14" s="20">
        <f>SUMIFS('Raw Data Pull '!$J:$J,'Raw Data Pull '!$C:$C,'raw data reformatted'!G8)</f>
        <v>8144</v>
      </c>
      <c r="H14" s="20">
        <f>SUMIFS('Raw Data Pull '!$J:$J,'Raw Data Pull '!$C:$C,'raw data reformatted'!H8)</f>
        <v>8947</v>
      </c>
      <c r="I14" s="20">
        <f>SUMIFS('Raw Data Pull '!$J:$J,'Raw Data Pull '!$C:$C,'raw data reformatted'!I8)</f>
        <v>13979</v>
      </c>
      <c r="J14" s="20">
        <f>SUMIFS('Raw Data Pull '!$J:$J,'Raw Data Pull '!$C:$C,'raw data reformatted'!J8)</f>
        <v>18216</v>
      </c>
      <c r="K14" s="20">
        <f>SUMIFS('Raw Data Pull '!$J:$J,'Raw Data Pull '!$C:$C,'raw data reformatted'!K8)</f>
        <v>25963</v>
      </c>
      <c r="L14" s="20">
        <f>SUMIFS('Raw Data Pull '!$J:$J,'Raw Data Pull '!$C:$C,'raw data reformatted'!L8)</f>
        <v>37520</v>
      </c>
      <c r="M14" s="20">
        <f>SUMIFS('Raw Data Pull '!$J:$J,'Raw Data Pull '!$C:$C,'raw data reformatted'!M8)</f>
        <v>14718</v>
      </c>
      <c r="N14" s="20">
        <f>SUMIFS('Raw Data Pull '!$J:$J,'Raw Data Pull '!$C:$C,'raw data reformatted'!N8)</f>
        <v>8791</v>
      </c>
      <c r="O14" s="20">
        <f>SUMIFS('Raw Data Pull '!$J:$J,'Raw Data Pull '!$C:$C,'raw data reformatted'!O8)</f>
        <v>7992</v>
      </c>
      <c r="P14" s="20">
        <f>SUMIFS('Raw Data Pull '!$J:$J,'Raw Data Pull '!$C:$C,'raw data reformatted'!P8)</f>
        <v>10524</v>
      </c>
      <c r="Q14" s="20">
        <f>SUMIFS('Raw Data Pull '!$J:$J,'Raw Data Pull '!$C:$C,'raw data reformatted'!Q8)</f>
        <v>15567</v>
      </c>
      <c r="R14" s="20">
        <f>SUMIFS('Raw Data Pull '!$J:$J,'Raw Data Pull '!$C:$C,'raw data reformatted'!R8)</f>
        <v>8822</v>
      </c>
      <c r="S14" s="20">
        <f>SUMIFS('Raw Data Pull '!$J:$J,'Raw Data Pull '!$C:$C,'raw data reformatted'!S8)</f>
        <v>8116</v>
      </c>
      <c r="T14" s="20">
        <f>SUMIFS('Raw Data Pull '!$J:$J,'Raw Data Pull '!$C:$C,'raw data reformatted'!T8)</f>
        <v>9706</v>
      </c>
      <c r="U14" s="20">
        <f>SUMIFS('Raw Data Pull '!$J:$J,'Raw Data Pull '!$C:$C,'raw data reformatted'!U8)</f>
        <v>15032</v>
      </c>
      <c r="V14" s="20">
        <f>SUMIFS('Raw Data Pull '!$J:$J,'Raw Data Pull '!$C:$C,'raw data reformatted'!V8)</f>
        <v>19017</v>
      </c>
      <c r="W14" s="20">
        <f>SUMIFS('Raw Data Pull '!$J:$J,'Raw Data Pull '!$C:$C,'raw data reformatted'!W8)</f>
        <v>24492</v>
      </c>
      <c r="X14" s="20">
        <f>SUMIFS('Raw Data Pull '!$J:$J,'Raw Data Pull '!$C:$C,'raw data reformatted'!X8)</f>
        <v>37920</v>
      </c>
      <c r="Y14" s="20">
        <f>SUMIFS('Raw Data Pull '!$J:$J,'Raw Data Pull '!$C:$C,'raw data reformatted'!Y8)</f>
        <v>10105</v>
      </c>
      <c r="Z14" s="20">
        <f>SUMIFS('Raw Data Pull '!$J:$J,'Raw Data Pull '!$C:$C,'raw data reformatted'!Z8)</f>
        <v>29</v>
      </c>
    </row>
    <row r="15" spans="1:31" x14ac:dyDescent="0.25">
      <c r="A15" s="23" t="s">
        <v>62</v>
      </c>
      <c r="B15" s="20">
        <f>SUMIFS('Raw Data Pull '!$K:$K,'Raw Data Pull '!$C:$C,'raw data reformatted'!B8)</f>
        <v>4022</v>
      </c>
      <c r="C15" s="20">
        <f>SUMIFS('Raw Data Pull '!$K:$K,'Raw Data Pull '!$C:$C,'raw data reformatted'!C8)</f>
        <v>2249</v>
      </c>
      <c r="D15" s="20">
        <f>SUMIFS('Raw Data Pull '!$K:$K,'Raw Data Pull '!$C:$C,'raw data reformatted'!D8)</f>
        <v>2728</v>
      </c>
      <c r="E15" s="20">
        <f>SUMIFS('Raw Data Pull '!$K:$K,'Raw Data Pull '!$C:$C,'raw data reformatted'!E8)</f>
        <v>4908</v>
      </c>
      <c r="F15" s="20">
        <f>SUMIFS('Raw Data Pull '!$K:$K,'Raw Data Pull '!$C:$C,'raw data reformatted'!F8)</f>
        <v>1839</v>
      </c>
      <c r="G15" s="20">
        <f>SUMIFS('Raw Data Pull '!$K:$K,'Raw Data Pull '!$C:$C,'raw data reformatted'!G8)</f>
        <v>2407</v>
      </c>
      <c r="H15" s="20">
        <f>SUMIFS('Raw Data Pull '!$K:$K,'Raw Data Pull '!$C:$C,'raw data reformatted'!H8)</f>
        <v>2673</v>
      </c>
      <c r="I15" s="20">
        <f>SUMIFS('Raw Data Pull '!$K:$K,'Raw Data Pull '!$C:$C,'raw data reformatted'!I8)</f>
        <v>4923</v>
      </c>
      <c r="J15" s="20">
        <f>SUMIFS('Raw Data Pull '!$K:$K,'Raw Data Pull '!$C:$C,'raw data reformatted'!J8)</f>
        <v>6113</v>
      </c>
      <c r="K15" s="20">
        <f>SUMIFS('Raw Data Pull '!$K:$K,'Raw Data Pull '!$C:$C,'raw data reformatted'!K8)</f>
        <v>7033</v>
      </c>
      <c r="L15" s="20">
        <f>SUMIFS('Raw Data Pull '!$K:$K,'Raw Data Pull '!$C:$C,'raw data reformatted'!L8)</f>
        <v>10622</v>
      </c>
      <c r="M15" s="20">
        <f>SUMIFS('Raw Data Pull '!$K:$K,'Raw Data Pull '!$C:$C,'raw data reformatted'!M8)</f>
        <v>5039</v>
      </c>
      <c r="N15" s="20">
        <f>SUMIFS('Raw Data Pull '!$K:$K,'Raw Data Pull '!$C:$C,'raw data reformatted'!N8)</f>
        <v>3566</v>
      </c>
      <c r="O15" s="20">
        <f>SUMIFS('Raw Data Pull '!$K:$K,'Raw Data Pull '!$C:$C,'raw data reformatted'!O8)</f>
        <v>2276</v>
      </c>
      <c r="P15" s="20">
        <f>SUMIFS('Raw Data Pull '!$K:$K,'Raw Data Pull '!$C:$C,'raw data reformatted'!P8)</f>
        <v>2718</v>
      </c>
      <c r="Q15" s="20">
        <f>SUMIFS('Raw Data Pull '!$K:$K,'Raw Data Pull '!$C:$C,'raw data reformatted'!Q8)</f>
        <v>7817</v>
      </c>
      <c r="R15" s="20">
        <f>SUMIFS('Raw Data Pull '!$K:$K,'Raw Data Pull '!$C:$C,'raw data reformatted'!R8)</f>
        <v>2320</v>
      </c>
      <c r="S15" s="20">
        <f>SUMIFS('Raw Data Pull '!$K:$K,'Raw Data Pull '!$C:$C,'raw data reformatted'!S8)</f>
        <v>3092</v>
      </c>
      <c r="T15" s="20">
        <f>SUMIFS('Raw Data Pull '!$K:$K,'Raw Data Pull '!$C:$C,'raw data reformatted'!T8)</f>
        <v>1786</v>
      </c>
      <c r="U15" s="20">
        <f>SUMIFS('Raw Data Pull '!$K:$K,'Raw Data Pull '!$C:$C,'raw data reformatted'!U8)</f>
        <v>2968</v>
      </c>
      <c r="V15" s="20">
        <f>SUMIFS('Raw Data Pull '!$K:$K,'Raw Data Pull '!$C:$C,'raw data reformatted'!V8)</f>
        <v>3216</v>
      </c>
      <c r="W15" s="20">
        <f>SUMIFS('Raw Data Pull '!$K:$K,'Raw Data Pull '!$C:$C,'raw data reformatted'!W8)</f>
        <v>4359</v>
      </c>
      <c r="X15" s="20">
        <f>SUMIFS('Raw Data Pull '!$K:$K,'Raw Data Pull '!$C:$C,'raw data reformatted'!X8)</f>
        <v>6823</v>
      </c>
      <c r="Y15" s="20">
        <f>SUMIFS('Raw Data Pull '!$K:$K,'Raw Data Pull '!$C:$C,'raw data reformatted'!Y8)</f>
        <v>1361</v>
      </c>
      <c r="Z15" s="20">
        <f>SUMIFS('Raw Data Pull '!$K:$K,'Raw Data Pull '!$C:$C,'raw data reformatted'!Z8)</f>
        <v>1</v>
      </c>
    </row>
    <row r="16" spans="1:31" x14ac:dyDescent="0.25">
      <c r="A16" s="18" t="s">
        <v>63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22" t="s">
        <v>64</v>
      </c>
      <c r="B17" s="20">
        <f>SUMIFS('Raw Data Pull '!$L:$L,'Raw Data Pull '!$C:$C,'raw data reformatted'!B8)</f>
        <v>8801</v>
      </c>
      <c r="C17" s="20">
        <f>SUMIFS('Raw Data Pull '!$L:$L,'Raw Data Pull '!$C:$C,'raw data reformatted'!C8)</f>
        <v>7843</v>
      </c>
      <c r="D17" s="20">
        <f>SUMIFS('Raw Data Pull '!$L:$L,'Raw Data Pull '!$C:$C,'raw data reformatted'!D8)</f>
        <v>10691</v>
      </c>
      <c r="E17" s="20">
        <f>SUMIFS('Raw Data Pull '!$L:$L,'Raw Data Pull '!$C:$C,'raw data reformatted'!E8)</f>
        <v>15891</v>
      </c>
      <c r="F17" s="20">
        <f>SUMIFS('Raw Data Pull '!$L:$L,'Raw Data Pull '!$C:$C,'raw data reformatted'!F8)</f>
        <v>8249</v>
      </c>
      <c r="G17" s="20">
        <f>SUMIFS('Raw Data Pull '!$L:$L,'Raw Data Pull '!$C:$C,'raw data reformatted'!G8)</f>
        <v>8143</v>
      </c>
      <c r="H17" s="20">
        <f>SUMIFS('Raw Data Pull '!$L:$L,'Raw Data Pull '!$C:$C,'raw data reformatted'!H8)</f>
        <v>8945</v>
      </c>
      <c r="I17" s="20">
        <f>SUMIFS('Raw Data Pull '!$L:$L,'Raw Data Pull '!$C:$C,'raw data reformatted'!I8)</f>
        <v>13979</v>
      </c>
      <c r="J17" s="20">
        <f>SUMIFS('Raw Data Pull '!$L:$L,'Raw Data Pull '!$C:$C,'raw data reformatted'!J8)</f>
        <v>18215</v>
      </c>
      <c r="K17" s="20">
        <f>SUMIFS('Raw Data Pull '!$L:$L,'Raw Data Pull '!$C:$C,'raw data reformatted'!K8)</f>
        <v>25959</v>
      </c>
      <c r="L17" s="20">
        <f>SUMIFS('Raw Data Pull '!$L:$L,'Raw Data Pull '!$C:$C,'raw data reformatted'!L8)</f>
        <v>37518</v>
      </c>
      <c r="M17" s="20">
        <f>SUMIFS('Raw Data Pull '!$L:$L,'Raw Data Pull '!$C:$C,'raw data reformatted'!M8)</f>
        <v>14716</v>
      </c>
      <c r="N17" s="20">
        <f>SUMIFS('Raw Data Pull '!$L:$L,'Raw Data Pull '!$C:$C,'raw data reformatted'!N8)</f>
        <v>8789</v>
      </c>
      <c r="O17" s="20">
        <f>SUMIFS('Raw Data Pull '!$L:$L,'Raw Data Pull '!$C:$C,'raw data reformatted'!O8)</f>
        <v>7989</v>
      </c>
      <c r="P17" s="20">
        <f>SUMIFS('Raw Data Pull '!$L:$L,'Raw Data Pull '!$C:$C,'raw data reformatted'!P8)</f>
        <v>10522</v>
      </c>
      <c r="Q17" s="20">
        <f>SUMIFS('Raw Data Pull '!$L:$L,'Raw Data Pull '!$C:$C,'raw data reformatted'!Q8)</f>
        <v>15560</v>
      </c>
      <c r="R17" s="20">
        <f>SUMIFS('Raw Data Pull '!$L:$L,'Raw Data Pull '!$C:$C,'raw data reformatted'!R8)</f>
        <v>8819</v>
      </c>
      <c r="S17" s="20">
        <f>SUMIFS('Raw Data Pull '!$L:$L,'Raw Data Pull '!$C:$C,'raw data reformatted'!S8)</f>
        <v>8110</v>
      </c>
      <c r="T17" s="20">
        <f>SUMIFS('Raw Data Pull '!$L:$L,'Raw Data Pull '!$C:$C,'raw data reformatted'!T8)</f>
        <v>9698</v>
      </c>
      <c r="U17" s="20">
        <f>SUMIFS('Raw Data Pull '!$L:$L,'Raw Data Pull '!$C:$C,'raw data reformatted'!U8)</f>
        <v>15010</v>
      </c>
      <c r="V17" s="20">
        <f>SUMIFS('Raw Data Pull '!$L:$L,'Raw Data Pull '!$C:$C,'raw data reformatted'!V8)</f>
        <v>18999</v>
      </c>
      <c r="W17" s="20">
        <f>SUMIFS('Raw Data Pull '!$L:$L,'Raw Data Pull '!$C:$C,'raw data reformatted'!W8)</f>
        <v>24455</v>
      </c>
      <c r="X17" s="20">
        <f>SUMIFS('Raw Data Pull '!$L:$L,'Raw Data Pull '!$C:$C,'raw data reformatted'!X8)</f>
        <v>37814</v>
      </c>
      <c r="Y17" s="20">
        <f>SUMIFS('Raw Data Pull '!$L:$L,'Raw Data Pull '!$C:$C,'raw data reformatted'!Y8)</f>
        <v>9445</v>
      </c>
      <c r="Z17" s="20">
        <f>SUMIFS('Raw Data Pull '!$L:$L,'Raw Data Pull '!$C:$C,'raw data reformatted'!Z8)</f>
        <v>0</v>
      </c>
    </row>
    <row r="18" spans="1:26" x14ac:dyDescent="0.25">
      <c r="A18" s="22" t="s">
        <v>65</v>
      </c>
      <c r="B18" s="20">
        <f>SUMIFS('Raw Data Pull '!$M:$M,'Raw Data Pull '!$C:$C,'raw data reformatted'!B8)</f>
        <v>1613</v>
      </c>
      <c r="C18" s="20">
        <f>SUMIFS('Raw Data Pull '!$M:$M,'Raw Data Pull '!$C:$C,'raw data reformatted'!C8)</f>
        <v>1607</v>
      </c>
      <c r="D18" s="20">
        <f>SUMIFS('Raw Data Pull '!$M:$M,'Raw Data Pull '!$C:$C,'raw data reformatted'!D8)</f>
        <v>1995</v>
      </c>
      <c r="E18" s="20">
        <f>SUMIFS('Raw Data Pull '!$M:$M,'Raw Data Pull '!$C:$C,'raw data reformatted'!E8)</f>
        <v>3135</v>
      </c>
      <c r="F18" s="20">
        <f>SUMIFS('Raw Data Pull '!$M:$M,'Raw Data Pull '!$C:$C,'raw data reformatted'!F8)</f>
        <v>1569</v>
      </c>
      <c r="G18" s="20">
        <f>SUMIFS('Raw Data Pull '!$M:$M,'Raw Data Pull '!$C:$C,'raw data reformatted'!G8)</f>
        <v>1584</v>
      </c>
      <c r="H18" s="20">
        <f>SUMIFS('Raw Data Pull '!$M:$M,'Raw Data Pull '!$C:$C,'raw data reformatted'!H8)</f>
        <v>1986</v>
      </c>
      <c r="I18" s="20">
        <f>SUMIFS('Raw Data Pull '!$M:$M,'Raw Data Pull '!$C:$C,'raw data reformatted'!I8)</f>
        <v>3320</v>
      </c>
      <c r="J18" s="20">
        <f>SUMIFS('Raw Data Pull '!$M:$M,'Raw Data Pull '!$C:$C,'raw data reformatted'!J8)</f>
        <v>4441</v>
      </c>
      <c r="K18" s="20">
        <f>SUMIFS('Raw Data Pull '!$M:$M,'Raw Data Pull '!$C:$C,'raw data reformatted'!K8)</f>
        <v>7782</v>
      </c>
      <c r="L18" s="20">
        <f>SUMIFS('Raw Data Pull '!$M:$M,'Raw Data Pull '!$C:$C,'raw data reformatted'!L8)</f>
        <v>10429</v>
      </c>
      <c r="M18" s="20">
        <f>SUMIFS('Raw Data Pull '!$M:$M,'Raw Data Pull '!$C:$C,'raw data reformatted'!M8)</f>
        <v>3686</v>
      </c>
      <c r="N18" s="20">
        <f>SUMIFS('Raw Data Pull '!$M:$M,'Raw Data Pull '!$C:$C,'raw data reformatted'!N8)</f>
        <v>2183</v>
      </c>
      <c r="O18" s="20">
        <f>SUMIFS('Raw Data Pull '!$M:$M,'Raw Data Pull '!$C:$C,'raw data reformatted'!O8)</f>
        <v>2265</v>
      </c>
      <c r="P18" s="20">
        <f>SUMIFS('Raw Data Pull '!$M:$M,'Raw Data Pull '!$C:$C,'raw data reformatted'!P8)</f>
        <v>3206</v>
      </c>
      <c r="Q18" s="20">
        <f>SUMIFS('Raw Data Pull '!$M:$M,'Raw Data Pull '!$C:$C,'raw data reformatted'!Q8)</f>
        <v>4888</v>
      </c>
      <c r="R18" s="20">
        <f>SUMIFS('Raw Data Pull '!$M:$M,'Raw Data Pull '!$C:$C,'raw data reformatted'!R8)</f>
        <v>2781</v>
      </c>
      <c r="S18" s="20">
        <f>SUMIFS('Raw Data Pull '!$M:$M,'Raw Data Pull '!$C:$C,'raw data reformatted'!S8)</f>
        <v>2695</v>
      </c>
      <c r="T18" s="20">
        <f>SUMIFS('Raw Data Pull '!$M:$M,'Raw Data Pull '!$C:$C,'raw data reformatted'!T8)</f>
        <v>3540</v>
      </c>
      <c r="U18" s="20">
        <f>SUMIFS('Raw Data Pull '!$M:$M,'Raw Data Pull '!$C:$C,'raw data reformatted'!U8)</f>
        <v>5713</v>
      </c>
      <c r="V18" s="20">
        <f>SUMIFS('Raw Data Pull '!$M:$M,'Raw Data Pull '!$C:$C,'raw data reformatted'!V8)</f>
        <v>7405</v>
      </c>
      <c r="W18" s="20">
        <f>SUMIFS('Raw Data Pull '!$M:$M,'Raw Data Pull '!$C:$C,'raw data reformatted'!W8)</f>
        <v>9350</v>
      </c>
      <c r="X18" s="20">
        <f>SUMIFS('Raw Data Pull '!$M:$M,'Raw Data Pull '!$C:$C,'raw data reformatted'!X8)</f>
        <v>12333</v>
      </c>
      <c r="Y18" s="20">
        <f>SUMIFS('Raw Data Pull '!$M:$M,'Raw Data Pull '!$C:$C,'raw data reformatted'!Y8)</f>
        <v>1425</v>
      </c>
      <c r="Z18" s="20">
        <f>SUMIFS('Raw Data Pull '!$M:$M,'Raw Data Pull '!$C:$C,'raw data reformatted'!Z8)</f>
        <v>0</v>
      </c>
    </row>
    <row r="19" spans="1:26" ht="30" x14ac:dyDescent="0.25">
      <c r="A19" s="22" t="s">
        <v>66</v>
      </c>
      <c r="B19" s="20">
        <f>SUMIFS('Raw Data Pull '!$N:$N,'Raw Data Pull '!$C:$C,'raw data reformatted'!B8)</f>
        <v>765</v>
      </c>
      <c r="C19" s="20">
        <f>SUMIFS('Raw Data Pull '!$N:$N,'Raw Data Pull '!$C:$C,'raw data reformatted'!C8)</f>
        <v>724</v>
      </c>
      <c r="D19" s="20">
        <f>SUMIFS('Raw Data Pull '!$N:$N,'Raw Data Pull '!$C:$C,'raw data reformatted'!D8)</f>
        <v>897</v>
      </c>
      <c r="E19" s="20">
        <f>SUMIFS('Raw Data Pull '!$N:$N,'Raw Data Pull '!$C:$C,'raw data reformatted'!E8)</f>
        <v>1442</v>
      </c>
      <c r="F19" s="20">
        <f>SUMIFS('Raw Data Pull '!$N:$N,'Raw Data Pull '!$C:$C,'raw data reformatted'!F8)</f>
        <v>743</v>
      </c>
      <c r="G19" s="20">
        <f>SUMIFS('Raw Data Pull '!$N:$N,'Raw Data Pull '!$C:$C,'raw data reformatted'!G8)</f>
        <v>715</v>
      </c>
      <c r="H19" s="20">
        <f>SUMIFS('Raw Data Pull '!$N:$N,'Raw Data Pull '!$C:$C,'raw data reformatted'!H8)</f>
        <v>800</v>
      </c>
      <c r="I19" s="20">
        <f>SUMIFS('Raw Data Pull '!$N:$N,'Raw Data Pull '!$C:$C,'raw data reformatted'!I8)</f>
        <v>1039</v>
      </c>
      <c r="J19" s="20">
        <f>SUMIFS('Raw Data Pull '!$N:$N,'Raw Data Pull '!$C:$C,'raw data reformatted'!J8)</f>
        <v>1265</v>
      </c>
      <c r="K19" s="20">
        <f>SUMIFS('Raw Data Pull '!$N:$N,'Raw Data Pull '!$C:$C,'raw data reformatted'!K8)</f>
        <v>1769</v>
      </c>
      <c r="L19" s="20">
        <f>SUMIFS('Raw Data Pull '!$N:$N,'Raw Data Pull '!$C:$C,'raw data reformatted'!L8)</f>
        <v>2863</v>
      </c>
      <c r="M19" s="20">
        <f>SUMIFS('Raw Data Pull '!$N:$N,'Raw Data Pull '!$C:$C,'raw data reformatted'!M8)</f>
        <v>1223</v>
      </c>
      <c r="N19" s="20">
        <f>SUMIFS('Raw Data Pull '!$N:$N,'Raw Data Pull '!$C:$C,'raw data reformatted'!N8)</f>
        <v>746</v>
      </c>
      <c r="O19" s="20">
        <f>SUMIFS('Raw Data Pull '!$N:$N,'Raw Data Pull '!$C:$C,'raw data reformatted'!O8)</f>
        <v>614</v>
      </c>
      <c r="P19" s="20">
        <f>SUMIFS('Raw Data Pull '!$N:$N,'Raw Data Pull '!$C:$C,'raw data reformatted'!P8)</f>
        <v>793</v>
      </c>
      <c r="Q19" s="20">
        <f>SUMIFS('Raw Data Pull '!$N:$N,'Raw Data Pull '!$C:$C,'raw data reformatted'!Q8)</f>
        <v>1158</v>
      </c>
      <c r="R19" s="20">
        <f>SUMIFS('Raw Data Pull '!$N:$N,'Raw Data Pull '!$C:$C,'raw data reformatted'!R8)</f>
        <v>555</v>
      </c>
      <c r="S19" s="20">
        <f>SUMIFS('Raw Data Pull '!$N:$N,'Raw Data Pull '!$C:$C,'raw data reformatted'!S8)</f>
        <v>542</v>
      </c>
      <c r="T19" s="20">
        <f>SUMIFS('Raw Data Pull '!$N:$N,'Raw Data Pull '!$C:$C,'raw data reformatted'!T8)</f>
        <v>517</v>
      </c>
      <c r="U19" s="20">
        <f>SUMIFS('Raw Data Pull '!$N:$N,'Raw Data Pull '!$C:$C,'raw data reformatted'!U8)</f>
        <v>782</v>
      </c>
      <c r="V19" s="20">
        <f>SUMIFS('Raw Data Pull '!$N:$N,'Raw Data Pull '!$C:$C,'raw data reformatted'!V8)</f>
        <v>819</v>
      </c>
      <c r="W19" s="20">
        <f>SUMIFS('Raw Data Pull '!$N:$N,'Raw Data Pull '!$C:$C,'raw data reformatted'!W8)</f>
        <v>995</v>
      </c>
      <c r="X19" s="20">
        <f>SUMIFS('Raw Data Pull '!$N:$N,'Raw Data Pull '!$C:$C,'raw data reformatted'!X8)</f>
        <v>1433</v>
      </c>
      <c r="Y19" s="20">
        <f>SUMIFS('Raw Data Pull '!$N:$N,'Raw Data Pull '!$C:$C,'raw data reformatted'!Y8)</f>
        <v>254</v>
      </c>
      <c r="Z19" s="20">
        <f>SUMIFS('Raw Data Pull '!$N:$N,'Raw Data Pull '!$C:$C,'raw data reformatted'!Z8)</f>
        <v>0</v>
      </c>
    </row>
    <row r="20" spans="1:26" ht="30" x14ac:dyDescent="0.25">
      <c r="A20" s="22" t="s">
        <v>67</v>
      </c>
      <c r="B20" s="20">
        <f>SUMIFS('Raw Data Pull '!$O:$O,'Raw Data Pull '!$C:$C,'raw data reformatted'!B8)</f>
        <v>187</v>
      </c>
      <c r="C20" s="20">
        <f>SUMIFS('Raw Data Pull '!$O:$O,'Raw Data Pull '!$C:$C,'raw data reformatted'!C8)</f>
        <v>159</v>
      </c>
      <c r="D20" s="20">
        <f>SUMIFS('Raw Data Pull '!$O:$O,'Raw Data Pull '!$C:$C,'raw data reformatted'!D8)</f>
        <v>219</v>
      </c>
      <c r="E20" s="20">
        <f>SUMIFS('Raw Data Pull '!$O:$O,'Raw Data Pull '!$C:$C,'raw data reformatted'!E8)</f>
        <v>332</v>
      </c>
      <c r="F20" s="20">
        <f>SUMIFS('Raw Data Pull '!$O:$O,'Raw Data Pull '!$C:$C,'raw data reformatted'!F8)</f>
        <v>178</v>
      </c>
      <c r="G20" s="20">
        <f>SUMIFS('Raw Data Pull '!$O:$O,'Raw Data Pull '!$C:$C,'raw data reformatted'!G8)</f>
        <v>170</v>
      </c>
      <c r="H20" s="20">
        <f>SUMIFS('Raw Data Pull '!$O:$O,'Raw Data Pull '!$C:$C,'raw data reformatted'!H8)</f>
        <v>196</v>
      </c>
      <c r="I20" s="20">
        <f>SUMIFS('Raw Data Pull '!$O:$O,'Raw Data Pull '!$C:$C,'raw data reformatted'!I8)</f>
        <v>281</v>
      </c>
      <c r="J20" s="20">
        <f>SUMIFS('Raw Data Pull '!$O:$O,'Raw Data Pull '!$C:$C,'raw data reformatted'!J8)</f>
        <v>373</v>
      </c>
      <c r="K20" s="20">
        <f>SUMIFS('Raw Data Pull '!$O:$O,'Raw Data Pull '!$C:$C,'raw data reformatted'!K8)</f>
        <v>534</v>
      </c>
      <c r="L20" s="20">
        <f>SUMIFS('Raw Data Pull '!$O:$O,'Raw Data Pull '!$C:$C,'raw data reformatted'!L8)</f>
        <v>843</v>
      </c>
      <c r="M20" s="20">
        <f>SUMIFS('Raw Data Pull '!$O:$O,'Raw Data Pull '!$C:$C,'raw data reformatted'!M8)</f>
        <v>333</v>
      </c>
      <c r="N20" s="20">
        <f>SUMIFS('Raw Data Pull '!$O:$O,'Raw Data Pull '!$C:$C,'raw data reformatted'!N8)</f>
        <v>213</v>
      </c>
      <c r="O20" s="20">
        <f>SUMIFS('Raw Data Pull '!$O:$O,'Raw Data Pull '!$C:$C,'raw data reformatted'!O8)</f>
        <v>202</v>
      </c>
      <c r="P20" s="20">
        <f>SUMIFS('Raw Data Pull '!$O:$O,'Raw Data Pull '!$C:$C,'raw data reformatted'!P8)</f>
        <v>274</v>
      </c>
      <c r="Q20" s="20">
        <f>SUMIFS('Raw Data Pull '!$O:$O,'Raw Data Pull '!$C:$C,'raw data reformatted'!Q8)</f>
        <v>412</v>
      </c>
      <c r="R20" s="20">
        <f>SUMIFS('Raw Data Pull '!$O:$O,'Raw Data Pull '!$C:$C,'raw data reformatted'!R8)</f>
        <v>187</v>
      </c>
      <c r="S20" s="20">
        <f>SUMIFS('Raw Data Pull '!$O:$O,'Raw Data Pull '!$C:$C,'raw data reformatted'!S8)</f>
        <v>186</v>
      </c>
      <c r="T20" s="20">
        <f>SUMIFS('Raw Data Pull '!$O:$O,'Raw Data Pull '!$C:$C,'raw data reformatted'!T8)</f>
        <v>210</v>
      </c>
      <c r="U20" s="20">
        <f>SUMIFS('Raw Data Pull '!$O:$O,'Raw Data Pull '!$C:$C,'raw data reformatted'!U8)</f>
        <v>367</v>
      </c>
      <c r="V20" s="20">
        <f>SUMIFS('Raw Data Pull '!$O:$O,'Raw Data Pull '!$C:$C,'raw data reformatted'!V8)</f>
        <v>349</v>
      </c>
      <c r="W20" s="20">
        <f>SUMIFS('Raw Data Pull '!$O:$O,'Raw Data Pull '!$C:$C,'raw data reformatted'!W8)</f>
        <v>437</v>
      </c>
      <c r="X20" s="20">
        <f>SUMIFS('Raw Data Pull '!$O:$O,'Raw Data Pull '!$C:$C,'raw data reformatted'!X8)</f>
        <v>560</v>
      </c>
      <c r="Y20" s="20">
        <f>SUMIFS('Raw Data Pull '!$O:$O,'Raw Data Pull '!$C:$C,'raw data reformatted'!Y8)</f>
        <v>65</v>
      </c>
      <c r="Z20" s="20">
        <f>SUMIFS('Raw Data Pull '!$O:$O,'Raw Data Pull '!$C:$C,'raw data reformatted'!Z8)</f>
        <v>0</v>
      </c>
    </row>
    <row r="21" spans="1:26" x14ac:dyDescent="0.25">
      <c r="A21" s="22" t="s">
        <v>65</v>
      </c>
      <c r="B21" s="20">
        <f>SUMIFS('Raw Data Pull '!$Q:$Q,'Raw Data Pull '!$C:$C,'raw data reformatted'!B8)</f>
        <v>151</v>
      </c>
      <c r="C21" s="20">
        <f>SUMIFS('Raw Data Pull '!$Q:$Q,'Raw Data Pull '!$C:$C,'raw data reformatted'!C8)</f>
        <v>142</v>
      </c>
      <c r="D21" s="20">
        <f>SUMIFS('Raw Data Pull '!$Q:$Q,'Raw Data Pull '!$C:$C,'raw data reformatted'!D8)</f>
        <v>157</v>
      </c>
      <c r="E21" s="20">
        <f>SUMIFS('Raw Data Pull '!$Q:$Q,'Raw Data Pull '!$C:$C,'raw data reformatted'!E8)</f>
        <v>268</v>
      </c>
      <c r="F21" s="20">
        <f>SUMIFS('Raw Data Pull '!$Q:$Q,'Raw Data Pull '!$C:$C,'raw data reformatted'!F8)</f>
        <v>160</v>
      </c>
      <c r="G21" s="20">
        <f>SUMIFS('Raw Data Pull '!$Q:$Q,'Raw Data Pull '!$C:$C,'raw data reformatted'!G8)</f>
        <v>132</v>
      </c>
      <c r="H21" s="20">
        <f>SUMIFS('Raw Data Pull '!$Q:$Q,'Raw Data Pull '!$C:$C,'raw data reformatted'!H8)</f>
        <v>133</v>
      </c>
      <c r="I21" s="20">
        <f>SUMIFS('Raw Data Pull '!$Q:$Q,'Raw Data Pull '!$C:$C,'raw data reformatted'!I8)</f>
        <v>185</v>
      </c>
      <c r="J21" s="20">
        <f>SUMIFS('Raw Data Pull '!$Q:$Q,'Raw Data Pull '!$C:$C,'raw data reformatted'!J8)</f>
        <v>224</v>
      </c>
      <c r="K21" s="20">
        <f>SUMIFS('Raw Data Pull '!$Q:$Q,'Raw Data Pull '!$C:$C,'raw data reformatted'!K8)</f>
        <v>295</v>
      </c>
      <c r="L21" s="20">
        <f>SUMIFS('Raw Data Pull '!$Q:$Q,'Raw Data Pull '!$C:$C,'raw data reformatted'!L8)</f>
        <v>442</v>
      </c>
      <c r="M21" s="20">
        <f>SUMIFS('Raw Data Pull '!$Q:$Q,'Raw Data Pull '!$C:$C,'raw data reformatted'!M8)</f>
        <v>203</v>
      </c>
      <c r="N21" s="20">
        <f>SUMIFS('Raw Data Pull '!$Q:$Q,'Raw Data Pull '!$C:$C,'raw data reformatted'!N8)</f>
        <v>119</v>
      </c>
      <c r="O21" s="20">
        <f>SUMIFS('Raw Data Pull '!$Q:$Q,'Raw Data Pull '!$C:$C,'raw data reformatted'!O8)</f>
        <v>110</v>
      </c>
      <c r="P21" s="20">
        <f>SUMIFS('Raw Data Pull '!$Q:$Q,'Raw Data Pull '!$C:$C,'raw data reformatted'!P8)</f>
        <v>134</v>
      </c>
      <c r="Q21" s="20">
        <f>SUMIFS('Raw Data Pull '!$Q:$Q,'Raw Data Pull '!$C:$C,'raw data reformatted'!Q8)</f>
        <v>152</v>
      </c>
      <c r="R21" s="20">
        <f>SUMIFS('Raw Data Pull '!$Q:$Q,'Raw Data Pull '!$C:$C,'raw data reformatted'!R8)</f>
        <v>86</v>
      </c>
      <c r="S21" s="20">
        <f>SUMIFS('Raw Data Pull '!$Q:$Q,'Raw Data Pull '!$C:$C,'raw data reformatted'!S8)</f>
        <v>73</v>
      </c>
      <c r="T21" s="20">
        <f>SUMIFS('Raw Data Pull '!$Q:$Q,'Raw Data Pull '!$C:$C,'raw data reformatted'!T8)</f>
        <v>70</v>
      </c>
      <c r="U21" s="20">
        <f>SUMIFS('Raw Data Pull '!$Q:$Q,'Raw Data Pull '!$C:$C,'raw data reformatted'!U8)</f>
        <v>116</v>
      </c>
      <c r="V21" s="20">
        <f>SUMIFS('Raw Data Pull '!$Q:$Q,'Raw Data Pull '!$C:$C,'raw data reformatted'!V8)</f>
        <v>88</v>
      </c>
      <c r="W21" s="20">
        <f>SUMIFS('Raw Data Pull '!$Q:$Q,'Raw Data Pull '!$C:$C,'raw data reformatted'!W8)</f>
        <v>102</v>
      </c>
      <c r="X21" s="20">
        <f>SUMIFS('Raw Data Pull '!$Q:$Q,'Raw Data Pull '!$C:$C,'raw data reformatted'!X8)</f>
        <v>115</v>
      </c>
      <c r="Y21" s="20">
        <f>SUMIFS('Raw Data Pull '!$Q:$Q,'Raw Data Pull '!$C:$C,'raw data reformatted'!Y8)</f>
        <v>20</v>
      </c>
      <c r="Z21" s="20">
        <f>SUMIFS('Raw Data Pull '!$Q:$Q,'Raw Data Pull '!$C:$C,'raw data reformatted'!Z8)</f>
        <v>0</v>
      </c>
    </row>
    <row r="22" spans="1:26" ht="30" x14ac:dyDescent="0.25">
      <c r="A22" s="22" t="s">
        <v>68</v>
      </c>
      <c r="B22" s="20">
        <f>SUMIFS('Raw Data Pull '!$P:$P,'Raw Data Pull '!$C:$C,'raw data reformatted'!B8)</f>
        <v>2896</v>
      </c>
      <c r="C22" s="20">
        <f>SUMIFS('Raw Data Pull '!$P:$P,'Raw Data Pull '!$C:$C,'raw data reformatted'!C8)</f>
        <v>2628</v>
      </c>
      <c r="D22" s="20">
        <f>SUMIFS('Raw Data Pull '!$P:$P,'Raw Data Pull '!$C:$C,'raw data reformatted'!D8)</f>
        <v>3367</v>
      </c>
      <c r="E22" s="20">
        <f>SUMIFS('Raw Data Pull '!$P:$P,'Raw Data Pull '!$C:$C,'raw data reformatted'!E8)</f>
        <v>5110</v>
      </c>
      <c r="F22" s="20">
        <f>SUMIFS('Raw Data Pull '!$P:$P,'Raw Data Pull '!$C:$C,'raw data reformatted'!F8)</f>
        <v>2685</v>
      </c>
      <c r="G22" s="20">
        <f>SUMIFS('Raw Data Pull '!$P:$P,'Raw Data Pull '!$C:$C,'raw data reformatted'!G8)</f>
        <v>2613</v>
      </c>
      <c r="H22" s="20">
        <f>SUMIFS('Raw Data Pull '!$P:$P,'Raw Data Pull '!$C:$C,'raw data reformatted'!H8)</f>
        <v>2947</v>
      </c>
      <c r="I22" s="20">
        <f>SUMIFS('Raw Data Pull '!$P:$P,'Raw Data Pull '!$C:$C,'raw data reformatted'!I8)</f>
        <v>4553</v>
      </c>
      <c r="J22" s="20">
        <f>SUMIFS('Raw Data Pull '!$P:$P,'Raw Data Pull '!$C:$C,'raw data reformatted'!J8)</f>
        <v>6364</v>
      </c>
      <c r="K22" s="20">
        <f>SUMIFS('Raw Data Pull '!$P:$P,'Raw Data Pull '!$C:$C,'raw data reformatted'!K8)</f>
        <v>8737</v>
      </c>
      <c r="L22" s="20">
        <f>SUMIFS('Raw Data Pull '!$P:$P,'Raw Data Pull '!$C:$C,'raw data reformatted'!L8)</f>
        <v>12244</v>
      </c>
      <c r="M22" s="20">
        <f>SUMIFS('Raw Data Pull '!$P:$P,'Raw Data Pull '!$C:$C,'raw data reformatted'!M8)</f>
        <v>4677</v>
      </c>
      <c r="N22" s="20">
        <f>SUMIFS('Raw Data Pull '!$P:$P,'Raw Data Pull '!$C:$C,'raw data reformatted'!N8)</f>
        <v>2856</v>
      </c>
      <c r="O22" s="20">
        <f>SUMIFS('Raw Data Pull '!$P:$P,'Raw Data Pull '!$C:$C,'raw data reformatted'!O8)</f>
        <v>2573</v>
      </c>
      <c r="P22" s="20">
        <f>SUMIFS('Raw Data Pull '!$P:$P,'Raw Data Pull '!$C:$C,'raw data reformatted'!P8)</f>
        <v>3319</v>
      </c>
      <c r="Q22" s="20">
        <f>SUMIFS('Raw Data Pull '!$P:$P,'Raw Data Pull '!$C:$C,'raw data reformatted'!Q8)</f>
        <v>4755</v>
      </c>
      <c r="R22" s="20">
        <f>SUMIFS('Raw Data Pull '!$P:$P,'Raw Data Pull '!$C:$C,'raw data reformatted'!R8)</f>
        <v>2715</v>
      </c>
      <c r="S22" s="20">
        <f>SUMIFS('Raw Data Pull '!$P:$P,'Raw Data Pull '!$C:$C,'raw data reformatted'!S8)</f>
        <v>2425</v>
      </c>
      <c r="T22" s="20">
        <f>SUMIFS('Raw Data Pull '!$P:$P,'Raw Data Pull '!$C:$C,'raw data reformatted'!T8)</f>
        <v>3051</v>
      </c>
      <c r="U22" s="20">
        <f>SUMIFS('Raw Data Pull '!$P:$P,'Raw Data Pull '!$C:$C,'raw data reformatted'!U8)</f>
        <v>4618</v>
      </c>
      <c r="V22" s="20">
        <f>SUMIFS('Raw Data Pull '!$P:$P,'Raw Data Pull '!$C:$C,'raw data reformatted'!V8)</f>
        <v>5857</v>
      </c>
      <c r="W22" s="20">
        <f>SUMIFS('Raw Data Pull '!$P:$P,'Raw Data Pull '!$C:$C,'raw data reformatted'!W8)</f>
        <v>7803</v>
      </c>
      <c r="X22" s="20">
        <f>SUMIFS('Raw Data Pull '!$P:$P,'Raw Data Pull '!$C:$C,'raw data reformatted'!X8)</f>
        <v>11539</v>
      </c>
      <c r="Y22" s="20">
        <f>SUMIFS('Raw Data Pull '!$P:$P,'Raw Data Pull '!$C:$C,'raw data reformatted'!Y8)</f>
        <v>2754</v>
      </c>
      <c r="Z22" s="20">
        <f>SUMIFS('Raw Data Pull '!$P:$P,'Raw Data Pull '!$C:$C,'raw data reformatted'!Z8)</f>
        <v>0</v>
      </c>
    </row>
    <row r="23" spans="1:26" x14ac:dyDescent="0.25">
      <c r="A23" s="18" t="s">
        <v>69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x14ac:dyDescent="0.25">
      <c r="A24" s="22" t="s">
        <v>70</v>
      </c>
      <c r="B24" s="20">
        <f>SUMIFS('Raw Data Pull '!$R:$R,'Raw Data Pull '!$C:$C,'raw data reformatted'!B8)</f>
        <v>27</v>
      </c>
      <c r="C24" s="20">
        <f>SUMIFS('Raw Data Pull '!$R:$R,'Raw Data Pull '!$C:$C,'raw data reformatted'!C8)</f>
        <v>44</v>
      </c>
      <c r="D24" s="20">
        <f>SUMIFS('Raw Data Pull '!$R:$R,'Raw Data Pull '!$C:$C,'raw data reformatted'!D8)</f>
        <v>34</v>
      </c>
      <c r="E24" s="20">
        <f>SUMIFS('Raw Data Pull '!$R:$R,'Raw Data Pull '!$C:$C,'raw data reformatted'!E8)</f>
        <v>64</v>
      </c>
      <c r="F24" s="20">
        <f>SUMIFS('Raw Data Pull '!$R:$R,'Raw Data Pull '!$C:$C,'raw data reformatted'!F8)</f>
        <v>30</v>
      </c>
      <c r="G24" s="20">
        <f>SUMIFS('Raw Data Pull '!$R:$R,'Raw Data Pull '!$C:$C,'raw data reformatted'!G8)</f>
        <v>43</v>
      </c>
      <c r="H24" s="20">
        <f>SUMIFS('Raw Data Pull '!$R:$R,'Raw Data Pull '!$C:$C,'raw data reformatted'!H8)</f>
        <v>35</v>
      </c>
      <c r="I24" s="20">
        <f>SUMIFS('Raw Data Pull '!$R:$R,'Raw Data Pull '!$C:$C,'raw data reformatted'!I8)</f>
        <v>54</v>
      </c>
      <c r="J24" s="20">
        <f>SUMIFS('Raw Data Pull '!$R:$R,'Raw Data Pull '!$C:$C,'raw data reformatted'!J8)</f>
        <v>74</v>
      </c>
      <c r="K24" s="20">
        <f>SUMIFS('Raw Data Pull '!$R:$R,'Raw Data Pull '!$C:$C,'raw data reformatted'!K8)</f>
        <v>115</v>
      </c>
      <c r="L24" s="20">
        <f>SUMIFS('Raw Data Pull '!$R:$R,'Raw Data Pull '!$C:$C,'raw data reformatted'!L8)</f>
        <v>186</v>
      </c>
      <c r="M24" s="20">
        <f>SUMIFS('Raw Data Pull '!$R:$R,'Raw Data Pull '!$C:$C,'raw data reformatted'!M8)</f>
        <v>58</v>
      </c>
      <c r="N24" s="20">
        <f>SUMIFS('Raw Data Pull '!$R:$R,'Raw Data Pull '!$C:$C,'raw data reformatted'!N8)</f>
        <v>37</v>
      </c>
      <c r="O24" s="20">
        <f>SUMIFS('Raw Data Pull '!$R:$R,'Raw Data Pull '!$C:$C,'raw data reformatted'!O8)</f>
        <v>35</v>
      </c>
      <c r="P24" s="20">
        <f>SUMIFS('Raw Data Pull '!$R:$R,'Raw Data Pull '!$C:$C,'raw data reformatted'!P8)</f>
        <v>45</v>
      </c>
      <c r="Q24" s="20">
        <f>SUMIFS('Raw Data Pull '!$R:$R,'Raw Data Pull '!$C:$C,'raw data reformatted'!Q8)</f>
        <v>57</v>
      </c>
      <c r="R24" s="20">
        <f>SUMIFS('Raw Data Pull '!$R:$R,'Raw Data Pull '!$C:$C,'raw data reformatted'!R8)</f>
        <v>29</v>
      </c>
      <c r="S24" s="20">
        <f>SUMIFS('Raw Data Pull '!$R:$R,'Raw Data Pull '!$C:$C,'raw data reformatted'!S8)</f>
        <v>25</v>
      </c>
      <c r="T24" s="20">
        <f>SUMIFS('Raw Data Pull '!$R:$R,'Raw Data Pull '!$C:$C,'raw data reformatted'!T8)</f>
        <v>29</v>
      </c>
      <c r="U24" s="20">
        <f>SUMIFS('Raw Data Pull '!$R:$R,'Raw Data Pull '!$C:$C,'raw data reformatted'!U8)</f>
        <v>51</v>
      </c>
      <c r="V24" s="20">
        <f>SUMIFS('Raw Data Pull '!$R:$R,'Raw Data Pull '!$C:$C,'raw data reformatted'!V8)</f>
        <v>62</v>
      </c>
      <c r="W24" s="20">
        <f>SUMIFS('Raw Data Pull '!$R:$R,'Raw Data Pull '!$C:$C,'raw data reformatted'!W8)</f>
        <v>63</v>
      </c>
      <c r="X24" s="20">
        <f>SUMIFS('Raw Data Pull '!$R:$R,'Raw Data Pull '!$C:$C,'raw data reformatted'!X8)</f>
        <v>63</v>
      </c>
      <c r="Y24" s="20">
        <f>SUMIFS('Raw Data Pull '!$R:$R,'Raw Data Pull '!$C:$C,'raw data reformatted'!Y8)</f>
        <v>7</v>
      </c>
      <c r="Z24" s="20">
        <f>SUMIFS('Raw Data Pull '!$R:$R,'Raw Data Pull '!$C:$C,'raw data reformatted'!Z8)</f>
        <v>0</v>
      </c>
    </row>
    <row r="25" spans="1:26" x14ac:dyDescent="0.25">
      <c r="A25" s="23" t="s">
        <v>71</v>
      </c>
      <c r="B25" s="24">
        <f>SUMIFS('Raw Data Pull '!$S:$S,'Raw Data Pull '!$C:$C,'raw data reformatted'!B8)</f>
        <v>5828</v>
      </c>
      <c r="C25" s="24">
        <f>SUMIFS('Raw Data Pull '!$S:$S,'Raw Data Pull '!$C:$C,'raw data reformatted'!C8)</f>
        <v>5326</v>
      </c>
      <c r="D25" s="24">
        <f>SUMIFS('Raw Data Pull '!$S:$S,'Raw Data Pull '!$C:$C,'raw data reformatted'!D8)</f>
        <v>7397</v>
      </c>
      <c r="E25" s="24">
        <f>SUMIFS('Raw Data Pull '!$S:$S,'Raw Data Pull '!$C:$C,'raw data reformatted'!E8)</f>
        <v>10893</v>
      </c>
      <c r="F25" s="24">
        <f>SUMIFS('Raw Data Pull '!$S:$S,'Raw Data Pull '!$C:$C,'raw data reformatted'!F8)</f>
        <v>5471</v>
      </c>
      <c r="G25" s="24">
        <f>SUMIFS('Raw Data Pull '!$S:$S,'Raw Data Pull '!$C:$C,'raw data reformatted'!G8)</f>
        <v>5081</v>
      </c>
      <c r="H25" s="24">
        <f>SUMIFS('Raw Data Pull '!$S:$S,'Raw Data Pull '!$C:$C,'raw data reformatted'!H8)</f>
        <v>5803</v>
      </c>
      <c r="I25" s="24">
        <f>SUMIFS('Raw Data Pull '!$S:$S,'Raw Data Pull '!$C:$C,'raw data reformatted'!I8)</f>
        <v>8997</v>
      </c>
      <c r="J25" s="24">
        <f>SUMIFS('Raw Data Pull '!$S:$S,'Raw Data Pull '!$C:$C,'raw data reformatted'!J8)</f>
        <v>11538</v>
      </c>
      <c r="K25" s="24">
        <f>SUMIFS('Raw Data Pull '!$S:$S,'Raw Data Pull '!$C:$C,'raw data reformatted'!K8)</f>
        <v>18517</v>
      </c>
      <c r="L25" s="24">
        <f>SUMIFS('Raw Data Pull '!$S:$S,'Raw Data Pull '!$C:$C,'raw data reformatted'!L8)</f>
        <v>27242</v>
      </c>
      <c r="M25" s="24">
        <f>SUMIFS('Raw Data Pull '!$S:$S,'Raw Data Pull '!$C:$C,'raw data reformatted'!M8)</f>
        <v>9454</v>
      </c>
      <c r="N25" s="24">
        <f>SUMIFS('Raw Data Pull '!$S:$S,'Raw Data Pull '!$C:$C,'raw data reformatted'!N8)</f>
        <v>5246</v>
      </c>
      <c r="O25" s="24">
        <f>SUMIFS('Raw Data Pull '!$S:$S,'Raw Data Pull '!$C:$C,'raw data reformatted'!O8)</f>
        <v>4844</v>
      </c>
      <c r="P25" s="24">
        <f>SUMIFS('Raw Data Pull '!$S:$S,'Raw Data Pull '!$C:$C,'raw data reformatted'!P8)</f>
        <v>6230</v>
      </c>
      <c r="Q25" s="24">
        <f>SUMIFS('Raw Data Pull '!$S:$S,'Raw Data Pull '!$C:$C,'raw data reformatted'!Q8)</f>
        <v>9416</v>
      </c>
      <c r="R25" s="24">
        <f>SUMIFS('Raw Data Pull '!$S:$S,'Raw Data Pull '!$C:$C,'raw data reformatted'!R8)</f>
        <v>4921</v>
      </c>
      <c r="S25" s="24">
        <f>SUMIFS('Raw Data Pull '!$S:$S,'Raw Data Pull '!$C:$C,'raw data reformatted'!S8)</f>
        <v>4363</v>
      </c>
      <c r="T25" s="24">
        <f>SUMIFS('Raw Data Pull '!$S:$S,'Raw Data Pull '!$C:$C,'raw data reformatted'!T8)</f>
        <v>4930</v>
      </c>
      <c r="U25" s="24">
        <f>SUMIFS('Raw Data Pull '!$S:$S,'Raw Data Pull '!$C:$C,'raw data reformatted'!U8)</f>
        <v>7430</v>
      </c>
      <c r="V25" s="24">
        <f>SUMIFS('Raw Data Pull '!$S:$S,'Raw Data Pull '!$C:$C,'raw data reformatted'!V8)</f>
        <v>9352</v>
      </c>
      <c r="W25" s="24">
        <f>SUMIFS('Raw Data Pull '!$S:$S,'Raw Data Pull '!$C:$C,'raw data reformatted'!W8)</f>
        <v>12021</v>
      </c>
      <c r="X25" s="24">
        <f>SUMIFS('Raw Data Pull '!$S:$S,'Raw Data Pull '!$C:$C,'raw data reformatted'!X8)</f>
        <v>16300</v>
      </c>
      <c r="Y25" s="24">
        <f>SUMIFS('Raw Data Pull '!$S:$S,'Raw Data Pull '!$C:$C,'raw data reformatted'!Y8)</f>
        <v>2250</v>
      </c>
      <c r="Z25" s="24">
        <f>SUMIFS('Raw Data Pull '!$S:$S,'Raw Data Pull '!$C:$C,'raw data reformatted'!Z8)</f>
        <v>0</v>
      </c>
    </row>
    <row r="26" spans="1:26" ht="30" x14ac:dyDescent="0.25">
      <c r="A26" s="22" t="s">
        <v>72</v>
      </c>
      <c r="B26" s="20">
        <f>SUMIFS('Raw Data Pull '!$T:$T,'Raw Data Pull '!$C:$C,'raw data reformatted'!B8)</f>
        <v>33076026.149999999</v>
      </c>
      <c r="C26" s="20">
        <f>SUMIFS('Raw Data Pull '!$T:$T,'Raw Data Pull '!$C:$C,'raw data reformatted'!C8)</f>
        <v>33863103.75</v>
      </c>
      <c r="D26" s="20">
        <f>SUMIFS('Raw Data Pull '!$T:$T,'Raw Data Pull '!$C:$C,'raw data reformatted'!D8)</f>
        <v>46418574.259999998</v>
      </c>
      <c r="E26" s="20">
        <f>SUMIFS('Raw Data Pull '!$T:$T,'Raw Data Pull '!$C:$C,'raw data reformatted'!E8)</f>
        <v>62454737.549999997</v>
      </c>
      <c r="F26" s="20">
        <f>SUMIFS('Raw Data Pull '!$T:$T,'Raw Data Pull '!$C:$C,'raw data reformatted'!F8)</f>
        <v>28533207.670000002</v>
      </c>
      <c r="G26" s="20">
        <f>SUMIFS('Raw Data Pull '!$T:$T,'Raw Data Pull '!$C:$C,'raw data reformatted'!G8)</f>
        <v>24282068.899999999</v>
      </c>
      <c r="H26" s="20">
        <f>SUMIFS('Raw Data Pull '!$T:$T,'Raw Data Pull '!$C:$C,'raw data reformatted'!H8)</f>
        <v>29741796.670000002</v>
      </c>
      <c r="I26" s="20">
        <f>SUMIFS('Raw Data Pull '!$T:$T,'Raw Data Pull '!$C:$C,'raw data reformatted'!I8)</f>
        <v>46149229.540000007</v>
      </c>
      <c r="J26" s="20">
        <f>SUMIFS('Raw Data Pull '!$T:$T,'Raw Data Pull '!$C:$C,'raw data reformatted'!J8)</f>
        <v>55568511.140000001</v>
      </c>
      <c r="K26" s="20">
        <f>SUMIFS('Raw Data Pull '!$T:$T,'Raw Data Pull '!$C:$C,'raw data reformatted'!K8)</f>
        <v>92911779.329999998</v>
      </c>
      <c r="L26" s="20">
        <f>SUMIFS('Raw Data Pull '!$T:$T,'Raw Data Pull '!$C:$C,'raw data reformatted'!L8)</f>
        <v>118487582.46000001</v>
      </c>
      <c r="M26" s="20">
        <f>SUMIFS('Raw Data Pull '!$T:$T,'Raw Data Pull '!$C:$C,'raw data reformatted'!M8)</f>
        <v>35758785.920000002</v>
      </c>
      <c r="N26" s="20">
        <f>SUMIFS('Raw Data Pull '!$T:$T,'Raw Data Pull '!$C:$C,'raw data reformatted'!N8)</f>
        <v>17795138.010000002</v>
      </c>
      <c r="O26" s="20">
        <f>SUMIFS('Raw Data Pull '!$T:$T,'Raw Data Pull '!$C:$C,'raw data reformatted'!O8)</f>
        <v>16677430.75</v>
      </c>
      <c r="P26" s="20">
        <f>SUMIFS('Raw Data Pull '!$T:$T,'Raw Data Pull '!$C:$C,'raw data reformatted'!P8)</f>
        <v>23401957.080000002</v>
      </c>
      <c r="Q26" s="20">
        <f>SUMIFS('Raw Data Pull '!$T:$T,'Raw Data Pull '!$C:$C,'raw data reformatted'!Q8)</f>
        <v>33357417.27</v>
      </c>
      <c r="R26" s="20">
        <f>SUMIFS('Raw Data Pull '!$T:$T,'Raw Data Pull '!$C:$C,'raw data reformatted'!R8)</f>
        <v>13763892.5</v>
      </c>
      <c r="S26" s="20">
        <f>SUMIFS('Raw Data Pull '!$T:$T,'Raw Data Pull '!$C:$C,'raw data reformatted'!S8)</f>
        <v>10484360.220000001</v>
      </c>
      <c r="T26" s="20">
        <f>SUMIFS('Raw Data Pull '!$T:$T,'Raw Data Pull '!$C:$C,'raw data reformatted'!T8)</f>
        <v>11228032.84</v>
      </c>
      <c r="U26" s="20">
        <f>SUMIFS('Raw Data Pull '!$T:$T,'Raw Data Pull '!$C:$C,'raw data reformatted'!U8)</f>
        <v>15079704.779999997</v>
      </c>
      <c r="V26" s="20">
        <f>SUMIFS('Raw Data Pull '!$T:$T,'Raw Data Pull '!$C:$C,'raw data reformatted'!V8)</f>
        <v>16062145.800000001</v>
      </c>
      <c r="W26" s="20">
        <f>SUMIFS('Raw Data Pull '!$T:$T,'Raw Data Pull '!$C:$C,'raw data reformatted'!W8)</f>
        <v>19601440.209999997</v>
      </c>
      <c r="X26" s="20">
        <f>SUMIFS('Raw Data Pull '!$T:$T,'Raw Data Pull '!$C:$C,'raw data reformatted'!X8)</f>
        <v>23849342.559999999</v>
      </c>
      <c r="Y26" s="20">
        <f>SUMIFS('Raw Data Pull '!$T:$T,'Raw Data Pull '!$C:$C,'raw data reformatted'!Y8)</f>
        <v>3112815.14</v>
      </c>
      <c r="Z26" s="20">
        <f>SUMIFS('Raw Data Pull '!$T:$T,'Raw Data Pull '!$C:$C,'raw data reformatted'!Z8)</f>
        <v>0</v>
      </c>
    </row>
    <row r="27" spans="1:26" x14ac:dyDescent="0.25">
      <c r="A27" s="22" t="s">
        <v>71</v>
      </c>
      <c r="B27" s="25">
        <f>SUMIFS('Raw Data Pull '!$U:$U,'Raw Data Pull '!$C:$C,'raw data reformatted'!B8)</f>
        <v>485</v>
      </c>
      <c r="C27" s="25">
        <f>SUMIFS('Raw Data Pull '!$U:$U,'Raw Data Pull '!$C:$C,'raw data reformatted'!C8)</f>
        <v>422</v>
      </c>
      <c r="D27" s="25">
        <f>SUMIFS('Raw Data Pull '!$U:$U,'Raw Data Pull '!$C:$C,'raw data reformatted'!D8)</f>
        <v>570</v>
      </c>
      <c r="E27" s="25">
        <f>SUMIFS('Raw Data Pull '!$U:$U,'Raw Data Pull '!$C:$C,'raw data reformatted'!E8)</f>
        <v>910</v>
      </c>
      <c r="F27" s="25">
        <f>SUMIFS('Raw Data Pull '!$U:$U,'Raw Data Pull '!$C:$C,'raw data reformatted'!F8)</f>
        <v>462</v>
      </c>
      <c r="G27" s="25">
        <f>SUMIFS('Raw Data Pull '!$U:$U,'Raw Data Pull '!$C:$C,'raw data reformatted'!G8)</f>
        <v>415</v>
      </c>
      <c r="H27" s="25">
        <f>SUMIFS('Raw Data Pull '!$U:$U,'Raw Data Pull '!$C:$C,'raw data reformatted'!H8)</f>
        <v>429</v>
      </c>
      <c r="I27" s="25">
        <f>SUMIFS('Raw Data Pull '!$U:$U,'Raw Data Pull '!$C:$C,'raw data reformatted'!I8)</f>
        <v>614</v>
      </c>
      <c r="J27" s="25">
        <f>SUMIFS('Raw Data Pull '!$U:$U,'Raw Data Pull '!$C:$C,'raw data reformatted'!J8)</f>
        <v>790</v>
      </c>
      <c r="K27" s="25">
        <f>SUMIFS('Raw Data Pull '!$U:$U,'Raw Data Pull '!$C:$C,'raw data reformatted'!K8)</f>
        <v>1137</v>
      </c>
      <c r="L27" s="25">
        <f>SUMIFS('Raw Data Pull '!$U:$U,'Raw Data Pull '!$C:$C,'raw data reformatted'!L8)</f>
        <v>1758</v>
      </c>
      <c r="M27" s="25">
        <f>SUMIFS('Raw Data Pull '!$U:$U,'Raw Data Pull '!$C:$C,'raw data reformatted'!M8)</f>
        <v>699</v>
      </c>
      <c r="N27" s="25">
        <f>SUMIFS('Raw Data Pull '!$U:$U,'Raw Data Pull '!$C:$C,'raw data reformatted'!N8)</f>
        <v>406</v>
      </c>
      <c r="O27" s="25">
        <f>SUMIFS('Raw Data Pull '!$U:$U,'Raw Data Pull '!$C:$C,'raw data reformatted'!O8)</f>
        <v>318</v>
      </c>
      <c r="P27" s="25">
        <f>SUMIFS('Raw Data Pull '!$U:$U,'Raw Data Pull '!$C:$C,'raw data reformatted'!P8)</f>
        <v>429</v>
      </c>
      <c r="Q27" s="25">
        <f>SUMIFS('Raw Data Pull '!$U:$U,'Raw Data Pull '!$C:$C,'raw data reformatted'!Q8)</f>
        <v>615</v>
      </c>
      <c r="R27" s="25">
        <f>SUMIFS('Raw Data Pull '!$U:$U,'Raw Data Pull '!$C:$C,'raw data reformatted'!R8)</f>
        <v>287</v>
      </c>
      <c r="S27" s="25">
        <f>SUMIFS('Raw Data Pull '!$U:$U,'Raw Data Pull '!$C:$C,'raw data reformatted'!S8)</f>
        <v>252</v>
      </c>
      <c r="T27" s="25">
        <f>SUMIFS('Raw Data Pull '!$U:$U,'Raw Data Pull '!$C:$C,'raw data reformatted'!T8)</f>
        <v>254</v>
      </c>
      <c r="U27" s="25">
        <f>SUMIFS('Raw Data Pull '!$U:$U,'Raw Data Pull '!$C:$C,'raw data reformatted'!U8)</f>
        <v>418</v>
      </c>
      <c r="V27" s="25">
        <f>SUMIFS('Raw Data Pull '!$U:$U,'Raw Data Pull '!$C:$C,'raw data reformatted'!V8)</f>
        <v>398</v>
      </c>
      <c r="W27" s="25">
        <f>SUMIFS('Raw Data Pull '!$U:$U,'Raw Data Pull '!$C:$C,'raw data reformatted'!W8)</f>
        <v>503</v>
      </c>
      <c r="X27" s="25">
        <f>SUMIFS('Raw Data Pull '!$U:$U,'Raw Data Pull '!$C:$C,'raw data reformatted'!X8)</f>
        <v>661</v>
      </c>
      <c r="Y27" s="25">
        <f>SUMIFS('Raw Data Pull '!$U:$U,'Raw Data Pull '!$C:$C,'raw data reformatted'!Y8)</f>
        <v>82</v>
      </c>
      <c r="Z27" s="25">
        <f>SUMIFS('Raw Data Pull '!$U:$U,'Raw Data Pull '!$C:$C,'raw data reformatted'!Z8)</f>
        <v>0</v>
      </c>
    </row>
    <row r="31" spans="1:26" x14ac:dyDescent="0.25">
      <c r="A31"/>
    </row>
    <row r="32" spans="1:26" x14ac:dyDescent="0.25">
      <c r="A32"/>
    </row>
    <row r="33" spans="1:1" x14ac:dyDescent="0.25">
      <c r="A33"/>
    </row>
    <row r="34" spans="1:1" x14ac:dyDescent="0.25">
      <c r="A34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D153BB-57F5-4689-BFEB-8B5435B0885B}">
          <x14:formula1>
            <xm:f>'working lists'!$C$2:$C$4</xm:f>
          </x14:formula1>
          <xm:sqref>B5</xm:sqref>
        </x14:dataValidation>
        <x14:dataValidation type="list" allowBlank="1" showInputMessage="1" showErrorMessage="1" xr:uid="{DEA178DA-92AB-489A-B876-047620CF7DD0}">
          <x14:formula1>
            <xm:f>'working lists'!$A$2:$A$5</xm:f>
          </x14:formula1>
          <xm:sqref>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2544e828-57ef-464c-85f5-ce1fa80fe7d2">
      <Terms xmlns="http://schemas.microsoft.com/office/infopath/2007/PartnerControls"/>
    </lcf76f155ced4ddcb4097134ff3c332f>
    <TaxCatchAll xmlns="dc2ecbd1-c203-4566-83f2-ca2ae88f16fe" xsi:nil="true"/>
    <Overview xmlns="2544e828-57ef-464c-85f5-ce1fa80fe7d2" xsi:nil="true"/>
    <Notes xmlns="2544e828-57ef-464c-85f5-ce1fa80fe7d2" xsi:nil="true"/>
    <Notess xmlns="2544e828-57ef-464c-85f5-ce1fa80fe7d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BFF45ECD8C784AB1951E310AFA470D" ma:contentTypeVersion="16" ma:contentTypeDescription="Create a new document." ma:contentTypeScope="" ma:versionID="41a7075bfe600b5585800b4ff7a19ec5">
  <xsd:schema xmlns:xsd="http://www.w3.org/2001/XMLSchema" xmlns:xs="http://www.w3.org/2001/XMLSchema" xmlns:p="http://schemas.microsoft.com/office/2006/metadata/properties" xmlns:ns1="http://schemas.microsoft.com/sharepoint/v3" xmlns:ns2="2544e828-57ef-464c-85f5-ce1fa80fe7d2" xmlns:ns3="dc2ecbd1-c203-4566-83f2-ca2ae88f16fe" targetNamespace="http://schemas.microsoft.com/office/2006/metadata/properties" ma:root="true" ma:fieldsID="b68175e95ed5c5bcac69156a5262caf6" ns1:_="" ns2:_="" ns3:_="">
    <xsd:import namespace="http://schemas.microsoft.com/sharepoint/v3"/>
    <xsd:import namespace="2544e828-57ef-464c-85f5-ce1fa80fe7d2"/>
    <xsd:import namespace="dc2ecbd1-c203-4566-83f2-ca2ae88f16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Overview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Notes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4e828-57ef-464c-85f5-ce1fa80fe7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Overview" ma:index="10" nillable="true" ma:displayName="Overview" ma:format="Dropdown" ma:internalName="Overview">
      <xsd:simpleType>
        <xsd:restriction base="dms:Text">
          <xsd:maxLength value="255"/>
        </xsd:restriction>
      </xsd:simpleType>
    </xsd:element>
    <xsd:element name="Notes" ma:index="1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37cd47e-5e18-428e-ba1c-330b918d7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Notess" ma:index="22" nillable="true" ma:displayName="Notess" ma:format="Dropdown" ma:internalName="Notess">
      <xsd:simpleType>
        <xsd:restriction base="dms:Text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ecbd1-c203-4566-83f2-ca2ae88f16f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35f9a75-bd16-416a-8b43-32bcaf058dd5}" ma:internalName="TaxCatchAll" ma:showField="CatchAllData" ma:web="dc2ecbd1-c203-4566-83f2-ca2ae88f16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49DAB8-066A-44BF-8854-AE9274C594D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544e828-57ef-464c-85f5-ce1fa80fe7d2"/>
    <ds:schemaRef ds:uri="dc2ecbd1-c203-4566-83f2-ca2ae88f16fe"/>
  </ds:schemaRefs>
</ds:datastoreItem>
</file>

<file path=customXml/itemProps2.xml><?xml version="1.0" encoding="utf-8"?>
<ds:datastoreItem xmlns:ds="http://schemas.openxmlformats.org/officeDocument/2006/customXml" ds:itemID="{6280EB35-AF8B-48C5-AE43-F2EFA812EC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8B224D-035C-46C1-A01F-F0AE32235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44e828-57ef-464c-85f5-ce1fa80fe7d2"/>
    <ds:schemaRef ds:uri="dc2ecbd1-c203-4566-83f2-ca2ae88f16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Raw Data Pull </vt:lpstr>
      <vt:lpstr>Summary </vt:lpstr>
      <vt:lpstr>Data Definitions</vt:lpstr>
      <vt:lpstr>working lists</vt:lpstr>
      <vt:lpstr>raw data reformatted</vt:lpstr>
      <vt:lpstr>ID_State</vt:lpstr>
      <vt:lpstr>State</vt:lpstr>
      <vt:lpstr>TERM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Kozin, Sabrina</dc:creator>
  <cp:keywords/>
  <dc:description/>
  <cp:lastModifiedBy>Sabrina Kozin</cp:lastModifiedBy>
  <cp:revision/>
  <dcterms:created xsi:type="dcterms:W3CDTF">2022-09-27T13:29:11Z</dcterms:created>
  <dcterms:modified xsi:type="dcterms:W3CDTF">2025-02-26T20:33:21Z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0x010100A1BFF45ECD8C784AB1951E310AFA470D</vt:lpwstr>
  </property>
  <property fmtid="{D5CDD505-2E9C-101B-9397-08002B2CF9AE}" pid="3" name="Order">
    <vt:r8>100</vt:r8>
  </property>
</Properties>
</file>