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01" i="1" l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C200" i="1"/>
  <c r="D200" i="1"/>
  <c r="E200" i="1"/>
  <c r="F200" i="1"/>
  <c r="G200" i="1"/>
  <c r="H200" i="1"/>
  <c r="I200" i="1"/>
  <c r="B200" i="1"/>
  <c r="R172" i="1"/>
  <c r="R173" i="1" s="1"/>
  <c r="P172" i="1"/>
  <c r="P173" i="1" s="1"/>
  <c r="N172" i="1"/>
  <c r="N173" i="1" s="1"/>
  <c r="L172" i="1"/>
  <c r="L173" i="1" s="1"/>
  <c r="J172" i="1"/>
  <c r="J173" i="1" s="1"/>
  <c r="H172" i="1"/>
  <c r="H173" i="1" s="1"/>
  <c r="F166" i="1"/>
  <c r="F172" i="1" s="1"/>
  <c r="F173" i="1" s="1"/>
  <c r="R154" i="1"/>
  <c r="R155" i="1" s="1"/>
  <c r="P154" i="1"/>
  <c r="P155" i="1" s="1"/>
  <c r="N154" i="1"/>
  <c r="N155" i="1" s="1"/>
  <c r="L154" i="1"/>
  <c r="L155" i="1" s="1"/>
  <c r="J154" i="1"/>
  <c r="J155" i="1" s="1"/>
  <c r="H154" i="1"/>
  <c r="H155" i="1" s="1"/>
  <c r="F148" i="1"/>
  <c r="F154" i="1" s="1"/>
  <c r="F155" i="1" s="1"/>
  <c r="R136" i="1"/>
  <c r="R137" i="1" s="1"/>
  <c r="P136" i="1"/>
  <c r="P137" i="1" s="1"/>
  <c r="N136" i="1"/>
  <c r="N137" i="1" s="1"/>
  <c r="L136" i="1"/>
  <c r="L137" i="1" s="1"/>
  <c r="J136" i="1"/>
  <c r="J137" i="1" s="1"/>
  <c r="H136" i="1"/>
  <c r="H137" i="1" s="1"/>
  <c r="F130" i="1"/>
  <c r="F136" i="1" s="1"/>
  <c r="F137" i="1" s="1"/>
  <c r="R99" i="1"/>
  <c r="R100" i="1" s="1"/>
  <c r="R101" i="1" s="1"/>
  <c r="P99" i="1"/>
  <c r="P100" i="1" s="1"/>
  <c r="P101" i="1" s="1"/>
  <c r="N99" i="1"/>
  <c r="N100" i="1" s="1"/>
  <c r="N101" i="1" s="1"/>
  <c r="L99" i="1"/>
  <c r="L100" i="1" s="1"/>
  <c r="L101" i="1" s="1"/>
  <c r="J99" i="1"/>
  <c r="J100" i="1" s="1"/>
  <c r="J101" i="1" s="1"/>
  <c r="H99" i="1"/>
  <c r="H100" i="1" s="1"/>
  <c r="H101" i="1" s="1"/>
  <c r="F93" i="1"/>
  <c r="F99" i="1" s="1"/>
  <c r="F100" i="1" s="1"/>
  <c r="F101" i="1" s="1"/>
  <c r="R118" i="1"/>
  <c r="R119" i="1" s="1"/>
  <c r="P118" i="1"/>
  <c r="P119" i="1" s="1"/>
  <c r="N118" i="1"/>
  <c r="N119" i="1" s="1"/>
  <c r="L118" i="1"/>
  <c r="L119" i="1" s="1"/>
  <c r="J118" i="1"/>
  <c r="J119" i="1" s="1"/>
  <c r="H118" i="1"/>
  <c r="H119" i="1" s="1"/>
  <c r="F118" i="1"/>
  <c r="F119" i="1" s="1"/>
  <c r="D112" i="1"/>
  <c r="R80" i="1"/>
  <c r="R81" i="1" s="1"/>
  <c r="R82" i="1" s="1"/>
  <c r="P80" i="1"/>
  <c r="P81" i="1" s="1"/>
  <c r="P82" i="1" s="1"/>
  <c r="N80" i="1"/>
  <c r="N81" i="1" s="1"/>
  <c r="N82" i="1" s="1"/>
  <c r="L80" i="1"/>
  <c r="L81" i="1" s="1"/>
  <c r="L82" i="1" s="1"/>
  <c r="J80" i="1"/>
  <c r="J81" i="1" s="1"/>
  <c r="J82" i="1" s="1"/>
  <c r="H80" i="1"/>
  <c r="H81" i="1" s="1"/>
  <c r="H82" i="1" s="1"/>
  <c r="F80" i="1"/>
  <c r="F81" i="1" s="1"/>
  <c r="F82" i="1" s="1"/>
  <c r="D74" i="1"/>
  <c r="N60" i="1"/>
  <c r="N61" i="1" s="1"/>
  <c r="N62" i="1" s="1"/>
  <c r="R60" i="1"/>
  <c r="R61" i="1" s="1"/>
  <c r="R62" i="1" s="1"/>
  <c r="P60" i="1"/>
  <c r="P61" i="1" s="1"/>
  <c r="P62" i="1" s="1"/>
  <c r="L60" i="1"/>
  <c r="L61" i="1" s="1"/>
  <c r="L62" i="1" s="1"/>
  <c r="J60" i="1"/>
  <c r="J61" i="1" s="1"/>
  <c r="J62" i="1" s="1"/>
  <c r="H60" i="1"/>
  <c r="H61" i="1" s="1"/>
  <c r="H62" i="1" s="1"/>
  <c r="F60" i="1"/>
  <c r="F61" i="1" s="1"/>
  <c r="F62" i="1" s="1"/>
  <c r="D54" i="1"/>
  <c r="R41" i="1" l="1"/>
  <c r="P41" i="1"/>
  <c r="N41" i="1"/>
  <c r="L41" i="1"/>
  <c r="J41" i="1"/>
  <c r="H41" i="1"/>
  <c r="F41" i="1"/>
  <c r="D35" i="1"/>
  <c r="L42" i="1" l="1"/>
  <c r="L43" i="1" s="1"/>
  <c r="F42" i="1"/>
  <c r="F43" i="1" s="1"/>
  <c r="N42" i="1"/>
  <c r="N43" i="1" s="1"/>
  <c r="H42" i="1"/>
  <c r="H43" i="1" s="1"/>
  <c r="P42" i="1"/>
  <c r="P43" i="1" s="1"/>
  <c r="J42" i="1"/>
  <c r="J43" i="1" s="1"/>
  <c r="R42" i="1"/>
  <c r="R43" i="1" s="1"/>
</calcChain>
</file>

<file path=xl/sharedStrings.xml><?xml version="1.0" encoding="utf-8"?>
<sst xmlns="http://schemas.openxmlformats.org/spreadsheetml/2006/main" count="468" uniqueCount="104">
  <si>
    <t>Instance Type</t>
  </si>
  <si>
    <t>vCPU</t>
  </si>
  <si>
    <t xml:space="preserve">Memory (GiB) </t>
  </si>
  <si>
    <t>Storage (GB)</t>
  </si>
  <si>
    <t>Networking Performance</t>
  </si>
  <si>
    <t>Physical Processor</t>
  </si>
  <si>
    <t>Clock Speed (GHz)</t>
  </si>
  <si>
    <t>m4.10xlarge</t>
  </si>
  <si>
    <t>EBS only</t>
  </si>
  <si>
    <t>10Gbps</t>
  </si>
  <si>
    <t>Intel Xeon® E5-2676 v3 (Haswell)</t>
  </si>
  <si>
    <t>Price ($)</t>
  </si>
  <si>
    <t>Gflops</t>
  </si>
  <si>
    <t>Cost</t>
  </si>
  <si>
    <t>Number of Cores</t>
  </si>
  <si>
    <t>m3.large</t>
  </si>
  <si>
    <t>1*32 SSD</t>
  </si>
  <si>
    <t>Moderate (500Mbps)</t>
  </si>
  <si>
    <t>High Frequency Intel Xeon E5-2670 v2 (Ivy Bridge)</t>
  </si>
  <si>
    <t>m3.2xlarge</t>
  </si>
  <si>
    <t>2*80 SSD</t>
  </si>
  <si>
    <t>High (1Gbps)</t>
  </si>
  <si>
    <t>IPC</t>
  </si>
  <si>
    <t>c3.8xlarge</t>
  </si>
  <si>
    <t>2*320 SSD</t>
  </si>
  <si>
    <t>High Frequency Intel Xeon E5-2680 v2 (Ivy Bridge)</t>
  </si>
  <si>
    <t>g2.2xlarge</t>
  </si>
  <si>
    <t>1*60 SSD</t>
  </si>
  <si>
    <t>High Frequency Intel Xeon E5-2670 (Sandy Bridge)</t>
  </si>
  <si>
    <t>r3.4xlarge</t>
  </si>
  <si>
    <t>1*320 SSD</t>
  </si>
  <si>
    <t>i2.8xlarge</t>
  </si>
  <si>
    <t>8*800 SSD</t>
  </si>
  <si>
    <t>d2.8xlarge</t>
  </si>
  <si>
    <t>24*2400</t>
  </si>
  <si>
    <t>High-frequency Intel Xeon E5-2676 v3 (Haswell)</t>
  </si>
  <si>
    <t>CPU</t>
  </si>
  <si>
    <t>Memory</t>
  </si>
  <si>
    <t>Motherboard</t>
  </si>
  <si>
    <t>Case</t>
  </si>
  <si>
    <t>Disk</t>
  </si>
  <si>
    <t>Network Card</t>
  </si>
  <si>
    <t>1G</t>
  </si>
  <si>
    <t>10G</t>
  </si>
  <si>
    <t>100G</t>
  </si>
  <si>
    <t>Administration</t>
  </si>
  <si>
    <t>10T</t>
  </si>
  <si>
    <t>100T</t>
  </si>
  <si>
    <t>Number of Instances Required :</t>
  </si>
  <si>
    <t>1000G=1T</t>
  </si>
  <si>
    <t>1000T=1P</t>
  </si>
  <si>
    <t>Racks</t>
  </si>
  <si>
    <t>Network Adapter</t>
  </si>
  <si>
    <t>Network Switch</t>
  </si>
  <si>
    <t>SUPERMICRO MBD-X10DRI-LN4+-O Enhanced Extended ATX Xeon Server Motherboard Dual LGA 2011 Intel C612</t>
  </si>
  <si>
    <t>ARK 4U-500-CA Black 4U Rackmount Case</t>
  </si>
  <si>
    <t>Axiom 8GB (2 x 4GB) 240-Pin DDR2 SDRAM ECC ECC Chipkill Fully Buffered DDR2 667 (PC2 5300) Server Memory Model 39M5797-AX</t>
  </si>
  <si>
    <t>Intel Xeon E5-2670 v2 Ivy Bridge-EP 2.5 GHz LGA 2011 115W BX80635E52670V2 Server Processor</t>
  </si>
  <si>
    <t>Transcend MTS600 M.2 32GB SATA III MLC Internal Solid State Drive (SSD) TS32GMTS600</t>
  </si>
  <si>
    <t>TP-LINK TG-3468 10/ 100/ 1000Mbps PCI-Express Network Adapter</t>
  </si>
  <si>
    <t>SAMSUNG 32GB 288-Pin DDR4 SDRAM DDR4 2133 (PC4 17000) Server Memory Model M386A4G40DM0-CPB</t>
  </si>
  <si>
    <t>Intel X25-M 160GB 2.5 SATA II MLC Internal Solid State Drive 43N3435 for Lenovo ThinkPad</t>
  </si>
  <si>
    <t>Black Diamond Memory 128GB (2 x 64GB) 288-Pin DDR4 SDRAM ECC Registered DDR4 2133 (PC4 17000) Server Memory Model BD64GX22133MQR96</t>
  </si>
  <si>
    <t>Intel 535 Series 2.5" 360GB SATA III MLC Internal Solid State Drive (SSD) SSDSC2BW360H601</t>
  </si>
  <si>
    <t>Qty</t>
  </si>
  <si>
    <t>CUK Cyclone 2TB 7mm 2.5-Inch SATA III Internal Solid State Drive (SSD)</t>
  </si>
  <si>
    <t>AddOn - Network Upgrades 49Y7970-AOK 10Gbps PCI-Express Network Adapter</t>
  </si>
  <si>
    <t>Intel Xeon E5-2670 Sandy Bridge-EP 2.6GHz (3.3GHz Turbo Boost) LGA 2011 115W BX80621E52670 Server Processor</t>
  </si>
  <si>
    <t>SAMSUNG 16GB 288-Pin DDR4 SDRAM ECC Registered DDR4 2133 (PC4 17000) Server Memory Model M393A2G40DB0-CPB</t>
  </si>
  <si>
    <t>Netac N5m mSATA Interface SSD Disk 60GB Internal Solid State Drive Disc MLC Flash Storage Devices for Desktoo Laptop</t>
  </si>
  <si>
    <t>Intel Xeon E5-2680 v2 Ivy Bridge-EP 2.8 GHz LGA 2011 115W BX80635E52680V2 Server Processor</t>
  </si>
  <si>
    <t>Black Diamond Memory 64GB 288-Pin DDR4 SDRAM ECC Registered DDR4 2133 (PC4 17000) Server Memory Model BD64G2133MQR96</t>
  </si>
  <si>
    <t>Intel Xeon E5-2640 V4 2.4 GHz LGA 2011 90W BX80660E52640V4 Server Processor</t>
  </si>
  <si>
    <t>LaCie 8big Rack Thunderbolt 2 48TB (8 x 6TB) 2 x Thunderbolt 2 8-bay 1U Rackmount Hardware RAID LAC9000476U</t>
  </si>
  <si>
    <t>Power Consumption</t>
  </si>
  <si>
    <t>iStarUSA WM1260B 12U 600mm Depth Wallmount Server Cabinet</t>
  </si>
  <si>
    <t>NETGEAR ProSAFE 8-Port 10-Gigabit Plus Switch (XS708E) - Lifetime Warranty</t>
  </si>
  <si>
    <t>1T</t>
  </si>
  <si>
    <t>1P</t>
  </si>
  <si>
    <t>300W</t>
  </si>
  <si>
    <t>Cooling Power Consumption</t>
  </si>
  <si>
    <t>150W</t>
  </si>
  <si>
    <t>TP-LINK TL-SG1005D 10/100/1000Mbps Unmanaged 5-Port Gigabit Desktop Switch, Power-Saving</t>
  </si>
  <si>
    <t>Power Supply</t>
  </si>
  <si>
    <t>Cooling Power</t>
  </si>
  <si>
    <t>720W</t>
  </si>
  <si>
    <t>360W</t>
  </si>
  <si>
    <t>1 (52-port)</t>
  </si>
  <si>
    <t>3 (52-port)</t>
  </si>
  <si>
    <t>TOSHIBA DT01ACA050 500GB 7200 RPM 32MB Cache SATA 6.0Gb/s 3.5" Internal Hard Drive Bare Drive</t>
  </si>
  <si>
    <t>Public Cloud</t>
  </si>
  <si>
    <t>Private Cloud</t>
  </si>
  <si>
    <t xml:space="preserve"> </t>
  </si>
  <si>
    <t>m4.10xlarge2</t>
  </si>
  <si>
    <t>m3.large3</t>
  </si>
  <si>
    <t>m3.2xlarge4</t>
  </si>
  <si>
    <t>c3.8xlarge5</t>
  </si>
  <si>
    <t>g2.2xlarge6</t>
  </si>
  <si>
    <t>r3.4xlarge7</t>
  </si>
  <si>
    <t>i2.8xlarge8</t>
  </si>
  <si>
    <t>d2.8xlarge9</t>
  </si>
  <si>
    <t>Public vs Private Graph:</t>
  </si>
  <si>
    <t>Utilization Graph:</t>
  </si>
  <si>
    <t>5 Years Amortized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</si>
</sst>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06"/>
  <sheetViews>
    <sheetView tabSelected="1" workbookViewId="0">
      <selection activeCell="D1" sqref="D1"/>
    </sheetView>
  </sheetViews>
  <sheetFormatPr defaultRowHeight="14.5" x14ac:dyDescent="0.35"/>
  <cols>
    <col min="1" max="1" width="17.1796875" customWidth="1"/>
    <col min="2" max="2" width="14.81640625" customWidth="1"/>
    <col min="3" max="3" width="38.54296875" customWidth="1"/>
    <col min="4" max="4" width="11.81640625" bestFit="1" customWidth="1"/>
    <col min="5" max="5" width="22.08984375" bestFit="1" customWidth="1"/>
    <col min="6" max="6" width="30.453125" customWidth="1"/>
    <col min="7" max="7" width="16" bestFit="1" customWidth="1"/>
    <col min="8" max="8" width="9.36328125" customWidth="1"/>
    <col min="9" max="9" width="15.08984375" bestFit="1" customWidth="1"/>
    <col min="10" max="10" width="12" bestFit="1" customWidth="1"/>
    <col min="11" max="12" width="11.81640625" bestFit="1" customWidth="1"/>
    <col min="13" max="13" width="5.6328125" customWidth="1"/>
    <col min="14" max="14" width="11.81640625" bestFit="1" customWidth="1"/>
    <col min="15" max="15" width="10.36328125" customWidth="1"/>
    <col min="16" max="18" width="11.81640625" bestFit="1" customWidth="1"/>
  </cols>
  <sheetData>
    <row r="1" spans="1:12" ht="18.5" x14ac:dyDescent="0.45">
      <c r="A1" s="10" t="s">
        <v>90</v>
      </c>
      <c r="B1" s="3"/>
    </row>
    <row r="2" spans="1:12" x14ac:dyDescent="0.35">
      <c r="B2" s="3"/>
    </row>
    <row r="3" spans="1:12" s="1" customFormat="1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22</v>
      </c>
      <c r="I3" s="2" t="s">
        <v>14</v>
      </c>
      <c r="J3" s="2" t="s">
        <v>11</v>
      </c>
      <c r="K3" s="2" t="s">
        <v>12</v>
      </c>
      <c r="L3" s="2" t="s">
        <v>13</v>
      </c>
    </row>
    <row r="4" spans="1:12" x14ac:dyDescent="0.35">
      <c r="A4" s="3" t="s">
        <v>7</v>
      </c>
      <c r="B4" s="3">
        <v>40</v>
      </c>
      <c r="C4" s="3">
        <v>160</v>
      </c>
      <c r="D4" s="3" t="s">
        <v>8</v>
      </c>
      <c r="E4" s="3" t="s">
        <v>9</v>
      </c>
      <c r="F4" s="4" t="s">
        <v>10</v>
      </c>
      <c r="G4" s="3">
        <v>2.4</v>
      </c>
      <c r="H4" s="3">
        <v>16</v>
      </c>
      <c r="I4" s="3">
        <v>20</v>
      </c>
      <c r="J4" s="3">
        <v>2.3940000000000001</v>
      </c>
      <c r="K4" s="3">
        <v>768</v>
      </c>
      <c r="L4" s="3">
        <v>3.1099999999999999E-3</v>
      </c>
    </row>
    <row r="5" spans="1:12" x14ac:dyDescent="0.35">
      <c r="A5" s="3" t="s">
        <v>15</v>
      </c>
      <c r="B5" s="3">
        <v>2</v>
      </c>
      <c r="C5" s="3">
        <v>7.5</v>
      </c>
      <c r="D5" s="3" t="s">
        <v>16</v>
      </c>
      <c r="E5" s="3" t="s">
        <v>17</v>
      </c>
      <c r="F5" s="4" t="s">
        <v>18</v>
      </c>
      <c r="G5" s="3">
        <v>2.5</v>
      </c>
      <c r="H5" s="3">
        <v>8</v>
      </c>
      <c r="I5" s="3">
        <v>1</v>
      </c>
      <c r="J5" s="3">
        <v>0.13300000000000001</v>
      </c>
      <c r="K5" s="3">
        <v>20</v>
      </c>
      <c r="L5" s="3">
        <v>6.6499999999999997E-3</v>
      </c>
    </row>
    <row r="6" spans="1:12" x14ac:dyDescent="0.35">
      <c r="A6" s="3" t="s">
        <v>19</v>
      </c>
      <c r="B6" s="3">
        <v>8</v>
      </c>
      <c r="C6" s="3">
        <v>30</v>
      </c>
      <c r="D6" s="3" t="s">
        <v>20</v>
      </c>
      <c r="E6" s="3" t="s">
        <v>21</v>
      </c>
      <c r="F6" s="4" t="s">
        <v>18</v>
      </c>
      <c r="G6" s="3">
        <v>2.5</v>
      </c>
      <c r="H6" s="3">
        <v>8</v>
      </c>
      <c r="I6" s="3">
        <v>4</v>
      </c>
      <c r="J6" s="3">
        <v>0.53200000000000003</v>
      </c>
      <c r="K6" s="3">
        <v>80</v>
      </c>
      <c r="L6" s="3">
        <v>6.6499999999999997E-3</v>
      </c>
    </row>
    <row r="7" spans="1:12" x14ac:dyDescent="0.35">
      <c r="A7" s="3" t="s">
        <v>23</v>
      </c>
      <c r="B7" s="3">
        <v>32</v>
      </c>
      <c r="C7" s="3">
        <v>60</v>
      </c>
      <c r="D7" s="3" t="s">
        <v>24</v>
      </c>
      <c r="E7" s="3" t="s">
        <v>9</v>
      </c>
      <c r="F7" s="4" t="s">
        <v>25</v>
      </c>
      <c r="G7" s="3">
        <v>2.8</v>
      </c>
      <c r="H7" s="3">
        <v>8</v>
      </c>
      <c r="I7" s="3">
        <v>16</v>
      </c>
      <c r="J7" s="3">
        <v>1.68</v>
      </c>
      <c r="K7" s="3">
        <v>358.4</v>
      </c>
      <c r="L7" s="3">
        <v>4.6800000000000001E-3</v>
      </c>
    </row>
    <row r="8" spans="1:12" x14ac:dyDescent="0.35">
      <c r="A8" s="3" t="s">
        <v>26</v>
      </c>
      <c r="B8" s="3">
        <v>8</v>
      </c>
      <c r="C8" s="3">
        <v>15</v>
      </c>
      <c r="D8" s="3" t="s">
        <v>27</v>
      </c>
      <c r="E8" s="3" t="s">
        <v>21</v>
      </c>
      <c r="F8" s="4" t="s">
        <v>28</v>
      </c>
      <c r="G8" s="3">
        <v>2.6</v>
      </c>
      <c r="H8" s="3">
        <v>16</v>
      </c>
      <c r="I8" s="3">
        <v>4</v>
      </c>
      <c r="J8" s="3">
        <v>0.65</v>
      </c>
      <c r="K8" s="3">
        <v>166.4</v>
      </c>
      <c r="L8" s="3">
        <v>3.8999999999999998E-3</v>
      </c>
    </row>
    <row r="9" spans="1:12" x14ac:dyDescent="0.35">
      <c r="A9" s="3" t="s">
        <v>29</v>
      </c>
      <c r="B9" s="3">
        <v>16</v>
      </c>
      <c r="C9" s="3">
        <v>122</v>
      </c>
      <c r="D9" s="3" t="s">
        <v>30</v>
      </c>
      <c r="E9" s="3" t="s">
        <v>21</v>
      </c>
      <c r="F9" s="4" t="s">
        <v>18</v>
      </c>
      <c r="G9" s="3">
        <v>2.5</v>
      </c>
      <c r="H9" s="3">
        <v>8</v>
      </c>
      <c r="I9" s="3">
        <v>8</v>
      </c>
      <c r="J9" s="3">
        <v>1.33</v>
      </c>
      <c r="K9" s="3">
        <v>160</v>
      </c>
      <c r="L9" s="3">
        <v>8.3099999999999997E-3</v>
      </c>
    </row>
    <row r="10" spans="1:12" x14ac:dyDescent="0.35">
      <c r="A10" s="3" t="s">
        <v>31</v>
      </c>
      <c r="B10" s="3">
        <v>32</v>
      </c>
      <c r="C10" s="3">
        <v>244</v>
      </c>
      <c r="D10" s="3" t="s">
        <v>32</v>
      </c>
      <c r="E10" s="3" t="s">
        <v>9</v>
      </c>
      <c r="F10" s="4" t="s">
        <v>18</v>
      </c>
      <c r="G10" s="3">
        <v>2.5</v>
      </c>
      <c r="H10" s="3">
        <v>8</v>
      </c>
      <c r="I10" s="3">
        <v>16</v>
      </c>
      <c r="J10" s="3">
        <v>6.82</v>
      </c>
      <c r="K10" s="3">
        <v>320</v>
      </c>
      <c r="L10" s="3">
        <v>2.1309999999999999E-2</v>
      </c>
    </row>
    <row r="11" spans="1:12" x14ac:dyDescent="0.35">
      <c r="A11" s="3" t="s">
        <v>33</v>
      </c>
      <c r="B11" s="3">
        <v>36</v>
      </c>
      <c r="C11" s="3">
        <v>244</v>
      </c>
      <c r="D11" s="3" t="s">
        <v>34</v>
      </c>
      <c r="E11" s="3" t="s">
        <v>9</v>
      </c>
      <c r="F11" s="4" t="s">
        <v>35</v>
      </c>
      <c r="G11" s="3">
        <v>2.4</v>
      </c>
      <c r="H11" s="3">
        <v>16</v>
      </c>
      <c r="I11" s="3">
        <v>18</v>
      </c>
      <c r="J11" s="3">
        <v>5.52</v>
      </c>
      <c r="K11" s="3">
        <v>691.2</v>
      </c>
      <c r="L11" s="3">
        <v>7.9799999999999992E-3</v>
      </c>
    </row>
    <row r="14" spans="1:12" x14ac:dyDescent="0.35">
      <c r="A14" s="3" t="s">
        <v>48</v>
      </c>
    </row>
    <row r="15" spans="1:12" x14ac:dyDescent="0.35">
      <c r="A15" s="2" t="s">
        <v>0</v>
      </c>
      <c r="B15" s="3" t="s">
        <v>42</v>
      </c>
      <c r="C15" s="3" t="s">
        <v>43</v>
      </c>
      <c r="D15" s="3" t="s">
        <v>44</v>
      </c>
      <c r="E15" s="3" t="s">
        <v>49</v>
      </c>
      <c r="F15" s="3" t="s">
        <v>46</v>
      </c>
      <c r="G15" s="3" t="s">
        <v>47</v>
      </c>
      <c r="H15" s="3" t="s">
        <v>50</v>
      </c>
    </row>
    <row r="16" spans="1:12" x14ac:dyDescent="0.35">
      <c r="A16" s="3" t="s">
        <v>7</v>
      </c>
      <c r="B16" s="3">
        <v>1</v>
      </c>
      <c r="C16" s="3">
        <v>1</v>
      </c>
      <c r="D16" s="3">
        <v>1</v>
      </c>
      <c r="E16" s="3">
        <v>2</v>
      </c>
      <c r="F16" s="3">
        <v>13.02</v>
      </c>
      <c r="G16" s="3">
        <v>132.19999999999999</v>
      </c>
      <c r="H16" s="3">
        <v>1302.08</v>
      </c>
    </row>
    <row r="17" spans="1:18" x14ac:dyDescent="0.35">
      <c r="A17" s="3" t="s">
        <v>15</v>
      </c>
      <c r="B17" s="3">
        <v>1</v>
      </c>
      <c r="C17" s="3">
        <v>1</v>
      </c>
      <c r="D17" s="3">
        <v>5</v>
      </c>
      <c r="E17" s="3">
        <v>50</v>
      </c>
      <c r="F17" s="3">
        <v>500</v>
      </c>
      <c r="G17" s="3">
        <v>5000</v>
      </c>
      <c r="H17" s="3">
        <v>50000</v>
      </c>
    </row>
    <row r="18" spans="1:18" x14ac:dyDescent="0.35">
      <c r="A18" s="3" t="s">
        <v>19</v>
      </c>
      <c r="B18" s="3">
        <v>1</v>
      </c>
      <c r="C18" s="3">
        <v>1</v>
      </c>
      <c r="D18" s="3">
        <v>3</v>
      </c>
      <c r="E18" s="3">
        <v>12.5</v>
      </c>
      <c r="F18" s="3">
        <v>125</v>
      </c>
      <c r="G18" s="3">
        <v>1250</v>
      </c>
      <c r="H18" s="3">
        <v>12500</v>
      </c>
    </row>
    <row r="19" spans="1:18" x14ac:dyDescent="0.35">
      <c r="A19" s="3" t="s">
        <v>23</v>
      </c>
      <c r="B19" s="3">
        <v>1</v>
      </c>
      <c r="C19" s="3">
        <v>1</v>
      </c>
      <c r="D19" s="3">
        <v>1</v>
      </c>
      <c r="E19" s="3">
        <v>2.79</v>
      </c>
      <c r="F19" s="3">
        <v>27.9</v>
      </c>
      <c r="G19" s="3">
        <v>279.01</v>
      </c>
      <c r="H19" s="3">
        <v>2790.17</v>
      </c>
    </row>
    <row r="20" spans="1:18" x14ac:dyDescent="0.35">
      <c r="A20" s="3" t="s">
        <v>26</v>
      </c>
      <c r="B20" s="3">
        <v>1</v>
      </c>
      <c r="C20" s="3">
        <v>1</v>
      </c>
      <c r="D20" s="3">
        <v>1</v>
      </c>
      <c r="E20" s="3">
        <v>6</v>
      </c>
      <c r="F20" s="3">
        <v>60.09</v>
      </c>
      <c r="G20" s="3">
        <v>600.96</v>
      </c>
      <c r="H20" s="3">
        <v>6009.61</v>
      </c>
    </row>
    <row r="21" spans="1:18" x14ac:dyDescent="0.35">
      <c r="A21" s="3" t="s">
        <v>29</v>
      </c>
      <c r="B21" s="3">
        <v>1</v>
      </c>
      <c r="C21" s="3">
        <v>1</v>
      </c>
      <c r="D21" s="3">
        <v>1</v>
      </c>
      <c r="E21" s="3">
        <v>6.25</v>
      </c>
      <c r="F21" s="3">
        <v>62.5</v>
      </c>
      <c r="G21" s="3">
        <v>625</v>
      </c>
      <c r="H21" s="3">
        <v>6250</v>
      </c>
    </row>
    <row r="22" spans="1:18" x14ac:dyDescent="0.35">
      <c r="A22" s="3" t="s">
        <v>31</v>
      </c>
      <c r="B22" s="3">
        <v>1</v>
      </c>
      <c r="C22" s="3">
        <v>1</v>
      </c>
      <c r="D22" s="3">
        <v>1</v>
      </c>
      <c r="E22" s="3">
        <v>3.125</v>
      </c>
      <c r="F22" s="3">
        <v>31.25</v>
      </c>
      <c r="G22" s="3">
        <v>312.5</v>
      </c>
      <c r="H22" s="3">
        <v>3125</v>
      </c>
    </row>
    <row r="23" spans="1:18" x14ac:dyDescent="0.35">
      <c r="A23" s="3" t="s">
        <v>33</v>
      </c>
      <c r="B23" s="3">
        <v>1</v>
      </c>
      <c r="C23" s="3">
        <v>1</v>
      </c>
      <c r="D23" s="3">
        <v>1</v>
      </c>
      <c r="E23" s="3">
        <v>1.446</v>
      </c>
      <c r="F23" s="3">
        <v>14.46</v>
      </c>
      <c r="G23" s="3">
        <v>144.6</v>
      </c>
      <c r="H23" s="3">
        <v>1446.7</v>
      </c>
    </row>
    <row r="24" spans="1:18" s="5" customFormat="1" x14ac:dyDescent="0.35">
      <c r="A24" s="3"/>
      <c r="B24" s="3"/>
      <c r="C24" s="3"/>
      <c r="D24" s="3"/>
      <c r="E24" s="3"/>
      <c r="F24" s="3"/>
      <c r="G24" s="3"/>
      <c r="H24" s="3"/>
    </row>
    <row r="25" spans="1:18" s="5" customFormat="1" x14ac:dyDescent="0.35">
      <c r="A25" s="3"/>
      <c r="B25" s="3"/>
      <c r="C25" s="3"/>
      <c r="D25" s="3"/>
      <c r="E25" s="3"/>
      <c r="F25" s="3"/>
      <c r="G25" s="3"/>
      <c r="H25" s="3"/>
    </row>
    <row r="26" spans="1:18" ht="18.5" x14ac:dyDescent="0.45">
      <c r="A26" s="10" t="s">
        <v>91</v>
      </c>
    </row>
    <row r="27" spans="1:18" x14ac:dyDescent="0.35">
      <c r="E27" s="3" t="s">
        <v>42</v>
      </c>
      <c r="F27" s="3">
        <v>1</v>
      </c>
      <c r="G27" s="3" t="s">
        <v>43</v>
      </c>
      <c r="H27" s="3">
        <v>1</v>
      </c>
      <c r="I27" s="3" t="s">
        <v>44</v>
      </c>
      <c r="J27" s="3">
        <v>5</v>
      </c>
      <c r="K27" s="3" t="s">
        <v>77</v>
      </c>
      <c r="L27" s="3">
        <v>50</v>
      </c>
      <c r="M27" s="3" t="s">
        <v>46</v>
      </c>
      <c r="N27" s="3">
        <v>500</v>
      </c>
      <c r="O27" s="3" t="s">
        <v>47</v>
      </c>
      <c r="P27" s="3">
        <v>5000</v>
      </c>
      <c r="Q27" s="3" t="s">
        <v>78</v>
      </c>
      <c r="R27" s="3">
        <v>50000</v>
      </c>
    </row>
    <row r="28" spans="1:18" s="7" customFormat="1" x14ac:dyDescent="0.35">
      <c r="A28" s="6" t="s">
        <v>15</v>
      </c>
      <c r="E28" s="8" t="s">
        <v>64</v>
      </c>
      <c r="F28" s="8" t="s">
        <v>13</v>
      </c>
      <c r="G28" s="8" t="s">
        <v>64</v>
      </c>
      <c r="H28" s="8" t="s">
        <v>13</v>
      </c>
      <c r="I28" s="8" t="s">
        <v>64</v>
      </c>
      <c r="J28" s="8" t="s">
        <v>13</v>
      </c>
      <c r="K28" s="8" t="s">
        <v>64</v>
      </c>
      <c r="L28" s="8" t="s">
        <v>13</v>
      </c>
      <c r="M28" s="8" t="s">
        <v>64</v>
      </c>
      <c r="N28" s="8" t="s">
        <v>13</v>
      </c>
      <c r="O28" s="8" t="s">
        <v>64</v>
      </c>
      <c r="P28" s="8" t="s">
        <v>13</v>
      </c>
      <c r="Q28" s="8" t="s">
        <v>64</v>
      </c>
      <c r="R28" s="8" t="s">
        <v>13</v>
      </c>
    </row>
    <row r="29" spans="1:18" x14ac:dyDescent="0.35">
      <c r="A29" t="s">
        <v>36</v>
      </c>
      <c r="C29" s="5" t="s">
        <v>57</v>
      </c>
      <c r="D29">
        <v>1559.99</v>
      </c>
    </row>
    <row r="30" spans="1:18" x14ac:dyDescent="0.35">
      <c r="A30" t="s">
        <v>37</v>
      </c>
      <c r="C30" s="5" t="s">
        <v>56</v>
      </c>
      <c r="D30">
        <v>194.99</v>
      </c>
    </row>
    <row r="31" spans="1:18" x14ac:dyDescent="0.35">
      <c r="A31" t="s">
        <v>38</v>
      </c>
      <c r="C31" s="5" t="s">
        <v>54</v>
      </c>
      <c r="D31">
        <v>548.99</v>
      </c>
    </row>
    <row r="32" spans="1:18" x14ac:dyDescent="0.35">
      <c r="A32" t="s">
        <v>39</v>
      </c>
      <c r="C32" s="5" t="s">
        <v>55</v>
      </c>
      <c r="D32">
        <v>89.99</v>
      </c>
    </row>
    <row r="33" spans="1:18" s="5" customFormat="1" x14ac:dyDescent="0.35">
      <c r="A33" t="s">
        <v>40</v>
      </c>
      <c r="B33"/>
      <c r="C33" s="5" t="s">
        <v>58</v>
      </c>
      <c r="D33">
        <v>30.67</v>
      </c>
    </row>
    <row r="34" spans="1:18" x14ac:dyDescent="0.35">
      <c r="A34" t="s">
        <v>41</v>
      </c>
      <c r="B34" t="s">
        <v>52</v>
      </c>
      <c r="C34" s="5" t="s">
        <v>59</v>
      </c>
      <c r="D34">
        <v>11.99</v>
      </c>
    </row>
    <row r="35" spans="1:18" x14ac:dyDescent="0.35">
      <c r="D35">
        <f>SUM(D29:D34)</f>
        <v>2436.62</v>
      </c>
      <c r="F35">
        <v>2436.62</v>
      </c>
      <c r="H35" s="5">
        <v>2436.62</v>
      </c>
      <c r="J35">
        <v>12183.1</v>
      </c>
      <c r="L35">
        <v>121831</v>
      </c>
      <c r="N35">
        <v>1218310</v>
      </c>
      <c r="P35" s="5">
        <v>12183100</v>
      </c>
      <c r="R35" s="5">
        <v>121831000</v>
      </c>
    </row>
    <row r="36" spans="1:18" x14ac:dyDescent="0.35">
      <c r="B36" t="s">
        <v>53</v>
      </c>
      <c r="C36" s="5" t="s">
        <v>82</v>
      </c>
      <c r="D36">
        <v>15.99</v>
      </c>
      <c r="E36">
        <v>1</v>
      </c>
      <c r="F36">
        <v>15.99</v>
      </c>
      <c r="G36">
        <v>1</v>
      </c>
      <c r="H36">
        <v>15.99</v>
      </c>
      <c r="I36">
        <v>1</v>
      </c>
      <c r="J36">
        <v>15.99</v>
      </c>
      <c r="K36">
        <v>10</v>
      </c>
      <c r="L36">
        <v>159.9</v>
      </c>
      <c r="M36">
        <v>100</v>
      </c>
      <c r="N36">
        <v>1599</v>
      </c>
      <c r="O36">
        <v>1000</v>
      </c>
      <c r="P36">
        <v>15990</v>
      </c>
      <c r="Q36">
        <v>10000</v>
      </c>
      <c r="R36">
        <v>159900</v>
      </c>
    </row>
    <row r="37" spans="1:18" x14ac:dyDescent="0.35">
      <c r="A37" t="s">
        <v>45</v>
      </c>
      <c r="D37">
        <v>100000</v>
      </c>
      <c r="E37">
        <v>1</v>
      </c>
      <c r="F37" s="5">
        <v>500000</v>
      </c>
      <c r="G37">
        <v>1</v>
      </c>
      <c r="H37" s="5">
        <v>500000</v>
      </c>
      <c r="I37">
        <v>1</v>
      </c>
      <c r="J37" s="5">
        <v>500000</v>
      </c>
      <c r="K37">
        <v>1</v>
      </c>
      <c r="L37" s="5">
        <v>500000</v>
      </c>
      <c r="M37">
        <v>1</v>
      </c>
      <c r="N37" s="5">
        <v>500000</v>
      </c>
      <c r="O37">
        <v>5</v>
      </c>
      <c r="P37" s="5">
        <v>2500000</v>
      </c>
      <c r="Q37">
        <v>50</v>
      </c>
      <c r="R37" s="5">
        <v>25000000</v>
      </c>
    </row>
    <row r="38" spans="1:18" x14ac:dyDescent="0.35">
      <c r="A38" t="s">
        <v>51</v>
      </c>
      <c r="C38" s="5" t="s">
        <v>75</v>
      </c>
      <c r="D38">
        <v>149.99</v>
      </c>
      <c r="E38">
        <v>1</v>
      </c>
      <c r="F38" s="5">
        <v>149.99</v>
      </c>
      <c r="G38">
        <v>1</v>
      </c>
      <c r="H38" s="5">
        <v>149.99</v>
      </c>
      <c r="I38">
        <v>1</v>
      </c>
      <c r="J38" s="5">
        <v>149.99</v>
      </c>
      <c r="K38">
        <v>5</v>
      </c>
      <c r="L38">
        <v>749.95</v>
      </c>
      <c r="M38">
        <v>42</v>
      </c>
      <c r="N38">
        <v>6299.58</v>
      </c>
      <c r="O38">
        <v>417</v>
      </c>
      <c r="P38">
        <v>62545.83</v>
      </c>
      <c r="Q38">
        <v>4167</v>
      </c>
      <c r="R38">
        <v>625008.32999999996</v>
      </c>
    </row>
    <row r="39" spans="1:18" x14ac:dyDescent="0.35">
      <c r="A39" t="s">
        <v>74</v>
      </c>
      <c r="C39" t="s">
        <v>79</v>
      </c>
      <c r="F39" s="5">
        <v>890.89200000000005</v>
      </c>
      <c r="H39" s="5">
        <v>890.89200000000005</v>
      </c>
      <c r="J39">
        <v>4454.46</v>
      </c>
      <c r="L39">
        <v>44544.6</v>
      </c>
      <c r="N39">
        <v>445446</v>
      </c>
      <c r="P39" s="5">
        <v>4454460</v>
      </c>
      <c r="R39" s="5">
        <v>44544600</v>
      </c>
    </row>
    <row r="40" spans="1:18" x14ac:dyDescent="0.35">
      <c r="A40" t="s">
        <v>80</v>
      </c>
      <c r="C40" t="s">
        <v>81</v>
      </c>
      <c r="F40" s="5">
        <v>445.55599999999998</v>
      </c>
      <c r="H40" s="5">
        <v>445.55599999999998</v>
      </c>
      <c r="J40">
        <v>2227.7800000000002</v>
      </c>
      <c r="L40">
        <v>22277.8</v>
      </c>
      <c r="N40">
        <v>222778</v>
      </c>
      <c r="P40" s="5">
        <v>2227780</v>
      </c>
      <c r="R40" s="5">
        <v>22277800</v>
      </c>
    </row>
    <row r="41" spans="1:18" x14ac:dyDescent="0.35">
      <c r="F41">
        <f>SUM(F35:F40)</f>
        <v>503939.04799999995</v>
      </c>
      <c r="H41">
        <f>SUM(H35:H40)</f>
        <v>503939.04799999995</v>
      </c>
      <c r="J41">
        <f>SUM(J35:J40)</f>
        <v>519031.32000000007</v>
      </c>
      <c r="L41">
        <f>SUM(L35:L40)</f>
        <v>689563.25</v>
      </c>
      <c r="N41">
        <f>SUM(N35:N40)</f>
        <v>2394432.58</v>
      </c>
      <c r="P41">
        <f>SUM(P35:P40)</f>
        <v>21443875.829999998</v>
      </c>
      <c r="R41">
        <f>SUM(R35:R40)</f>
        <v>214438308.33000001</v>
      </c>
    </row>
    <row r="42" spans="1:18" x14ac:dyDescent="0.35">
      <c r="F42">
        <f>(F41/43800)</f>
        <v>11.505457716894975</v>
      </c>
      <c r="G42" s="5"/>
      <c r="H42" s="5">
        <f t="shared" ref="H42:J42" si="0">(H41/43800)</f>
        <v>11.505457716894975</v>
      </c>
      <c r="I42" s="5"/>
      <c r="J42" s="5">
        <f t="shared" si="0"/>
        <v>11.850030136986303</v>
      </c>
      <c r="K42" s="5"/>
      <c r="L42" s="5">
        <f t="shared" ref="L42" si="1">(L41/43800)</f>
        <v>15.743453196347032</v>
      </c>
      <c r="M42" s="5"/>
      <c r="N42" s="5">
        <f t="shared" ref="N42" si="2">(N41/43800)</f>
        <v>54.667410502283104</v>
      </c>
      <c r="O42" s="5"/>
      <c r="P42" s="5">
        <f t="shared" ref="P42" si="3">(P41/43800)</f>
        <v>489.5862061643835</v>
      </c>
      <c r="Q42" s="5"/>
      <c r="R42" s="5">
        <f t="shared" ref="R42" si="4">(R41/43800)</f>
        <v>4895.8517883561644</v>
      </c>
    </row>
    <row r="43" spans="1:18" s="9" customFormat="1" x14ac:dyDescent="0.35">
      <c r="A43" s="9" t="s">
        <v>103</v>
      </c>
      <c r="F43" s="9">
        <f>(F42/1)</f>
        <v>11.505457716894975</v>
      </c>
      <c r="H43" s="9">
        <f>(H42/10)</f>
        <v>1.1505457716894976</v>
      </c>
      <c r="J43" s="9">
        <f>(J42/100)</f>
        <v>0.11850030136986303</v>
      </c>
      <c r="L43" s="9">
        <f>(L42/1000)</f>
        <v>1.5743453196347033E-2</v>
      </c>
      <c r="N43" s="9">
        <f>(N42/10000)</f>
        <v>5.46674105022831E-3</v>
      </c>
      <c r="P43" s="9">
        <f>(P42/100000)</f>
        <v>4.895862061643835E-3</v>
      </c>
      <c r="R43" s="9">
        <f>(R42/1000000)</f>
        <v>4.8958517883561647E-3</v>
      </c>
    </row>
    <row r="46" spans="1:18" s="5" customFormat="1" x14ac:dyDescent="0.35">
      <c r="E46" s="3" t="s">
        <v>42</v>
      </c>
      <c r="F46" s="3">
        <v>1</v>
      </c>
      <c r="G46" s="3" t="s">
        <v>43</v>
      </c>
      <c r="H46" s="3">
        <v>1</v>
      </c>
      <c r="I46" s="3" t="s">
        <v>44</v>
      </c>
      <c r="J46" s="3">
        <v>3</v>
      </c>
      <c r="K46" s="3" t="s">
        <v>77</v>
      </c>
      <c r="L46" s="3">
        <v>13</v>
      </c>
      <c r="M46" s="3" t="s">
        <v>46</v>
      </c>
      <c r="N46" s="3">
        <v>125</v>
      </c>
      <c r="O46" s="3" t="s">
        <v>47</v>
      </c>
      <c r="P46" s="3">
        <v>1250</v>
      </c>
      <c r="Q46" s="3" t="s">
        <v>78</v>
      </c>
      <c r="R46" s="3">
        <v>12500</v>
      </c>
    </row>
    <row r="47" spans="1:18" s="7" customFormat="1" x14ac:dyDescent="0.35">
      <c r="A47" s="6" t="s">
        <v>19</v>
      </c>
      <c r="E47" s="8" t="s">
        <v>64</v>
      </c>
      <c r="F47" s="8" t="s">
        <v>13</v>
      </c>
      <c r="G47" s="8" t="s">
        <v>64</v>
      </c>
      <c r="H47" s="8" t="s">
        <v>13</v>
      </c>
      <c r="I47" s="8" t="s">
        <v>64</v>
      </c>
      <c r="J47" s="8" t="s">
        <v>13</v>
      </c>
      <c r="K47" s="8" t="s">
        <v>64</v>
      </c>
      <c r="L47" s="8" t="s">
        <v>13</v>
      </c>
      <c r="M47" s="8" t="s">
        <v>64</v>
      </c>
      <c r="N47" s="8" t="s">
        <v>13</v>
      </c>
      <c r="O47" s="8" t="s">
        <v>64</v>
      </c>
      <c r="P47" s="8" t="s">
        <v>13</v>
      </c>
      <c r="Q47" s="8" t="s">
        <v>64</v>
      </c>
      <c r="R47" s="8" t="s">
        <v>13</v>
      </c>
    </row>
    <row r="48" spans="1:18" x14ac:dyDescent="0.35">
      <c r="A48" s="5" t="s">
        <v>36</v>
      </c>
      <c r="C48" s="5" t="s">
        <v>57</v>
      </c>
      <c r="D48" s="5">
        <v>1559.99</v>
      </c>
    </row>
    <row r="49" spans="1:18" x14ac:dyDescent="0.35">
      <c r="A49" s="5" t="s">
        <v>37</v>
      </c>
      <c r="C49" s="5" t="s">
        <v>60</v>
      </c>
      <c r="D49">
        <v>222.99</v>
      </c>
    </row>
    <row r="50" spans="1:18" x14ac:dyDescent="0.35">
      <c r="A50" s="5" t="s">
        <v>38</v>
      </c>
      <c r="C50" s="5" t="s">
        <v>54</v>
      </c>
      <c r="D50">
        <v>548.99</v>
      </c>
    </row>
    <row r="51" spans="1:18" x14ac:dyDescent="0.35">
      <c r="A51" s="5" t="s">
        <v>39</v>
      </c>
      <c r="C51" s="5" t="s">
        <v>55</v>
      </c>
      <c r="D51">
        <v>89.99</v>
      </c>
    </row>
    <row r="52" spans="1:18" x14ac:dyDescent="0.35">
      <c r="A52" s="5" t="s">
        <v>40</v>
      </c>
      <c r="C52" s="5" t="s">
        <v>61</v>
      </c>
      <c r="D52">
        <v>119.89</v>
      </c>
    </row>
    <row r="53" spans="1:18" x14ac:dyDescent="0.35">
      <c r="A53" s="5" t="s">
        <v>41</v>
      </c>
      <c r="B53" s="5" t="s">
        <v>52</v>
      </c>
      <c r="C53" s="5" t="s">
        <v>59</v>
      </c>
      <c r="D53">
        <v>11.99</v>
      </c>
    </row>
    <row r="54" spans="1:18" x14ac:dyDescent="0.35">
      <c r="D54">
        <f>SUM(D48:D53)</f>
        <v>2553.8399999999997</v>
      </c>
      <c r="F54">
        <v>2553.84</v>
      </c>
      <c r="H54" s="5">
        <v>2553.84</v>
      </c>
      <c r="J54">
        <v>7661.52</v>
      </c>
      <c r="L54">
        <v>33199.919999999998</v>
      </c>
      <c r="N54">
        <v>319230</v>
      </c>
      <c r="P54">
        <v>3192300</v>
      </c>
      <c r="R54">
        <v>31923000</v>
      </c>
    </row>
    <row r="55" spans="1:18" x14ac:dyDescent="0.35">
      <c r="A55" s="5"/>
      <c r="B55" s="5" t="s">
        <v>53</v>
      </c>
      <c r="C55" s="5" t="s">
        <v>82</v>
      </c>
      <c r="D55" s="5">
        <v>15.99</v>
      </c>
      <c r="E55">
        <v>1</v>
      </c>
      <c r="F55">
        <v>15.99</v>
      </c>
      <c r="G55">
        <v>1</v>
      </c>
      <c r="H55">
        <v>15.99</v>
      </c>
      <c r="I55">
        <v>1</v>
      </c>
      <c r="J55">
        <v>15.99</v>
      </c>
      <c r="K55">
        <v>3</v>
      </c>
      <c r="L55">
        <v>47.97</v>
      </c>
      <c r="M55">
        <v>25</v>
      </c>
      <c r="N55">
        <v>399.75</v>
      </c>
      <c r="O55">
        <v>250</v>
      </c>
      <c r="P55">
        <v>3997.5</v>
      </c>
      <c r="R55">
        <v>39975</v>
      </c>
    </row>
    <row r="56" spans="1:18" x14ac:dyDescent="0.35">
      <c r="A56" s="5" t="s">
        <v>45</v>
      </c>
      <c r="D56" s="5">
        <v>100000</v>
      </c>
      <c r="E56">
        <v>1</v>
      </c>
      <c r="F56" s="5">
        <v>500000</v>
      </c>
      <c r="G56">
        <v>1</v>
      </c>
      <c r="H56" s="5">
        <v>500000</v>
      </c>
      <c r="I56">
        <v>1</v>
      </c>
      <c r="J56" s="5">
        <v>500000</v>
      </c>
      <c r="K56">
        <v>1</v>
      </c>
      <c r="L56" s="5">
        <v>500000</v>
      </c>
      <c r="M56">
        <v>1</v>
      </c>
      <c r="N56" s="5">
        <v>500000</v>
      </c>
      <c r="O56">
        <v>2</v>
      </c>
      <c r="P56">
        <v>1000000</v>
      </c>
      <c r="Q56">
        <v>13</v>
      </c>
      <c r="R56">
        <v>6500000</v>
      </c>
    </row>
    <row r="57" spans="1:18" x14ac:dyDescent="0.35">
      <c r="A57" s="5" t="s">
        <v>51</v>
      </c>
      <c r="C57" s="5" t="s">
        <v>75</v>
      </c>
      <c r="D57" s="5">
        <v>149.99</v>
      </c>
      <c r="E57">
        <v>1</v>
      </c>
      <c r="F57" s="5">
        <v>149.99</v>
      </c>
      <c r="G57">
        <v>1</v>
      </c>
      <c r="H57" s="5">
        <v>149.99</v>
      </c>
      <c r="I57">
        <v>1</v>
      </c>
      <c r="J57" s="5">
        <v>149.99</v>
      </c>
      <c r="K57">
        <v>2</v>
      </c>
      <c r="L57">
        <v>299.98</v>
      </c>
      <c r="M57">
        <v>11</v>
      </c>
      <c r="N57">
        <v>1649.89</v>
      </c>
      <c r="O57">
        <v>105</v>
      </c>
      <c r="P57">
        <v>15748.95</v>
      </c>
      <c r="Q57">
        <v>1042</v>
      </c>
      <c r="R57">
        <v>156289.57999999999</v>
      </c>
    </row>
    <row r="58" spans="1:18" x14ac:dyDescent="0.35">
      <c r="A58" t="s">
        <v>83</v>
      </c>
      <c r="C58" t="s">
        <v>79</v>
      </c>
      <c r="F58" s="5">
        <v>890.89200000000005</v>
      </c>
      <c r="H58" s="5">
        <v>890.89200000000005</v>
      </c>
      <c r="J58">
        <v>2672.6759999999999</v>
      </c>
      <c r="L58">
        <v>11581.596</v>
      </c>
      <c r="N58">
        <v>111361.5</v>
      </c>
      <c r="P58">
        <v>1113615</v>
      </c>
      <c r="R58">
        <v>11136150</v>
      </c>
    </row>
    <row r="59" spans="1:18" x14ac:dyDescent="0.35">
      <c r="A59" t="s">
        <v>84</v>
      </c>
      <c r="C59" t="s">
        <v>81</v>
      </c>
      <c r="F59" s="5">
        <v>445.55599999999998</v>
      </c>
      <c r="H59" s="5">
        <v>445.55599999999998</v>
      </c>
      <c r="J59">
        <v>1336.6679999999999</v>
      </c>
      <c r="L59">
        <v>5792.2280000000001</v>
      </c>
      <c r="N59">
        <v>55694.5</v>
      </c>
      <c r="P59">
        <v>556945</v>
      </c>
      <c r="R59" s="5">
        <v>5569450</v>
      </c>
    </row>
    <row r="60" spans="1:18" x14ac:dyDescent="0.35">
      <c r="F60">
        <f>SUM(F54:F59)</f>
        <v>504056.26799999998</v>
      </c>
      <c r="H60">
        <f>SUM(H54:H59)</f>
        <v>504056.26799999998</v>
      </c>
      <c r="J60">
        <f>SUM(J54:J59)</f>
        <v>511836.84399999998</v>
      </c>
      <c r="L60">
        <f>SUM(L54:L59)</f>
        <v>550921.69400000002</v>
      </c>
      <c r="N60">
        <f>SUM(N54:N59)</f>
        <v>988335.64</v>
      </c>
      <c r="P60">
        <f>SUM(P54:P59)</f>
        <v>5882606.4500000002</v>
      </c>
      <c r="R60">
        <f>SUM(R54:R59)</f>
        <v>55324864.579999998</v>
      </c>
    </row>
    <row r="61" spans="1:18" x14ac:dyDescent="0.35">
      <c r="F61">
        <f>(F60/43800)</f>
        <v>11.508133972602739</v>
      </c>
      <c r="G61" s="5"/>
      <c r="H61" s="5">
        <f t="shared" ref="H61:R61" si="5">(H60/43800)</f>
        <v>11.508133972602739</v>
      </c>
      <c r="I61" s="5"/>
      <c r="J61" s="5">
        <f t="shared" si="5"/>
        <v>11.685772694063926</v>
      </c>
      <c r="K61" s="5"/>
      <c r="L61" s="5">
        <f t="shared" si="5"/>
        <v>12.578120867579909</v>
      </c>
      <c r="M61" s="5"/>
      <c r="N61" s="5">
        <f t="shared" si="5"/>
        <v>22.564740639269406</v>
      </c>
      <c r="O61" s="5"/>
      <c r="P61" s="5">
        <f t="shared" si="5"/>
        <v>134.30608333333333</v>
      </c>
      <c r="Q61" s="5"/>
      <c r="R61" s="5">
        <f t="shared" si="5"/>
        <v>1263.1247621004566</v>
      </c>
    </row>
    <row r="62" spans="1:18" s="9" customFormat="1" x14ac:dyDescent="0.35">
      <c r="A62" s="9" t="s">
        <v>103</v>
      </c>
      <c r="F62" s="9">
        <f>(F61/1)</f>
        <v>11.508133972602739</v>
      </c>
      <c r="H62" s="9">
        <f>(H61/10)</f>
        <v>1.1508133972602739</v>
      </c>
      <c r="J62" s="9">
        <f>(J61/100)</f>
        <v>0.11685772694063927</v>
      </c>
      <c r="L62" s="9">
        <f>(L61/1000)</f>
        <v>1.2578120867579909E-2</v>
      </c>
      <c r="N62" s="9">
        <f>(N61/10000)</f>
        <v>2.2564740639269406E-3</v>
      </c>
      <c r="P62" s="9">
        <f>(P61/100000)</f>
        <v>1.3430608333333334E-3</v>
      </c>
      <c r="R62" s="9">
        <f>(R61/1000000)</f>
        <v>1.2631247621004565E-3</v>
      </c>
    </row>
    <row r="64" spans="1:18" s="5" customFormat="1" x14ac:dyDescent="0.35"/>
    <row r="65" spans="1:18" s="5" customFormat="1" x14ac:dyDescent="0.35"/>
    <row r="66" spans="1:18" s="5" customFormat="1" x14ac:dyDescent="0.35">
      <c r="E66" s="3" t="s">
        <v>42</v>
      </c>
      <c r="F66" s="3">
        <v>1</v>
      </c>
      <c r="G66" s="3" t="s">
        <v>43</v>
      </c>
      <c r="H66" s="3">
        <v>1</v>
      </c>
      <c r="I66" s="3" t="s">
        <v>44</v>
      </c>
      <c r="J66" s="3">
        <v>1</v>
      </c>
      <c r="K66" s="3" t="s">
        <v>77</v>
      </c>
      <c r="L66" s="3">
        <v>7</v>
      </c>
      <c r="M66" s="3" t="s">
        <v>46</v>
      </c>
      <c r="N66" s="3">
        <v>63</v>
      </c>
      <c r="O66" s="3" t="s">
        <v>47</v>
      </c>
      <c r="P66" s="3">
        <v>625</v>
      </c>
      <c r="Q66" s="3" t="s">
        <v>78</v>
      </c>
      <c r="R66" s="3">
        <v>6250</v>
      </c>
    </row>
    <row r="67" spans="1:18" s="7" customFormat="1" x14ac:dyDescent="0.35">
      <c r="A67" s="6" t="s">
        <v>29</v>
      </c>
      <c r="E67" s="8" t="s">
        <v>64</v>
      </c>
      <c r="F67" s="8" t="s">
        <v>13</v>
      </c>
      <c r="G67" s="8" t="s">
        <v>64</v>
      </c>
      <c r="H67" s="8" t="s">
        <v>13</v>
      </c>
      <c r="I67" s="8" t="s">
        <v>64</v>
      </c>
      <c r="J67" s="8" t="s">
        <v>13</v>
      </c>
      <c r="K67" s="8" t="s">
        <v>64</v>
      </c>
      <c r="L67" s="8" t="s">
        <v>13</v>
      </c>
      <c r="M67" s="8" t="s">
        <v>64</v>
      </c>
      <c r="N67" s="8" t="s">
        <v>13</v>
      </c>
      <c r="O67" s="8" t="s">
        <v>64</v>
      </c>
      <c r="P67" s="8" t="s">
        <v>13</v>
      </c>
      <c r="Q67" s="8" t="s">
        <v>64</v>
      </c>
      <c r="R67" s="8" t="s">
        <v>13</v>
      </c>
    </row>
    <row r="68" spans="1:18" x14ac:dyDescent="0.35">
      <c r="A68" s="5" t="s">
        <v>36</v>
      </c>
      <c r="C68" s="5" t="s">
        <v>57</v>
      </c>
      <c r="D68" s="5">
        <v>1559.99</v>
      </c>
    </row>
    <row r="69" spans="1:18" x14ac:dyDescent="0.35">
      <c r="A69" s="5" t="s">
        <v>37</v>
      </c>
      <c r="C69" s="5" t="s">
        <v>62</v>
      </c>
      <c r="D69">
        <v>1899.99</v>
      </c>
    </row>
    <row r="70" spans="1:18" x14ac:dyDescent="0.35">
      <c r="A70" s="5" t="s">
        <v>38</v>
      </c>
      <c r="C70" s="5" t="s">
        <v>54</v>
      </c>
      <c r="D70" s="5">
        <v>548.99</v>
      </c>
    </row>
    <row r="71" spans="1:18" x14ac:dyDescent="0.35">
      <c r="A71" s="5" t="s">
        <v>39</v>
      </c>
      <c r="C71" s="5" t="s">
        <v>55</v>
      </c>
      <c r="D71" s="5">
        <v>89.99</v>
      </c>
    </row>
    <row r="72" spans="1:18" x14ac:dyDescent="0.35">
      <c r="A72" s="5" t="s">
        <v>40</v>
      </c>
      <c r="C72" s="5" t="s">
        <v>63</v>
      </c>
      <c r="D72">
        <v>199.99</v>
      </c>
    </row>
    <row r="73" spans="1:18" x14ac:dyDescent="0.35">
      <c r="A73" s="5" t="s">
        <v>41</v>
      </c>
      <c r="B73" s="5" t="s">
        <v>52</v>
      </c>
      <c r="C73" s="5" t="s">
        <v>59</v>
      </c>
      <c r="D73" s="5">
        <v>11.99</v>
      </c>
    </row>
    <row r="74" spans="1:18" x14ac:dyDescent="0.35">
      <c r="D74">
        <f>SUM(D68:D73)</f>
        <v>4310.9399999999996</v>
      </c>
      <c r="F74" s="5">
        <v>4310.9399999999996</v>
      </c>
      <c r="H74" s="5">
        <v>4310.9399999999996</v>
      </c>
      <c r="J74" s="5">
        <v>4310.9399999999996</v>
      </c>
      <c r="L74">
        <v>30176.58</v>
      </c>
      <c r="N74">
        <v>271589.21999999997</v>
      </c>
      <c r="P74">
        <v>2694337.5</v>
      </c>
      <c r="R74">
        <v>26943375</v>
      </c>
    </row>
    <row r="75" spans="1:18" x14ac:dyDescent="0.35">
      <c r="A75" s="5"/>
      <c r="B75" s="5" t="s">
        <v>53</v>
      </c>
      <c r="C75" s="5" t="s">
        <v>82</v>
      </c>
      <c r="D75" s="5">
        <v>15.99</v>
      </c>
      <c r="E75">
        <v>1</v>
      </c>
      <c r="F75">
        <v>15.99</v>
      </c>
      <c r="G75" s="5">
        <v>1</v>
      </c>
      <c r="H75" s="5">
        <v>15.99</v>
      </c>
      <c r="I75" s="5">
        <v>1</v>
      </c>
      <c r="J75" s="5">
        <v>15.99</v>
      </c>
      <c r="K75">
        <v>2</v>
      </c>
      <c r="L75">
        <v>31.98</v>
      </c>
      <c r="M75">
        <v>13</v>
      </c>
      <c r="N75">
        <v>207.87</v>
      </c>
      <c r="O75">
        <v>125</v>
      </c>
      <c r="P75">
        <v>1998.75</v>
      </c>
      <c r="Q75">
        <v>1250</v>
      </c>
      <c r="R75">
        <v>19987.5</v>
      </c>
    </row>
    <row r="76" spans="1:18" x14ac:dyDescent="0.35">
      <c r="A76" s="5" t="s">
        <v>45</v>
      </c>
      <c r="D76" s="5">
        <v>100000</v>
      </c>
      <c r="E76">
        <v>1</v>
      </c>
      <c r="F76" s="5">
        <v>500000</v>
      </c>
      <c r="G76">
        <v>1</v>
      </c>
      <c r="H76" s="5">
        <v>500000</v>
      </c>
      <c r="I76">
        <v>1</v>
      </c>
      <c r="J76" s="5">
        <v>500000</v>
      </c>
      <c r="K76">
        <v>1</v>
      </c>
      <c r="L76" s="5">
        <v>500000</v>
      </c>
      <c r="M76">
        <v>1</v>
      </c>
      <c r="N76" s="5">
        <v>500000</v>
      </c>
      <c r="O76">
        <v>1</v>
      </c>
      <c r="P76" s="5">
        <v>500000</v>
      </c>
      <c r="Q76">
        <v>7</v>
      </c>
      <c r="R76">
        <v>3500000</v>
      </c>
    </row>
    <row r="77" spans="1:18" x14ac:dyDescent="0.35">
      <c r="A77" s="5" t="s">
        <v>51</v>
      </c>
      <c r="C77" s="5" t="s">
        <v>75</v>
      </c>
      <c r="D77" s="5">
        <v>149.99</v>
      </c>
      <c r="E77">
        <v>1</v>
      </c>
      <c r="F77">
        <v>149.99</v>
      </c>
      <c r="G77" s="5">
        <v>1</v>
      </c>
      <c r="H77" s="5">
        <v>149.99</v>
      </c>
      <c r="I77" s="5">
        <v>1</v>
      </c>
      <c r="J77" s="5">
        <v>149.99</v>
      </c>
      <c r="K77" s="5">
        <v>1</v>
      </c>
      <c r="L77" s="5">
        <v>149.99</v>
      </c>
      <c r="M77">
        <v>6</v>
      </c>
      <c r="N77">
        <v>899.94</v>
      </c>
      <c r="O77">
        <v>53</v>
      </c>
      <c r="P77">
        <v>7949.47</v>
      </c>
      <c r="Q77">
        <v>521</v>
      </c>
      <c r="R77">
        <v>78144.789999999994</v>
      </c>
    </row>
    <row r="78" spans="1:18" x14ac:dyDescent="0.35">
      <c r="A78" s="5" t="s">
        <v>83</v>
      </c>
      <c r="B78" s="5"/>
      <c r="C78" s="5" t="s">
        <v>79</v>
      </c>
      <c r="F78" s="5">
        <v>890.89200000000005</v>
      </c>
      <c r="H78" s="5">
        <v>890.89200000000005</v>
      </c>
      <c r="J78" s="5">
        <v>890.89200000000005</v>
      </c>
      <c r="L78">
        <v>6236.2439999999997</v>
      </c>
      <c r="N78">
        <v>56126.196000000004</v>
      </c>
      <c r="P78">
        <v>556807.5</v>
      </c>
      <c r="R78">
        <v>5568075</v>
      </c>
    </row>
    <row r="79" spans="1:18" x14ac:dyDescent="0.35">
      <c r="A79" s="5" t="s">
        <v>84</v>
      </c>
      <c r="B79" s="5"/>
      <c r="C79" s="5" t="s">
        <v>81</v>
      </c>
      <c r="F79" s="5">
        <v>445.55599999999998</v>
      </c>
      <c r="H79" s="5">
        <v>445.55599999999998</v>
      </c>
      <c r="J79" s="5">
        <v>445.55599999999998</v>
      </c>
      <c r="L79">
        <v>3118.8919999999998</v>
      </c>
      <c r="N79">
        <v>28070.027999999998</v>
      </c>
      <c r="P79">
        <v>278472.5</v>
      </c>
      <c r="R79">
        <v>2784725</v>
      </c>
    </row>
    <row r="80" spans="1:18" x14ac:dyDescent="0.35">
      <c r="F80">
        <f>SUM(F74:F79)</f>
        <v>505813.36799999996</v>
      </c>
      <c r="H80">
        <f>SUM(H74:H79)</f>
        <v>505813.36799999996</v>
      </c>
      <c r="J80">
        <f>SUM(J74:J79)</f>
        <v>505813.36799999996</v>
      </c>
      <c r="L80">
        <f>SUM(L74:L79)</f>
        <v>539713.68599999999</v>
      </c>
      <c r="N80">
        <f>SUM(N74:N79)</f>
        <v>856893.25399999996</v>
      </c>
      <c r="P80">
        <f>SUM(P74:P79)</f>
        <v>4039565.72</v>
      </c>
      <c r="R80">
        <f>SUM(R74:R79)</f>
        <v>38894307.289999999</v>
      </c>
    </row>
    <row r="81" spans="1:18" x14ac:dyDescent="0.35">
      <c r="F81">
        <f>(F80/43800)</f>
        <v>11.548250410958904</v>
      </c>
      <c r="G81" s="5"/>
      <c r="H81" s="5">
        <f t="shared" ref="H81:R81" si="6">(H80/43800)</f>
        <v>11.548250410958904</v>
      </c>
      <c r="I81" s="5"/>
      <c r="J81" s="5">
        <f t="shared" si="6"/>
        <v>11.548250410958904</v>
      </c>
      <c r="K81" s="5"/>
      <c r="L81" s="5">
        <f t="shared" si="6"/>
        <v>12.322230273972602</v>
      </c>
      <c r="M81" s="5"/>
      <c r="N81" s="5">
        <f t="shared" si="6"/>
        <v>19.563772922374429</v>
      </c>
      <c r="O81" s="5"/>
      <c r="P81" s="5">
        <f t="shared" si="6"/>
        <v>92.227527853881284</v>
      </c>
      <c r="Q81" s="5"/>
      <c r="R81" s="5">
        <f t="shared" si="6"/>
        <v>887.99788333333333</v>
      </c>
    </row>
    <row r="82" spans="1:18" s="9" customFormat="1" x14ac:dyDescent="0.35">
      <c r="A82" s="9" t="s">
        <v>103</v>
      </c>
      <c r="F82" s="9">
        <f>(F81/1)</f>
        <v>11.548250410958904</v>
      </c>
      <c r="H82" s="9">
        <f>(H81/10)</f>
        <v>1.1548250410958905</v>
      </c>
      <c r="J82" s="9">
        <f>(J81/100)</f>
        <v>0.11548250410958903</v>
      </c>
      <c r="L82" s="9">
        <f>(L81/1000)</f>
        <v>1.2322230273972602E-2</v>
      </c>
      <c r="N82" s="9">
        <f>(N81/10000)</f>
        <v>1.956377292237443E-3</v>
      </c>
      <c r="P82" s="9">
        <f>(P81/100000)</f>
        <v>9.2227527853881285E-4</v>
      </c>
      <c r="R82" s="9">
        <f>(R81/1000000)</f>
        <v>8.8799788333333331E-4</v>
      </c>
    </row>
    <row r="84" spans="1:18" s="5" customFormat="1" x14ac:dyDescent="0.35"/>
    <row r="85" spans="1:18" s="5" customFormat="1" x14ac:dyDescent="0.35">
      <c r="E85" s="3" t="s">
        <v>42</v>
      </c>
      <c r="F85" s="3">
        <v>1</v>
      </c>
      <c r="G85" s="3" t="s">
        <v>43</v>
      </c>
      <c r="H85" s="3">
        <v>1</v>
      </c>
      <c r="I85" s="3" t="s">
        <v>44</v>
      </c>
      <c r="J85" s="3">
        <v>1</v>
      </c>
      <c r="K85" s="3" t="s">
        <v>77</v>
      </c>
      <c r="L85" s="3">
        <v>4</v>
      </c>
      <c r="M85" s="3" t="s">
        <v>46</v>
      </c>
      <c r="N85" s="3">
        <v>32</v>
      </c>
      <c r="O85" s="3" t="s">
        <v>47</v>
      </c>
      <c r="P85" s="3">
        <v>313</v>
      </c>
      <c r="Q85" s="3" t="s">
        <v>78</v>
      </c>
      <c r="R85" s="3">
        <v>3125</v>
      </c>
    </row>
    <row r="86" spans="1:18" s="7" customFormat="1" x14ac:dyDescent="0.35">
      <c r="A86" s="6" t="s">
        <v>31</v>
      </c>
      <c r="E86" s="8" t="s">
        <v>64</v>
      </c>
      <c r="F86" s="8" t="s">
        <v>13</v>
      </c>
      <c r="G86" s="8" t="s">
        <v>64</v>
      </c>
      <c r="H86" s="8" t="s">
        <v>13</v>
      </c>
      <c r="I86" s="8" t="s">
        <v>64</v>
      </c>
      <c r="J86" s="8" t="s">
        <v>13</v>
      </c>
      <c r="K86" s="8" t="s">
        <v>64</v>
      </c>
      <c r="L86" s="8" t="s">
        <v>13</v>
      </c>
      <c r="M86" s="8" t="s">
        <v>64</v>
      </c>
      <c r="N86" s="8" t="s">
        <v>13</v>
      </c>
      <c r="O86" s="8" t="s">
        <v>64</v>
      </c>
      <c r="P86" s="8" t="s">
        <v>13</v>
      </c>
      <c r="Q86" s="8" t="s">
        <v>64</v>
      </c>
      <c r="R86" s="8" t="s">
        <v>13</v>
      </c>
    </row>
    <row r="87" spans="1:18" x14ac:dyDescent="0.35">
      <c r="A87" s="5" t="s">
        <v>36</v>
      </c>
      <c r="C87" s="5" t="s">
        <v>57</v>
      </c>
      <c r="D87" s="5">
        <v>1559.99</v>
      </c>
      <c r="E87">
        <v>2</v>
      </c>
      <c r="F87">
        <v>3119.98</v>
      </c>
    </row>
    <row r="88" spans="1:18" x14ac:dyDescent="0.35">
      <c r="A88" s="5" t="s">
        <v>37</v>
      </c>
      <c r="C88" s="5" t="s">
        <v>62</v>
      </c>
      <c r="D88">
        <v>1899.99</v>
      </c>
      <c r="E88">
        <v>2</v>
      </c>
      <c r="F88">
        <v>3799.98</v>
      </c>
    </row>
    <row r="89" spans="1:18" x14ac:dyDescent="0.35">
      <c r="A89" s="5" t="s">
        <v>38</v>
      </c>
      <c r="C89" s="5" t="s">
        <v>54</v>
      </c>
      <c r="D89" s="5">
        <v>548.99</v>
      </c>
      <c r="E89">
        <v>1</v>
      </c>
      <c r="F89">
        <v>548.99</v>
      </c>
    </row>
    <row r="90" spans="1:18" x14ac:dyDescent="0.35">
      <c r="A90" s="5" t="s">
        <v>39</v>
      </c>
      <c r="C90" s="5" t="s">
        <v>55</v>
      </c>
      <c r="D90" s="5">
        <v>89.99</v>
      </c>
      <c r="E90">
        <v>1</v>
      </c>
      <c r="F90">
        <v>89.99</v>
      </c>
    </row>
    <row r="91" spans="1:18" x14ac:dyDescent="0.35">
      <c r="A91" s="5" t="s">
        <v>40</v>
      </c>
      <c r="C91" s="5" t="s">
        <v>65</v>
      </c>
      <c r="D91">
        <v>499.99</v>
      </c>
      <c r="E91">
        <v>4</v>
      </c>
      <c r="F91">
        <v>1999.96</v>
      </c>
    </row>
    <row r="92" spans="1:18" x14ac:dyDescent="0.35">
      <c r="A92" s="5" t="s">
        <v>41</v>
      </c>
      <c r="B92" s="5" t="s">
        <v>52</v>
      </c>
      <c r="C92" s="5" t="s">
        <v>66</v>
      </c>
      <c r="D92">
        <v>361.99</v>
      </c>
      <c r="F92">
        <v>361.99</v>
      </c>
    </row>
    <row r="93" spans="1:18" x14ac:dyDescent="0.35">
      <c r="F93">
        <f>SUM(F87:F92)</f>
        <v>9920.89</v>
      </c>
      <c r="H93">
        <v>9920.89</v>
      </c>
      <c r="J93">
        <v>9920.89</v>
      </c>
      <c r="L93">
        <v>39683.56</v>
      </c>
      <c r="N93">
        <v>317468.48</v>
      </c>
      <c r="P93">
        <v>3105238.57</v>
      </c>
      <c r="R93">
        <v>31002781.25</v>
      </c>
    </row>
    <row r="94" spans="1:18" x14ac:dyDescent="0.35">
      <c r="A94" s="5"/>
      <c r="B94" s="5" t="s">
        <v>53</v>
      </c>
      <c r="C94" s="5" t="s">
        <v>76</v>
      </c>
      <c r="D94">
        <v>849.99</v>
      </c>
      <c r="E94">
        <v>1</v>
      </c>
      <c r="F94">
        <v>849.99</v>
      </c>
      <c r="G94">
        <v>1</v>
      </c>
      <c r="H94" s="5">
        <v>849.99</v>
      </c>
      <c r="I94">
        <v>1</v>
      </c>
      <c r="J94" s="5">
        <v>849.99</v>
      </c>
      <c r="K94">
        <v>1</v>
      </c>
      <c r="L94" s="5">
        <v>849.99</v>
      </c>
      <c r="M94" t="s">
        <v>87</v>
      </c>
      <c r="N94">
        <v>2049.9899999999998</v>
      </c>
      <c r="O94">
        <v>6</v>
      </c>
      <c r="P94">
        <v>12299.94</v>
      </c>
      <c r="Q94">
        <v>60</v>
      </c>
      <c r="R94">
        <v>122999.4</v>
      </c>
    </row>
    <row r="95" spans="1:18" x14ac:dyDescent="0.35">
      <c r="A95" s="5" t="s">
        <v>45</v>
      </c>
      <c r="D95" s="5">
        <v>100000</v>
      </c>
      <c r="E95">
        <v>1</v>
      </c>
      <c r="F95">
        <v>500000</v>
      </c>
      <c r="G95" s="5">
        <v>1</v>
      </c>
      <c r="H95" s="5">
        <v>500000</v>
      </c>
      <c r="I95" s="5">
        <v>1</v>
      </c>
      <c r="J95" s="5">
        <v>500000</v>
      </c>
      <c r="K95" s="5">
        <v>1</v>
      </c>
      <c r="L95" s="5">
        <v>500000</v>
      </c>
      <c r="M95" s="5">
        <v>1</v>
      </c>
      <c r="N95" s="5">
        <v>500000</v>
      </c>
      <c r="O95" s="5">
        <v>1</v>
      </c>
      <c r="P95" s="5">
        <v>500000</v>
      </c>
      <c r="Q95">
        <v>4</v>
      </c>
      <c r="R95">
        <v>2000000</v>
      </c>
    </row>
    <row r="96" spans="1:18" x14ac:dyDescent="0.35">
      <c r="A96" s="5" t="s">
        <v>51</v>
      </c>
      <c r="C96" s="5" t="s">
        <v>75</v>
      </c>
      <c r="D96" s="5">
        <v>149.99</v>
      </c>
      <c r="E96">
        <v>1</v>
      </c>
      <c r="F96">
        <v>149.99</v>
      </c>
      <c r="G96" s="5">
        <v>1</v>
      </c>
      <c r="H96" s="5">
        <v>149.99</v>
      </c>
      <c r="I96" s="5">
        <v>1</v>
      </c>
      <c r="J96" s="5">
        <v>149.99</v>
      </c>
      <c r="K96" s="5">
        <v>1</v>
      </c>
      <c r="L96" s="5">
        <v>149.99</v>
      </c>
      <c r="M96">
        <v>3</v>
      </c>
      <c r="N96">
        <v>449.97</v>
      </c>
      <c r="O96">
        <v>27</v>
      </c>
      <c r="P96">
        <v>4049.73</v>
      </c>
      <c r="Q96">
        <v>261</v>
      </c>
      <c r="R96">
        <v>39147.39</v>
      </c>
    </row>
    <row r="97" spans="1:18" x14ac:dyDescent="0.35">
      <c r="A97" s="5" t="s">
        <v>83</v>
      </c>
      <c r="B97" s="5"/>
      <c r="C97" s="5" t="s">
        <v>85</v>
      </c>
      <c r="F97">
        <v>2138.14</v>
      </c>
      <c r="H97" s="5">
        <v>2138.14</v>
      </c>
      <c r="J97" s="5">
        <v>2138.14</v>
      </c>
      <c r="L97">
        <v>8552.56</v>
      </c>
      <c r="N97">
        <v>68420.479999999996</v>
      </c>
      <c r="P97">
        <v>669237.81999999995</v>
      </c>
      <c r="R97">
        <v>6681687.5</v>
      </c>
    </row>
    <row r="98" spans="1:18" x14ac:dyDescent="0.35">
      <c r="A98" s="5" t="s">
        <v>84</v>
      </c>
      <c r="B98" s="5"/>
      <c r="C98" s="5" t="s">
        <v>86</v>
      </c>
      <c r="F98">
        <v>1069.07</v>
      </c>
      <c r="H98" s="5">
        <v>1069.07</v>
      </c>
      <c r="J98" s="5">
        <v>1069.07</v>
      </c>
      <c r="L98">
        <v>4276.28</v>
      </c>
      <c r="N98">
        <v>34210.239999999998</v>
      </c>
      <c r="P98">
        <v>334618.90999999997</v>
      </c>
      <c r="R98">
        <v>3340843.75</v>
      </c>
    </row>
    <row r="99" spans="1:18" x14ac:dyDescent="0.35">
      <c r="F99">
        <f>SUM(F93:F98)</f>
        <v>514128.08</v>
      </c>
      <c r="H99">
        <f>SUM(H93:H98)</f>
        <v>514128.08</v>
      </c>
      <c r="J99">
        <f>SUM(J93:J98)</f>
        <v>514128.08</v>
      </c>
      <c r="L99">
        <f>SUM(L93:L98)</f>
        <v>553512.38000000012</v>
      </c>
      <c r="N99">
        <f>SUM(N93:N98)</f>
        <v>922599.15999999992</v>
      </c>
      <c r="P99">
        <f>SUM(P93:P98)</f>
        <v>4625444.97</v>
      </c>
      <c r="R99">
        <f>SUM(R93:R98)</f>
        <v>43187459.289999999</v>
      </c>
    </row>
    <row r="100" spans="1:18" s="5" customFormat="1" x14ac:dyDescent="0.35">
      <c r="F100" s="5">
        <f>(F99/43800)</f>
        <v>11.738084018264841</v>
      </c>
      <c r="H100" s="5">
        <f t="shared" ref="H100:R100" si="7">(H99/43800)</f>
        <v>11.738084018264841</v>
      </c>
      <c r="J100" s="5">
        <f t="shared" si="7"/>
        <v>11.738084018264841</v>
      </c>
      <c r="L100" s="5">
        <f t="shared" si="7"/>
        <v>12.637268949771693</v>
      </c>
      <c r="N100" s="5">
        <f t="shared" si="7"/>
        <v>21.063907762557076</v>
      </c>
      <c r="P100" s="5">
        <f t="shared" si="7"/>
        <v>105.60376643835616</v>
      </c>
      <c r="R100" s="5">
        <f t="shared" si="7"/>
        <v>986.01505228310498</v>
      </c>
    </row>
    <row r="101" spans="1:18" s="9" customFormat="1" x14ac:dyDescent="0.35">
      <c r="A101" s="9" t="s">
        <v>103</v>
      </c>
      <c r="F101" s="9">
        <f>(F100/1)</f>
        <v>11.738084018264841</v>
      </c>
      <c r="H101" s="9">
        <f>(H100/10)</f>
        <v>1.173808401826484</v>
      </c>
      <c r="J101" s="9">
        <f>(J100/100)</f>
        <v>0.11738084018264841</v>
      </c>
      <c r="L101" s="9">
        <f>(L100/1000)</f>
        <v>1.2637268949771694E-2</v>
      </c>
      <c r="N101" s="9">
        <f>(N100/10000)</f>
        <v>2.1063907762557074E-3</v>
      </c>
      <c r="P101" s="9">
        <f>(P100/100000)</f>
        <v>1.0560376643835615E-3</v>
      </c>
      <c r="R101" s="9">
        <f>(R100/1000000)</f>
        <v>9.8601505228310495E-4</v>
      </c>
    </row>
    <row r="102" spans="1:18" s="5" customFormat="1" x14ac:dyDescent="0.35"/>
    <row r="103" spans="1:18" s="5" customFormat="1" x14ac:dyDescent="0.35"/>
    <row r="104" spans="1:18" s="5" customFormat="1" x14ac:dyDescent="0.35">
      <c r="E104" s="3" t="s">
        <v>42</v>
      </c>
      <c r="F104" s="3">
        <v>1</v>
      </c>
      <c r="G104" s="3" t="s">
        <v>43</v>
      </c>
      <c r="H104" s="3">
        <v>1</v>
      </c>
      <c r="I104" s="3" t="s">
        <v>44</v>
      </c>
      <c r="J104" s="3">
        <v>1</v>
      </c>
      <c r="K104" s="3" t="s">
        <v>77</v>
      </c>
      <c r="L104" s="3">
        <v>6</v>
      </c>
      <c r="M104" s="3" t="s">
        <v>46</v>
      </c>
      <c r="N104" s="3">
        <v>61</v>
      </c>
      <c r="O104" s="3" t="s">
        <v>47</v>
      </c>
      <c r="P104" s="3">
        <v>601</v>
      </c>
      <c r="Q104" s="3" t="s">
        <v>78</v>
      </c>
      <c r="R104" s="3">
        <v>6010</v>
      </c>
    </row>
    <row r="105" spans="1:18" s="7" customFormat="1" x14ac:dyDescent="0.35">
      <c r="A105" s="6" t="s">
        <v>26</v>
      </c>
      <c r="E105" s="8" t="s">
        <v>64</v>
      </c>
      <c r="F105" s="8" t="s">
        <v>13</v>
      </c>
      <c r="G105" s="8" t="s">
        <v>64</v>
      </c>
      <c r="H105" s="8" t="s">
        <v>13</v>
      </c>
      <c r="I105" s="8" t="s">
        <v>64</v>
      </c>
      <c r="J105" s="8" t="s">
        <v>13</v>
      </c>
      <c r="K105" s="8" t="s">
        <v>64</v>
      </c>
      <c r="L105" s="8" t="s">
        <v>13</v>
      </c>
      <c r="M105" s="8" t="s">
        <v>64</v>
      </c>
      <c r="N105" s="8" t="s">
        <v>13</v>
      </c>
      <c r="O105" s="8" t="s">
        <v>64</v>
      </c>
      <c r="P105" s="8" t="s">
        <v>13</v>
      </c>
      <c r="Q105" s="8" t="s">
        <v>64</v>
      </c>
      <c r="R105" s="8" t="s">
        <v>13</v>
      </c>
    </row>
    <row r="106" spans="1:18" x14ac:dyDescent="0.35">
      <c r="A106" s="5" t="s">
        <v>36</v>
      </c>
      <c r="B106" s="5"/>
      <c r="C106" s="5" t="s">
        <v>67</v>
      </c>
      <c r="D106">
        <v>575</v>
      </c>
    </row>
    <row r="107" spans="1:18" x14ac:dyDescent="0.35">
      <c r="A107" s="5" t="s">
        <v>37</v>
      </c>
      <c r="B107" s="5"/>
      <c r="C107" s="5" t="s">
        <v>68</v>
      </c>
      <c r="D107">
        <v>109.99</v>
      </c>
    </row>
    <row r="108" spans="1:18" x14ac:dyDescent="0.35">
      <c r="A108" s="5" t="s">
        <v>38</v>
      </c>
      <c r="B108" s="5"/>
      <c r="C108" s="5" t="s">
        <v>54</v>
      </c>
      <c r="D108" s="5">
        <v>548.99</v>
      </c>
    </row>
    <row r="109" spans="1:18" x14ac:dyDescent="0.35">
      <c r="A109" s="5" t="s">
        <v>39</v>
      </c>
      <c r="B109" s="5"/>
      <c r="C109" s="5" t="s">
        <v>55</v>
      </c>
      <c r="D109" s="5">
        <v>89.99</v>
      </c>
    </row>
    <row r="110" spans="1:18" x14ac:dyDescent="0.35">
      <c r="A110" s="5" t="s">
        <v>40</v>
      </c>
      <c r="B110" s="5"/>
      <c r="C110" s="5" t="s">
        <v>69</v>
      </c>
      <c r="D110">
        <v>43.99</v>
      </c>
    </row>
    <row r="111" spans="1:18" x14ac:dyDescent="0.35">
      <c r="A111" s="5" t="s">
        <v>41</v>
      </c>
      <c r="B111" s="5" t="s">
        <v>52</v>
      </c>
      <c r="C111" s="5" t="s">
        <v>59</v>
      </c>
      <c r="D111">
        <v>11.99</v>
      </c>
    </row>
    <row r="112" spans="1:18" x14ac:dyDescent="0.35">
      <c r="D112">
        <f>SUM(D106:D111)</f>
        <v>1379.95</v>
      </c>
      <c r="F112">
        <v>1379.95</v>
      </c>
      <c r="H112" s="5">
        <v>1379.95</v>
      </c>
      <c r="J112" s="5">
        <v>1379.95</v>
      </c>
      <c r="L112">
        <v>8279.7000000000007</v>
      </c>
      <c r="N112">
        <v>84176.95</v>
      </c>
      <c r="P112">
        <v>829349.95</v>
      </c>
      <c r="R112">
        <v>8293499.5</v>
      </c>
    </row>
    <row r="113" spans="1:18" x14ac:dyDescent="0.35">
      <c r="A113" s="5"/>
      <c r="B113" s="5" t="s">
        <v>53</v>
      </c>
      <c r="C113" s="5" t="s">
        <v>82</v>
      </c>
      <c r="D113" s="5">
        <v>15.99</v>
      </c>
      <c r="E113">
        <v>1</v>
      </c>
      <c r="F113">
        <v>15.99</v>
      </c>
      <c r="G113" s="5">
        <v>1</v>
      </c>
      <c r="H113" s="5">
        <v>15.99</v>
      </c>
      <c r="I113" s="5">
        <v>1</v>
      </c>
      <c r="J113" s="5">
        <v>15.99</v>
      </c>
      <c r="K113">
        <v>2</v>
      </c>
      <c r="L113">
        <v>31.98</v>
      </c>
      <c r="M113">
        <v>13</v>
      </c>
      <c r="N113">
        <v>207.87</v>
      </c>
      <c r="O113">
        <v>121</v>
      </c>
      <c r="P113">
        <v>1934.79</v>
      </c>
      <c r="Q113">
        <v>1202</v>
      </c>
      <c r="R113">
        <v>19219.98</v>
      </c>
    </row>
    <row r="114" spans="1:18" x14ac:dyDescent="0.35">
      <c r="A114" s="5" t="s">
        <v>45</v>
      </c>
      <c r="B114" s="5"/>
      <c r="D114" s="5">
        <v>100000</v>
      </c>
      <c r="E114" s="5">
        <v>1</v>
      </c>
      <c r="F114" s="5">
        <v>500000</v>
      </c>
      <c r="G114" s="5">
        <v>1</v>
      </c>
      <c r="H114" s="5">
        <v>500000</v>
      </c>
      <c r="I114" s="5">
        <v>1</v>
      </c>
      <c r="J114" s="5">
        <v>500000</v>
      </c>
      <c r="K114" s="5">
        <v>1</v>
      </c>
      <c r="L114" s="5">
        <v>500000</v>
      </c>
      <c r="M114" s="5">
        <v>1</v>
      </c>
      <c r="N114" s="5">
        <v>500000</v>
      </c>
      <c r="O114" s="5">
        <v>1</v>
      </c>
      <c r="P114" s="5">
        <v>500000</v>
      </c>
      <c r="Q114">
        <v>7</v>
      </c>
      <c r="R114">
        <v>3500000</v>
      </c>
    </row>
    <row r="115" spans="1:18" x14ac:dyDescent="0.35">
      <c r="A115" s="5" t="s">
        <v>51</v>
      </c>
      <c r="B115" s="5"/>
      <c r="C115" s="5" t="s">
        <v>75</v>
      </c>
      <c r="D115" s="5">
        <v>149.99</v>
      </c>
      <c r="E115">
        <v>1</v>
      </c>
      <c r="F115">
        <v>149.99</v>
      </c>
      <c r="G115" s="5">
        <v>1</v>
      </c>
      <c r="H115" s="5">
        <v>149.99</v>
      </c>
      <c r="I115" s="5">
        <v>1</v>
      </c>
      <c r="J115" s="5">
        <v>149.99</v>
      </c>
      <c r="K115" s="5">
        <v>1</v>
      </c>
      <c r="L115" s="5">
        <v>149.99</v>
      </c>
      <c r="M115">
        <v>6</v>
      </c>
      <c r="N115">
        <v>899.94</v>
      </c>
      <c r="O115">
        <v>51</v>
      </c>
      <c r="P115">
        <v>7649.49</v>
      </c>
      <c r="Q115">
        <v>501</v>
      </c>
      <c r="R115">
        <v>75144.990000000005</v>
      </c>
    </row>
    <row r="116" spans="1:18" x14ac:dyDescent="0.35">
      <c r="A116" s="5" t="s">
        <v>83</v>
      </c>
      <c r="B116" s="5"/>
      <c r="C116" s="5" t="s">
        <v>79</v>
      </c>
      <c r="F116" s="5">
        <v>890.89200000000005</v>
      </c>
      <c r="H116" s="5">
        <v>890.89200000000005</v>
      </c>
      <c r="J116" s="5">
        <v>890.89200000000005</v>
      </c>
      <c r="L116">
        <v>5345.3519999999999</v>
      </c>
      <c r="N116">
        <v>54344.411999999997</v>
      </c>
      <c r="P116">
        <v>535426.09199999995</v>
      </c>
      <c r="R116">
        <v>5354260.92</v>
      </c>
    </row>
    <row r="117" spans="1:18" x14ac:dyDescent="0.35">
      <c r="A117" s="5" t="s">
        <v>84</v>
      </c>
      <c r="B117" s="5"/>
      <c r="C117" s="5" t="s">
        <v>81</v>
      </c>
      <c r="F117" s="5">
        <v>445.55599999999998</v>
      </c>
      <c r="H117" s="5">
        <v>445.55599999999998</v>
      </c>
      <c r="J117" s="5">
        <v>445.55599999999998</v>
      </c>
      <c r="L117">
        <v>2673.3359999999998</v>
      </c>
      <c r="N117">
        <v>27178.916000000001</v>
      </c>
      <c r="P117">
        <v>267779.15600000002</v>
      </c>
      <c r="R117">
        <v>2677791.56</v>
      </c>
    </row>
    <row r="118" spans="1:18" x14ac:dyDescent="0.35">
      <c r="F118">
        <f>SUM(F112:F117)</f>
        <v>502882.37799999997</v>
      </c>
      <c r="H118">
        <f>SUM(H112:H117)</f>
        <v>502882.37799999997</v>
      </c>
      <c r="J118">
        <f>SUM(J112:J117)</f>
        <v>502882.37799999997</v>
      </c>
      <c r="L118">
        <f>SUM(L112:L117)</f>
        <v>516480.35800000001</v>
      </c>
      <c r="N118">
        <f>SUM(N112:N117)</f>
        <v>666808.08799999987</v>
      </c>
      <c r="P118">
        <f>SUM(P112:P117)</f>
        <v>2142139.4780000001</v>
      </c>
      <c r="R118">
        <f>SUM(R112:R117)</f>
        <v>19919916.949999999</v>
      </c>
    </row>
    <row r="119" spans="1:18" s="9" customFormat="1" x14ac:dyDescent="0.35">
      <c r="A119" s="9" t="s">
        <v>103</v>
      </c>
      <c r="E119" s="9">
        <v>1</v>
      </c>
      <c r="F119" s="9">
        <f>(F118/(43800*E119))</f>
        <v>11.481332831050228</v>
      </c>
      <c r="G119" s="9">
        <v>10</v>
      </c>
      <c r="H119" s="9">
        <f>(H118/(43800*G119))</f>
        <v>1.1481332831050228</v>
      </c>
      <c r="I119" s="9">
        <v>100</v>
      </c>
      <c r="J119" s="9">
        <f>(J118/(43800*I119))</f>
        <v>0.11481332831050227</v>
      </c>
      <c r="K119" s="9">
        <v>1000</v>
      </c>
      <c r="L119" s="9">
        <f>(L118/(43800*K119))</f>
        <v>1.179178899543379E-2</v>
      </c>
      <c r="M119" s="9">
        <v>10000</v>
      </c>
      <c r="N119" s="9">
        <f>(N118/(43800*M119))</f>
        <v>1.5223928949771686E-3</v>
      </c>
      <c r="O119" s="9">
        <v>100000</v>
      </c>
      <c r="P119" s="9">
        <f>(P118/(43800*O119))</f>
        <v>4.8907294018264843E-4</v>
      </c>
      <c r="Q119" s="9">
        <v>1000000</v>
      </c>
      <c r="R119" s="9">
        <f>(R118/(43800*Q119))</f>
        <v>4.5479262442922375E-4</v>
      </c>
    </row>
    <row r="122" spans="1:18" s="5" customFormat="1" x14ac:dyDescent="0.35">
      <c r="E122" s="3" t="s">
        <v>42</v>
      </c>
      <c r="F122" s="3">
        <v>1</v>
      </c>
      <c r="G122" s="3" t="s">
        <v>43</v>
      </c>
      <c r="H122" s="3">
        <v>1</v>
      </c>
      <c r="I122" s="3" t="s">
        <v>44</v>
      </c>
      <c r="J122" s="3">
        <v>1</v>
      </c>
      <c r="K122" s="3" t="s">
        <v>77</v>
      </c>
      <c r="L122" s="3">
        <v>3</v>
      </c>
      <c r="M122" s="3" t="s">
        <v>46</v>
      </c>
      <c r="N122" s="3">
        <v>28</v>
      </c>
      <c r="O122" s="3" t="s">
        <v>47</v>
      </c>
      <c r="P122" s="3">
        <v>280</v>
      </c>
      <c r="Q122" s="3" t="s">
        <v>78</v>
      </c>
      <c r="R122" s="3">
        <v>2791</v>
      </c>
    </row>
    <row r="123" spans="1:18" s="7" customFormat="1" x14ac:dyDescent="0.35">
      <c r="A123" s="6" t="s">
        <v>23</v>
      </c>
      <c r="E123" s="8" t="s">
        <v>64</v>
      </c>
      <c r="F123" s="8" t="s">
        <v>13</v>
      </c>
      <c r="G123" s="8" t="s">
        <v>64</v>
      </c>
      <c r="H123" s="8" t="s">
        <v>13</v>
      </c>
      <c r="I123" s="8" t="s">
        <v>64</v>
      </c>
      <c r="J123" s="8" t="s">
        <v>13</v>
      </c>
      <c r="K123" s="8" t="s">
        <v>64</v>
      </c>
      <c r="L123" s="8" t="s">
        <v>13</v>
      </c>
      <c r="M123" s="8" t="s">
        <v>64</v>
      </c>
      <c r="N123" s="8" t="s">
        <v>13</v>
      </c>
      <c r="O123" s="8" t="s">
        <v>64</v>
      </c>
      <c r="P123" s="8" t="s">
        <v>13</v>
      </c>
      <c r="Q123" s="8" t="s">
        <v>64</v>
      </c>
      <c r="R123" s="8" t="s">
        <v>13</v>
      </c>
    </row>
    <row r="124" spans="1:18" x14ac:dyDescent="0.35">
      <c r="A124" s="5" t="s">
        <v>36</v>
      </c>
      <c r="C124" s="5" t="s">
        <v>70</v>
      </c>
      <c r="D124">
        <v>1769.99</v>
      </c>
      <c r="E124">
        <v>2</v>
      </c>
      <c r="F124">
        <v>3539.98</v>
      </c>
    </row>
    <row r="125" spans="1:18" x14ac:dyDescent="0.35">
      <c r="A125" s="5" t="s">
        <v>37</v>
      </c>
      <c r="C125" s="5" t="s">
        <v>71</v>
      </c>
      <c r="D125">
        <v>899.99</v>
      </c>
      <c r="E125">
        <v>1</v>
      </c>
      <c r="F125">
        <v>899.99</v>
      </c>
    </row>
    <row r="126" spans="1:18" x14ac:dyDescent="0.35">
      <c r="A126" s="5" t="s">
        <v>38</v>
      </c>
      <c r="C126" s="5" t="s">
        <v>54</v>
      </c>
      <c r="D126" s="5">
        <v>548.99</v>
      </c>
      <c r="E126">
        <v>1</v>
      </c>
      <c r="F126">
        <v>548.99</v>
      </c>
    </row>
    <row r="127" spans="1:18" x14ac:dyDescent="0.35">
      <c r="A127" s="5" t="s">
        <v>39</v>
      </c>
      <c r="C127" s="5" t="s">
        <v>55</v>
      </c>
      <c r="D127" s="5">
        <v>89.99</v>
      </c>
      <c r="E127">
        <v>1</v>
      </c>
      <c r="F127">
        <v>89.99</v>
      </c>
    </row>
    <row r="128" spans="1:18" x14ac:dyDescent="0.35">
      <c r="A128" s="5" t="s">
        <v>40</v>
      </c>
      <c r="C128" s="5" t="s">
        <v>63</v>
      </c>
      <c r="D128">
        <v>183</v>
      </c>
      <c r="E128">
        <v>2</v>
      </c>
      <c r="F128">
        <v>366</v>
      </c>
    </row>
    <row r="129" spans="1:18" x14ac:dyDescent="0.35">
      <c r="A129" s="5" t="s">
        <v>41</v>
      </c>
      <c r="B129" s="5" t="s">
        <v>52</v>
      </c>
      <c r="C129" s="5" t="s">
        <v>66</v>
      </c>
      <c r="D129">
        <v>361.99</v>
      </c>
      <c r="E129">
        <v>1</v>
      </c>
      <c r="F129">
        <v>361.99</v>
      </c>
    </row>
    <row r="130" spans="1:18" x14ac:dyDescent="0.35">
      <c r="F130">
        <f>SUM(F124:F129)</f>
        <v>5806.94</v>
      </c>
      <c r="H130">
        <v>5806.94</v>
      </c>
      <c r="J130" s="5">
        <v>5806.94</v>
      </c>
      <c r="L130">
        <v>17420.82</v>
      </c>
      <c r="N130">
        <v>162594.32</v>
      </c>
      <c r="P130">
        <v>1625943.2</v>
      </c>
      <c r="R130">
        <v>16207169.539999999</v>
      </c>
    </row>
    <row r="131" spans="1:18" x14ac:dyDescent="0.35">
      <c r="A131" s="5"/>
      <c r="B131" s="5" t="s">
        <v>53</v>
      </c>
      <c r="C131" s="5" t="s">
        <v>76</v>
      </c>
      <c r="D131" s="5">
        <v>849.99</v>
      </c>
      <c r="E131">
        <v>1</v>
      </c>
      <c r="F131" s="5">
        <v>849.99</v>
      </c>
      <c r="G131">
        <v>1</v>
      </c>
      <c r="H131" s="5">
        <v>849.99</v>
      </c>
      <c r="I131">
        <v>1</v>
      </c>
      <c r="J131" s="5">
        <v>849.99</v>
      </c>
      <c r="K131">
        <v>1</v>
      </c>
      <c r="L131" s="5">
        <v>849.99</v>
      </c>
      <c r="M131" t="s">
        <v>87</v>
      </c>
      <c r="N131">
        <v>2049.9899999999998</v>
      </c>
      <c r="O131">
        <v>6</v>
      </c>
      <c r="P131">
        <v>12299.94</v>
      </c>
      <c r="Q131">
        <v>54</v>
      </c>
      <c r="R131">
        <v>110699.46</v>
      </c>
    </row>
    <row r="132" spans="1:18" x14ac:dyDescent="0.35">
      <c r="A132" s="5" t="s">
        <v>45</v>
      </c>
      <c r="C132" s="5"/>
      <c r="D132" s="5">
        <v>100000</v>
      </c>
      <c r="E132">
        <v>1</v>
      </c>
      <c r="F132">
        <v>500000</v>
      </c>
      <c r="G132">
        <v>1</v>
      </c>
      <c r="H132" s="5">
        <v>500000</v>
      </c>
      <c r="I132">
        <v>1</v>
      </c>
      <c r="J132" s="5">
        <v>500000</v>
      </c>
      <c r="K132">
        <v>1</v>
      </c>
      <c r="L132" s="5">
        <v>500000</v>
      </c>
      <c r="M132">
        <v>1</v>
      </c>
      <c r="N132" s="5">
        <v>500000</v>
      </c>
      <c r="O132">
        <v>1</v>
      </c>
      <c r="P132" s="5">
        <v>500000</v>
      </c>
      <c r="Q132">
        <v>3</v>
      </c>
      <c r="R132">
        <v>1500000</v>
      </c>
    </row>
    <row r="133" spans="1:18" x14ac:dyDescent="0.35">
      <c r="A133" s="5" t="s">
        <v>51</v>
      </c>
      <c r="C133" s="5" t="s">
        <v>75</v>
      </c>
      <c r="D133" s="5">
        <v>149.99</v>
      </c>
      <c r="E133">
        <v>1</v>
      </c>
      <c r="F133">
        <v>149.99</v>
      </c>
      <c r="G133" s="5">
        <v>1</v>
      </c>
      <c r="H133" s="5">
        <v>149.99</v>
      </c>
      <c r="I133" s="5">
        <v>1</v>
      </c>
      <c r="J133" s="5">
        <v>149.99</v>
      </c>
      <c r="K133" s="5">
        <v>1</v>
      </c>
      <c r="L133" s="5">
        <v>149.99</v>
      </c>
      <c r="M133">
        <v>3</v>
      </c>
      <c r="N133">
        <v>449.97</v>
      </c>
      <c r="O133">
        <v>24</v>
      </c>
      <c r="P133">
        <v>3599.76</v>
      </c>
      <c r="Q133">
        <v>233</v>
      </c>
      <c r="R133">
        <v>34947.67</v>
      </c>
    </row>
    <row r="134" spans="1:18" x14ac:dyDescent="0.35">
      <c r="A134" s="5" t="s">
        <v>83</v>
      </c>
      <c r="B134" s="5"/>
      <c r="C134" s="5" t="s">
        <v>85</v>
      </c>
      <c r="F134" s="5">
        <v>2138.14</v>
      </c>
      <c r="H134" s="5">
        <v>2138.14</v>
      </c>
      <c r="J134" s="5">
        <v>2138.14</v>
      </c>
      <c r="L134">
        <v>6414.42</v>
      </c>
      <c r="N134">
        <v>59867.92</v>
      </c>
      <c r="P134">
        <v>598679.19999999995</v>
      </c>
      <c r="R134">
        <v>5967548.7400000002</v>
      </c>
    </row>
    <row r="135" spans="1:18" x14ac:dyDescent="0.35">
      <c r="A135" s="5" t="s">
        <v>84</v>
      </c>
      <c r="B135" s="5"/>
      <c r="C135" s="5" t="s">
        <v>86</v>
      </c>
      <c r="F135" s="5">
        <v>1069.07</v>
      </c>
      <c r="H135" s="5">
        <v>1069.07</v>
      </c>
      <c r="J135" s="5">
        <v>1069.07</v>
      </c>
      <c r="L135">
        <v>3207.21</v>
      </c>
      <c r="N135">
        <v>29933.96</v>
      </c>
      <c r="P135">
        <v>299339.59999999998</v>
      </c>
      <c r="R135">
        <v>2983774.37</v>
      </c>
    </row>
    <row r="136" spans="1:18" x14ac:dyDescent="0.35">
      <c r="F136">
        <f>SUM(F130:F135)</f>
        <v>510014.13</v>
      </c>
      <c r="H136">
        <f>SUM(H130:H135)</f>
        <v>510014.13</v>
      </c>
      <c r="J136">
        <f>SUM(J130:J135)</f>
        <v>510014.13</v>
      </c>
      <c r="L136">
        <f>SUM(L130:L135)</f>
        <v>528042.42999999993</v>
      </c>
      <c r="N136">
        <f>SUM(N130:N135)</f>
        <v>754896.16</v>
      </c>
      <c r="P136">
        <f>SUM(P130:P135)</f>
        <v>3039861.6999999997</v>
      </c>
      <c r="R136">
        <f>SUM(R130:R135)</f>
        <v>26804139.780000005</v>
      </c>
    </row>
    <row r="137" spans="1:18" s="9" customFormat="1" x14ac:dyDescent="0.35">
      <c r="A137" s="9" t="s">
        <v>103</v>
      </c>
      <c r="E137" s="9">
        <v>1</v>
      </c>
      <c r="F137" s="9">
        <f>(F136/(43800*E137))</f>
        <v>11.644158219178083</v>
      </c>
      <c r="G137" s="9">
        <v>10</v>
      </c>
      <c r="H137" s="9">
        <f>(H136/(43800*G137))</f>
        <v>1.1644158219178082</v>
      </c>
      <c r="I137" s="9">
        <v>100</v>
      </c>
      <c r="J137" s="9">
        <f>(J136/(43800*I137))</f>
        <v>0.11644158219178083</v>
      </c>
      <c r="K137" s="9">
        <v>1000</v>
      </c>
      <c r="L137" s="9">
        <f>(L136/(43800*K137))</f>
        <v>1.205576324200913E-2</v>
      </c>
      <c r="M137" s="9">
        <v>10000</v>
      </c>
      <c r="N137" s="9">
        <f>(N136/(43800*M137))</f>
        <v>1.7235072146118723E-3</v>
      </c>
      <c r="O137" s="9">
        <v>100000</v>
      </c>
      <c r="P137" s="9">
        <f>(P136/(43800*O137))</f>
        <v>6.9403235159817345E-4</v>
      </c>
      <c r="Q137" s="9">
        <v>1000000</v>
      </c>
      <c r="R137" s="9">
        <f>(R136/(43800*Q137))</f>
        <v>6.1196666164383578E-4</v>
      </c>
    </row>
    <row r="138" spans="1:18" s="5" customFormat="1" x14ac:dyDescent="0.35"/>
    <row r="140" spans="1:18" s="5" customFormat="1" x14ac:dyDescent="0.35">
      <c r="E140" s="3" t="s">
        <v>42</v>
      </c>
      <c r="F140" s="3">
        <v>1</v>
      </c>
      <c r="G140" s="3" t="s">
        <v>43</v>
      </c>
      <c r="H140" s="3">
        <v>1</v>
      </c>
      <c r="I140" s="3" t="s">
        <v>44</v>
      </c>
      <c r="J140" s="3">
        <v>1</v>
      </c>
      <c r="K140" s="3" t="s">
        <v>77</v>
      </c>
      <c r="L140" s="3">
        <v>2</v>
      </c>
      <c r="M140" s="3" t="s">
        <v>46</v>
      </c>
      <c r="N140" s="3">
        <v>15</v>
      </c>
      <c r="O140" s="3" t="s">
        <v>47</v>
      </c>
      <c r="P140" s="3">
        <v>145</v>
      </c>
      <c r="Q140" s="3" t="s">
        <v>78</v>
      </c>
      <c r="R140" s="3">
        <v>1447</v>
      </c>
    </row>
    <row r="141" spans="1:18" s="7" customFormat="1" x14ac:dyDescent="0.35">
      <c r="A141" s="6" t="s">
        <v>33</v>
      </c>
      <c r="E141" s="8" t="s">
        <v>64</v>
      </c>
      <c r="F141" s="8" t="s">
        <v>13</v>
      </c>
      <c r="G141" s="8" t="s">
        <v>64</v>
      </c>
      <c r="H141" s="8" t="s">
        <v>13</v>
      </c>
      <c r="I141" s="8" t="s">
        <v>64</v>
      </c>
      <c r="J141" s="8" t="s">
        <v>13</v>
      </c>
      <c r="K141" s="8" t="s">
        <v>64</v>
      </c>
      <c r="L141" s="8" t="s">
        <v>13</v>
      </c>
      <c r="M141" s="8" t="s">
        <v>64</v>
      </c>
      <c r="N141" s="8" t="s">
        <v>13</v>
      </c>
      <c r="O141" s="8" t="s">
        <v>64</v>
      </c>
      <c r="P141" s="8" t="s">
        <v>13</v>
      </c>
      <c r="Q141" s="8" t="s">
        <v>64</v>
      </c>
      <c r="R141" s="8" t="s">
        <v>13</v>
      </c>
    </row>
    <row r="142" spans="1:18" x14ac:dyDescent="0.35">
      <c r="A142" s="5" t="s">
        <v>36</v>
      </c>
      <c r="C142" s="5" t="s">
        <v>72</v>
      </c>
      <c r="D142">
        <v>989.99</v>
      </c>
      <c r="E142">
        <v>2</v>
      </c>
      <c r="F142">
        <v>1979.98</v>
      </c>
    </row>
    <row r="143" spans="1:18" x14ac:dyDescent="0.35">
      <c r="A143" s="5" t="s">
        <v>37</v>
      </c>
      <c r="C143" s="5" t="s">
        <v>62</v>
      </c>
      <c r="D143" s="5">
        <v>1899.99</v>
      </c>
      <c r="E143" s="5">
        <v>2</v>
      </c>
      <c r="F143">
        <v>3799.98</v>
      </c>
    </row>
    <row r="144" spans="1:18" x14ac:dyDescent="0.35">
      <c r="A144" s="5" t="s">
        <v>38</v>
      </c>
      <c r="C144" s="5" t="s">
        <v>54</v>
      </c>
      <c r="D144" s="5">
        <v>548.99</v>
      </c>
      <c r="E144">
        <v>1</v>
      </c>
      <c r="F144">
        <v>548.99</v>
      </c>
    </row>
    <row r="145" spans="1:18" x14ac:dyDescent="0.35">
      <c r="A145" s="5" t="s">
        <v>39</v>
      </c>
      <c r="C145" s="5" t="s">
        <v>55</v>
      </c>
      <c r="D145" s="5">
        <v>89.99</v>
      </c>
      <c r="E145">
        <v>1</v>
      </c>
      <c r="F145">
        <v>89.99</v>
      </c>
    </row>
    <row r="146" spans="1:18" x14ac:dyDescent="0.35">
      <c r="A146" s="5" t="s">
        <v>40</v>
      </c>
      <c r="C146" s="5" t="s">
        <v>73</v>
      </c>
      <c r="D146">
        <v>4599</v>
      </c>
      <c r="E146">
        <v>1</v>
      </c>
      <c r="F146">
        <v>4599</v>
      </c>
    </row>
    <row r="147" spans="1:18" x14ac:dyDescent="0.35">
      <c r="A147" s="5" t="s">
        <v>41</v>
      </c>
      <c r="B147" s="5" t="s">
        <v>52</v>
      </c>
      <c r="C147" s="5" t="s">
        <v>66</v>
      </c>
      <c r="D147">
        <v>361.99</v>
      </c>
      <c r="F147">
        <v>361.99</v>
      </c>
    </row>
    <row r="148" spans="1:18" x14ac:dyDescent="0.35">
      <c r="F148">
        <f>SUM(F142:F147)</f>
        <v>11379.929999999998</v>
      </c>
      <c r="H148" s="5">
        <v>11379.93</v>
      </c>
      <c r="J148" s="5">
        <v>11379.93</v>
      </c>
      <c r="L148">
        <v>22759.86</v>
      </c>
      <c r="N148">
        <v>170698.95</v>
      </c>
      <c r="P148">
        <v>1650089.85</v>
      </c>
      <c r="R148">
        <v>16466758.710000001</v>
      </c>
    </row>
    <row r="149" spans="1:18" x14ac:dyDescent="0.35">
      <c r="A149" s="5"/>
      <c r="B149" s="5" t="s">
        <v>53</v>
      </c>
      <c r="C149" s="5" t="s">
        <v>76</v>
      </c>
      <c r="D149" s="5">
        <v>849.99</v>
      </c>
      <c r="E149">
        <v>1</v>
      </c>
      <c r="F149" s="5">
        <v>849.99</v>
      </c>
      <c r="G149" s="5">
        <v>1</v>
      </c>
      <c r="H149" s="5">
        <v>849.99</v>
      </c>
      <c r="I149" s="5">
        <v>1</v>
      </c>
      <c r="J149" s="5">
        <v>849.99</v>
      </c>
      <c r="K149" s="5">
        <v>1</v>
      </c>
      <c r="L149" s="5">
        <v>849.99</v>
      </c>
      <c r="M149">
        <v>2</v>
      </c>
      <c r="N149">
        <v>1699.98</v>
      </c>
      <c r="O149" t="s">
        <v>88</v>
      </c>
      <c r="P149">
        <v>6149.97</v>
      </c>
      <c r="Q149">
        <v>28</v>
      </c>
      <c r="R149">
        <v>57399.72</v>
      </c>
    </row>
    <row r="150" spans="1:18" x14ac:dyDescent="0.35">
      <c r="A150" s="5" t="s">
        <v>45</v>
      </c>
      <c r="D150" s="5">
        <v>100000</v>
      </c>
      <c r="E150">
        <v>1</v>
      </c>
      <c r="F150">
        <v>500000</v>
      </c>
      <c r="G150" s="5">
        <v>1</v>
      </c>
      <c r="H150" s="5">
        <v>500000</v>
      </c>
      <c r="I150" s="5">
        <v>1</v>
      </c>
      <c r="J150" s="5">
        <v>500000</v>
      </c>
      <c r="K150" s="5">
        <v>1</v>
      </c>
      <c r="L150" s="5">
        <v>500000</v>
      </c>
      <c r="M150" s="5">
        <v>1</v>
      </c>
      <c r="N150" s="5">
        <v>500000</v>
      </c>
      <c r="O150" s="5">
        <v>1</v>
      </c>
      <c r="P150" s="5">
        <v>500000</v>
      </c>
      <c r="Q150">
        <v>2</v>
      </c>
      <c r="R150">
        <v>1000000</v>
      </c>
    </row>
    <row r="151" spans="1:18" x14ac:dyDescent="0.35">
      <c r="A151" s="5" t="s">
        <v>51</v>
      </c>
      <c r="C151" s="5" t="s">
        <v>75</v>
      </c>
      <c r="D151" s="5">
        <v>149.99</v>
      </c>
      <c r="E151">
        <v>1</v>
      </c>
      <c r="F151">
        <v>149.99</v>
      </c>
      <c r="G151" s="5">
        <v>1</v>
      </c>
      <c r="H151" s="5">
        <v>149.99</v>
      </c>
      <c r="I151" s="5">
        <v>1</v>
      </c>
      <c r="J151" s="5">
        <v>149.99</v>
      </c>
      <c r="K151" s="5">
        <v>1</v>
      </c>
      <c r="L151" s="5">
        <v>149.99</v>
      </c>
      <c r="M151">
        <v>2</v>
      </c>
      <c r="N151">
        <v>299.98</v>
      </c>
      <c r="O151">
        <v>13</v>
      </c>
      <c r="P151">
        <v>1949.87</v>
      </c>
      <c r="Q151">
        <v>121</v>
      </c>
      <c r="R151">
        <v>18148.79</v>
      </c>
    </row>
    <row r="152" spans="1:18" x14ac:dyDescent="0.35">
      <c r="A152" s="5" t="s">
        <v>83</v>
      </c>
      <c r="B152" s="5"/>
      <c r="C152" s="5" t="s">
        <v>85</v>
      </c>
      <c r="F152" s="5">
        <v>2138.14</v>
      </c>
      <c r="H152" s="5">
        <v>2138.14</v>
      </c>
      <c r="J152" s="5">
        <v>2138.14</v>
      </c>
      <c r="L152">
        <v>4276.28</v>
      </c>
      <c r="N152">
        <v>32072.1</v>
      </c>
      <c r="P152">
        <v>310030.3</v>
      </c>
      <c r="R152">
        <v>3093888.58</v>
      </c>
    </row>
    <row r="153" spans="1:18" x14ac:dyDescent="0.35">
      <c r="A153" s="5" t="s">
        <v>84</v>
      </c>
      <c r="B153" s="5"/>
      <c r="C153" s="5" t="s">
        <v>86</v>
      </c>
      <c r="F153" s="5">
        <v>1069.07</v>
      </c>
      <c r="H153" s="5">
        <v>1069.07</v>
      </c>
      <c r="J153" s="5">
        <v>1069.07</v>
      </c>
      <c r="L153">
        <v>2138.14</v>
      </c>
      <c r="N153">
        <v>16036.05</v>
      </c>
      <c r="P153">
        <v>155015.15</v>
      </c>
      <c r="R153">
        <v>1546944.29</v>
      </c>
    </row>
    <row r="154" spans="1:18" x14ac:dyDescent="0.35">
      <c r="F154">
        <f>SUM(F148:F153)</f>
        <v>515587.12</v>
      </c>
      <c r="H154">
        <f>SUM(H148:H153)</f>
        <v>515587.12</v>
      </c>
      <c r="J154">
        <f>SUM(J148:J153)</f>
        <v>515587.12</v>
      </c>
      <c r="L154">
        <f>SUM(L148:L153)</f>
        <v>530174.26</v>
      </c>
      <c r="N154">
        <f>SUM(N148:N153)</f>
        <v>720807.06</v>
      </c>
      <c r="P154">
        <f>SUM(P148:P153)</f>
        <v>2623235.14</v>
      </c>
      <c r="R154">
        <f>SUM(R148:R153)</f>
        <v>22183140.089999996</v>
      </c>
    </row>
    <row r="155" spans="1:18" s="9" customFormat="1" x14ac:dyDescent="0.35">
      <c r="A155" s="9" t="s">
        <v>103</v>
      </c>
      <c r="E155" s="9">
        <v>1</v>
      </c>
      <c r="F155" s="9">
        <f>(F154/(43800*E155))</f>
        <v>11.771395433789953</v>
      </c>
      <c r="G155" s="9">
        <v>10</v>
      </c>
      <c r="H155" s="9">
        <f>(H154/(43800*G155))</f>
        <v>1.1771395433789955</v>
      </c>
      <c r="I155" s="9">
        <v>100</v>
      </c>
      <c r="J155" s="9">
        <f>(J154/(43800*I155))</f>
        <v>0.11771395433789954</v>
      </c>
      <c r="K155" s="9">
        <v>1000</v>
      </c>
      <c r="L155" s="9">
        <f>(L154/(43800*K155))</f>
        <v>1.2104435159817352E-2</v>
      </c>
      <c r="M155" s="9">
        <v>10000</v>
      </c>
      <c r="N155" s="9">
        <f>(N154/(43800*M155))</f>
        <v>1.6456782191780824E-3</v>
      </c>
      <c r="O155" s="9">
        <v>100000</v>
      </c>
      <c r="P155" s="9">
        <f>(P154/(43800*O155))</f>
        <v>5.9891213242009133E-4</v>
      </c>
      <c r="Q155" s="9">
        <v>1000000</v>
      </c>
      <c r="R155" s="9">
        <f>(R154/(43800*Q155))</f>
        <v>5.0646438561643828E-4</v>
      </c>
    </row>
    <row r="158" spans="1:18" s="5" customFormat="1" x14ac:dyDescent="0.35">
      <c r="E158" s="3" t="s">
        <v>42</v>
      </c>
      <c r="F158" s="3">
        <v>1</v>
      </c>
      <c r="G158" s="3" t="s">
        <v>43</v>
      </c>
      <c r="H158" s="3">
        <v>1</v>
      </c>
      <c r="I158" s="3" t="s">
        <v>44</v>
      </c>
      <c r="J158" s="3">
        <v>1</v>
      </c>
      <c r="K158" s="3" t="s">
        <v>77</v>
      </c>
      <c r="L158" s="3">
        <v>2</v>
      </c>
      <c r="M158" s="3" t="s">
        <v>46</v>
      </c>
      <c r="N158" s="3">
        <v>13</v>
      </c>
      <c r="O158" s="3" t="s">
        <v>47</v>
      </c>
      <c r="P158" s="3">
        <v>131</v>
      </c>
      <c r="Q158" s="3" t="s">
        <v>78</v>
      </c>
      <c r="R158" s="3">
        <v>1303</v>
      </c>
    </row>
    <row r="159" spans="1:18" s="7" customFormat="1" x14ac:dyDescent="0.35">
      <c r="A159" s="6" t="s">
        <v>7</v>
      </c>
      <c r="E159" s="8" t="s">
        <v>64</v>
      </c>
      <c r="F159" s="8" t="s">
        <v>13</v>
      </c>
      <c r="G159" s="8" t="s">
        <v>64</v>
      </c>
      <c r="H159" s="8" t="s">
        <v>13</v>
      </c>
      <c r="I159" s="8" t="s">
        <v>64</v>
      </c>
      <c r="J159" s="8" t="s">
        <v>13</v>
      </c>
      <c r="K159" s="8" t="s">
        <v>64</v>
      </c>
      <c r="L159" s="8" t="s">
        <v>13</v>
      </c>
      <c r="M159" s="8" t="s">
        <v>64</v>
      </c>
      <c r="N159" s="8" t="s">
        <v>13</v>
      </c>
      <c r="O159" s="8" t="s">
        <v>64</v>
      </c>
      <c r="P159" s="8" t="s">
        <v>13</v>
      </c>
      <c r="Q159" s="8" t="s">
        <v>64</v>
      </c>
      <c r="R159" s="8" t="s">
        <v>13</v>
      </c>
    </row>
    <row r="160" spans="1:18" x14ac:dyDescent="0.35">
      <c r="A160" s="5" t="s">
        <v>36</v>
      </c>
      <c r="B160" s="5"/>
      <c r="C160" s="5" t="s">
        <v>72</v>
      </c>
      <c r="D160">
        <v>989.99</v>
      </c>
      <c r="E160">
        <v>2</v>
      </c>
      <c r="F160">
        <v>1979.98</v>
      </c>
    </row>
    <row r="161" spans="1:18" x14ac:dyDescent="0.35">
      <c r="A161" s="5" t="s">
        <v>37</v>
      </c>
      <c r="B161" s="5"/>
      <c r="C161" s="5" t="s">
        <v>71</v>
      </c>
      <c r="D161">
        <v>899.99</v>
      </c>
      <c r="E161">
        <v>3</v>
      </c>
      <c r="F161">
        <v>2699.97</v>
      </c>
    </row>
    <row r="162" spans="1:18" x14ac:dyDescent="0.35">
      <c r="A162" s="5" t="s">
        <v>38</v>
      </c>
      <c r="B162" s="5"/>
      <c r="C162" s="5" t="s">
        <v>54</v>
      </c>
      <c r="D162" s="5">
        <v>548.99</v>
      </c>
      <c r="E162">
        <v>1</v>
      </c>
      <c r="F162">
        <v>548.99</v>
      </c>
    </row>
    <row r="163" spans="1:18" x14ac:dyDescent="0.35">
      <c r="A163" s="5" t="s">
        <v>39</v>
      </c>
      <c r="B163" s="5"/>
      <c r="C163" s="5" t="s">
        <v>55</v>
      </c>
      <c r="D163" s="5">
        <v>89.99</v>
      </c>
      <c r="E163">
        <v>1</v>
      </c>
      <c r="F163">
        <v>89.99</v>
      </c>
    </row>
    <row r="164" spans="1:18" x14ac:dyDescent="0.35">
      <c r="A164" s="5" t="s">
        <v>40</v>
      </c>
      <c r="B164" s="5"/>
      <c r="C164" s="5" t="s">
        <v>89</v>
      </c>
      <c r="D164">
        <v>44.99</v>
      </c>
      <c r="E164">
        <v>1</v>
      </c>
      <c r="F164">
        <v>44.99</v>
      </c>
    </row>
    <row r="165" spans="1:18" x14ac:dyDescent="0.35">
      <c r="A165" s="5" t="s">
        <v>41</v>
      </c>
      <c r="B165" s="5" t="s">
        <v>52</v>
      </c>
      <c r="C165" s="5" t="s">
        <v>66</v>
      </c>
      <c r="D165" s="5">
        <v>361.99</v>
      </c>
      <c r="F165">
        <v>361.99</v>
      </c>
    </row>
    <row r="166" spans="1:18" x14ac:dyDescent="0.35">
      <c r="F166">
        <f>SUM(F160:F165)</f>
        <v>5725.9099999999989</v>
      </c>
      <c r="H166">
        <v>5725.91</v>
      </c>
      <c r="J166" s="5">
        <v>5725.91</v>
      </c>
      <c r="L166">
        <v>11451.82</v>
      </c>
      <c r="N166">
        <v>74436.83</v>
      </c>
      <c r="P166">
        <v>750094.21</v>
      </c>
      <c r="R166">
        <v>7460860.7300000004</v>
      </c>
    </row>
    <row r="167" spans="1:18" x14ac:dyDescent="0.35">
      <c r="A167" s="5"/>
      <c r="B167" s="5" t="s">
        <v>53</v>
      </c>
      <c r="C167" s="5" t="s">
        <v>76</v>
      </c>
      <c r="D167" s="5">
        <v>849.99</v>
      </c>
      <c r="E167">
        <v>1</v>
      </c>
      <c r="F167" s="5">
        <v>849.99</v>
      </c>
      <c r="G167" s="5">
        <v>1</v>
      </c>
      <c r="H167" s="5">
        <v>849.99</v>
      </c>
      <c r="I167" s="5">
        <v>1</v>
      </c>
      <c r="J167" s="5">
        <v>849.99</v>
      </c>
      <c r="K167" s="5">
        <v>1</v>
      </c>
      <c r="L167" s="5">
        <v>849.99</v>
      </c>
      <c r="M167">
        <v>2</v>
      </c>
      <c r="N167">
        <v>1699.98</v>
      </c>
      <c r="O167" t="s">
        <v>88</v>
      </c>
      <c r="P167">
        <v>6149.97</v>
      </c>
      <c r="Q167">
        <v>26</v>
      </c>
      <c r="R167">
        <v>22099.74</v>
      </c>
    </row>
    <row r="168" spans="1:18" x14ac:dyDescent="0.35">
      <c r="A168" s="5" t="s">
        <v>45</v>
      </c>
      <c r="B168" s="5"/>
      <c r="D168" s="5">
        <v>100000</v>
      </c>
      <c r="E168">
        <v>1</v>
      </c>
      <c r="F168">
        <v>500000</v>
      </c>
      <c r="G168" s="5">
        <v>1</v>
      </c>
      <c r="H168" s="5">
        <v>500000</v>
      </c>
      <c r="I168" s="5">
        <v>1</v>
      </c>
      <c r="J168" s="5">
        <v>500000</v>
      </c>
      <c r="K168" s="5">
        <v>1</v>
      </c>
      <c r="L168" s="5">
        <v>500000</v>
      </c>
      <c r="M168" s="5">
        <v>1</v>
      </c>
      <c r="N168" s="5">
        <v>500000</v>
      </c>
      <c r="O168" s="5">
        <v>1</v>
      </c>
      <c r="P168" s="5">
        <v>500000</v>
      </c>
      <c r="Q168">
        <v>2</v>
      </c>
      <c r="R168">
        <v>1000000</v>
      </c>
    </row>
    <row r="169" spans="1:18" x14ac:dyDescent="0.35">
      <c r="A169" s="5" t="s">
        <v>51</v>
      </c>
      <c r="B169" s="5"/>
      <c r="C169" s="5" t="s">
        <v>75</v>
      </c>
      <c r="D169" s="5">
        <v>149.99</v>
      </c>
      <c r="E169">
        <v>1</v>
      </c>
      <c r="F169">
        <v>149.99</v>
      </c>
      <c r="G169" s="5">
        <v>1</v>
      </c>
      <c r="H169" s="5">
        <v>149.99</v>
      </c>
      <c r="I169" s="5">
        <v>1</v>
      </c>
      <c r="J169" s="5">
        <v>149.99</v>
      </c>
      <c r="K169" s="5">
        <v>1</v>
      </c>
      <c r="L169" s="5">
        <v>149.99</v>
      </c>
      <c r="M169">
        <v>2</v>
      </c>
      <c r="N169">
        <v>299.98</v>
      </c>
      <c r="O169">
        <v>11</v>
      </c>
      <c r="P169">
        <v>1649.89</v>
      </c>
      <c r="Q169">
        <v>109</v>
      </c>
      <c r="R169">
        <v>16348.91</v>
      </c>
    </row>
    <row r="170" spans="1:18" x14ac:dyDescent="0.35">
      <c r="A170" s="5" t="s">
        <v>83</v>
      </c>
      <c r="B170" s="5"/>
      <c r="C170" s="5" t="s">
        <v>85</v>
      </c>
      <c r="F170" s="5">
        <v>2138.14</v>
      </c>
      <c r="H170" s="5">
        <v>2138.14</v>
      </c>
      <c r="J170" s="5">
        <v>2138.14</v>
      </c>
      <c r="L170">
        <v>4276.28</v>
      </c>
      <c r="N170">
        <v>27795.82</v>
      </c>
      <c r="P170">
        <v>280096.34000000003</v>
      </c>
      <c r="R170">
        <v>2785996.42</v>
      </c>
    </row>
    <row r="171" spans="1:18" x14ac:dyDescent="0.35">
      <c r="A171" s="5" t="s">
        <v>84</v>
      </c>
      <c r="B171" s="5"/>
      <c r="C171" s="5" t="s">
        <v>86</v>
      </c>
      <c r="F171" s="5">
        <v>1069.07</v>
      </c>
      <c r="H171" s="5">
        <v>1069.07</v>
      </c>
      <c r="J171" s="5">
        <v>1069.07</v>
      </c>
      <c r="L171">
        <v>2138.14</v>
      </c>
      <c r="N171">
        <v>13897.91</v>
      </c>
      <c r="P171">
        <v>140048.17000000001</v>
      </c>
      <c r="R171">
        <v>1392998.21</v>
      </c>
    </row>
    <row r="172" spans="1:18" x14ac:dyDescent="0.35">
      <c r="F172">
        <f>SUM(F166:F171)</f>
        <v>509933.10000000003</v>
      </c>
      <c r="H172">
        <f>SUM(H166:H171)</f>
        <v>509933.10000000003</v>
      </c>
      <c r="J172">
        <f>SUM(J166:J171)</f>
        <v>509933.10000000003</v>
      </c>
      <c r="L172">
        <f>SUM(L166:L171)</f>
        <v>518866.22000000003</v>
      </c>
      <c r="N172">
        <f>SUM(N166:N171)</f>
        <v>618130.52</v>
      </c>
      <c r="P172">
        <f>SUM(P166:P171)</f>
        <v>1678038.5799999998</v>
      </c>
      <c r="R172">
        <f>SUM(R166:R171)</f>
        <v>12678304.010000002</v>
      </c>
    </row>
    <row r="173" spans="1:18" s="9" customFormat="1" x14ac:dyDescent="0.35">
      <c r="A173" s="9" t="s">
        <v>103</v>
      </c>
      <c r="E173" s="9">
        <v>1</v>
      </c>
      <c r="F173" s="9">
        <f>(F172/(43800*E173))</f>
        <v>11.642308219178084</v>
      </c>
      <c r="G173" s="9">
        <v>10</v>
      </c>
      <c r="H173" s="9">
        <f>(H172/(43800*G173))</f>
        <v>1.1642308219178084</v>
      </c>
      <c r="I173" s="9">
        <v>100</v>
      </c>
      <c r="J173" s="9">
        <f>(J172/(43800*I173))</f>
        <v>0.11642308219178082</v>
      </c>
      <c r="K173" s="9">
        <v>1000</v>
      </c>
      <c r="L173" s="9">
        <f>(L172/(43800*K173))</f>
        <v>1.1846260730593607E-2</v>
      </c>
      <c r="M173" s="9">
        <v>10000</v>
      </c>
      <c r="N173" s="9">
        <f>(N172/(43800*M173))</f>
        <v>1.411256894977169E-3</v>
      </c>
      <c r="O173" s="9">
        <v>100000</v>
      </c>
      <c r="P173" s="9">
        <f>(P172/(43800*O173))</f>
        <v>3.8311383105022828E-4</v>
      </c>
      <c r="Q173" s="9">
        <v>1000000</v>
      </c>
      <c r="R173" s="9">
        <f>(R172/(43800*Q173))</f>
        <v>2.8945899566210049E-4</v>
      </c>
    </row>
    <row r="186" spans="1:17" x14ac:dyDescent="0.35">
      <c r="A186" t="s">
        <v>101</v>
      </c>
    </row>
    <row r="188" spans="1:17" x14ac:dyDescent="0.35">
      <c r="A188" s="11" t="s">
        <v>92</v>
      </c>
      <c r="B188" s="11" t="s">
        <v>7</v>
      </c>
      <c r="C188" s="11" t="s">
        <v>15</v>
      </c>
      <c r="D188" s="11" t="s">
        <v>19</v>
      </c>
      <c r="E188" s="11" t="s">
        <v>23</v>
      </c>
      <c r="F188" s="11" t="s">
        <v>26</v>
      </c>
      <c r="G188" s="11" t="s">
        <v>29</v>
      </c>
      <c r="H188" s="11" t="s">
        <v>31</v>
      </c>
      <c r="I188" s="11" t="s">
        <v>33</v>
      </c>
      <c r="J188" s="11" t="s">
        <v>93</v>
      </c>
      <c r="K188" s="11" t="s">
        <v>94</v>
      </c>
      <c r="L188" s="11" t="s">
        <v>95</v>
      </c>
      <c r="M188" s="11" t="s">
        <v>96</v>
      </c>
      <c r="N188" s="11" t="s">
        <v>97</v>
      </c>
      <c r="O188" s="11" t="s">
        <v>98</v>
      </c>
      <c r="P188" s="11" t="s">
        <v>99</v>
      </c>
      <c r="Q188" s="11" t="s">
        <v>100</v>
      </c>
    </row>
    <row r="189" spans="1:17" x14ac:dyDescent="0.35">
      <c r="A189" s="11" t="s">
        <v>42</v>
      </c>
      <c r="B189" s="12">
        <v>3.1099999999999999E-3</v>
      </c>
      <c r="C189" s="12">
        <v>6.6499999999999997E-3</v>
      </c>
      <c r="D189" s="12">
        <v>6.6499999999999997E-3</v>
      </c>
      <c r="E189" s="12">
        <v>4.6800000000000001E-3</v>
      </c>
      <c r="F189" s="12">
        <v>3.8999999999999998E-3</v>
      </c>
      <c r="G189" s="12">
        <v>8.3099999999999997E-3</v>
      </c>
      <c r="H189" s="12">
        <v>2.1309999999999999E-2</v>
      </c>
      <c r="I189" s="12">
        <v>7.9799999999999992E-3</v>
      </c>
      <c r="J189" s="11">
        <v>11.64230822</v>
      </c>
      <c r="K189" s="11">
        <v>11.505457720000001</v>
      </c>
      <c r="L189" s="11">
        <v>11.508133969999999</v>
      </c>
      <c r="M189" s="11">
        <v>11.64415822</v>
      </c>
      <c r="N189" s="11">
        <v>11.481332829999999</v>
      </c>
      <c r="O189" s="11">
        <v>11.54825041</v>
      </c>
      <c r="P189" s="11">
        <v>11.738084020000001</v>
      </c>
      <c r="Q189" s="11">
        <v>11.77139543</v>
      </c>
    </row>
    <row r="190" spans="1:17" x14ac:dyDescent="0.35">
      <c r="A190" s="11" t="s">
        <v>43</v>
      </c>
      <c r="B190" s="12">
        <v>3.1099999999999999E-3</v>
      </c>
      <c r="C190" s="12">
        <v>6.6499999999999997E-3</v>
      </c>
      <c r="D190" s="12">
        <v>6.6499999999999997E-3</v>
      </c>
      <c r="E190" s="12">
        <v>4.6800000000000001E-3</v>
      </c>
      <c r="F190" s="12">
        <v>3.8999999999999998E-3</v>
      </c>
      <c r="G190" s="12">
        <v>8.3099999999999997E-3</v>
      </c>
      <c r="H190" s="12">
        <v>2.1309999999999999E-2</v>
      </c>
      <c r="I190" s="12">
        <v>7.9799999999999992E-3</v>
      </c>
      <c r="J190" s="11">
        <v>1.1642308219999999</v>
      </c>
      <c r="K190" s="11">
        <v>1.1505457720000001</v>
      </c>
      <c r="L190" s="11">
        <v>1.1508133970000001</v>
      </c>
      <c r="M190" s="11">
        <v>1.164415822</v>
      </c>
      <c r="N190" s="11">
        <v>1.1481332829999999</v>
      </c>
      <c r="O190" s="11">
        <v>1.1548250410000001</v>
      </c>
      <c r="P190" s="11">
        <v>1.1738084019999999</v>
      </c>
      <c r="Q190" s="11">
        <v>1.177139543</v>
      </c>
    </row>
    <row r="191" spans="1:17" x14ac:dyDescent="0.35">
      <c r="A191" s="11" t="s">
        <v>44</v>
      </c>
      <c r="B191" s="12">
        <v>3.1099999999999999E-3</v>
      </c>
      <c r="C191" s="12">
        <v>6.6499999999999997E-3</v>
      </c>
      <c r="D191" s="12">
        <v>6.6499999999999997E-3</v>
      </c>
      <c r="E191" s="12">
        <v>4.6800000000000001E-3</v>
      </c>
      <c r="F191" s="12">
        <v>3.8999999999999998E-3</v>
      </c>
      <c r="G191" s="12">
        <v>8.3099999999999997E-3</v>
      </c>
      <c r="H191" s="12">
        <v>2.1309999999999999E-2</v>
      </c>
      <c r="I191" s="12">
        <v>7.9799999999999992E-3</v>
      </c>
      <c r="J191" s="11">
        <v>0.116423082</v>
      </c>
      <c r="K191" s="11">
        <v>0.118500301</v>
      </c>
      <c r="L191" s="11">
        <v>0.11685772699999999</v>
      </c>
      <c r="M191" s="11">
        <v>0.116441582</v>
      </c>
      <c r="N191" s="11">
        <v>0.11481332800000001</v>
      </c>
      <c r="O191" s="11">
        <v>0.115482504</v>
      </c>
      <c r="P191" s="11">
        <v>0.11738084</v>
      </c>
      <c r="Q191" s="11">
        <v>0.117713954</v>
      </c>
    </row>
    <row r="192" spans="1:17" x14ac:dyDescent="0.35">
      <c r="A192" s="11" t="s">
        <v>77</v>
      </c>
      <c r="B192" s="12">
        <v>3.1099999999999999E-3</v>
      </c>
      <c r="C192" s="12">
        <v>6.6499999999999997E-3</v>
      </c>
      <c r="D192" s="12">
        <v>6.6499999999999997E-3</v>
      </c>
      <c r="E192" s="12">
        <v>4.6800000000000001E-3</v>
      </c>
      <c r="F192" s="12">
        <v>3.8999999999999998E-3</v>
      </c>
      <c r="G192" s="12">
        <v>8.3099999999999997E-3</v>
      </c>
      <c r="H192" s="12">
        <v>2.1309999999999999E-2</v>
      </c>
      <c r="I192" s="12">
        <v>7.9799999999999992E-3</v>
      </c>
      <c r="J192" s="11">
        <v>1.1846261E-2</v>
      </c>
      <c r="K192" s="11">
        <v>1.5743453000000001E-2</v>
      </c>
      <c r="L192" s="11">
        <v>1.2578120999999999E-2</v>
      </c>
      <c r="M192" s="11">
        <v>1.2055763000000001E-2</v>
      </c>
      <c r="N192" s="11">
        <v>1.1791789E-2</v>
      </c>
      <c r="O192" s="11">
        <v>1.232223E-2</v>
      </c>
      <c r="P192" s="11">
        <v>1.2637269E-2</v>
      </c>
      <c r="Q192" s="11">
        <v>1.2104435E-2</v>
      </c>
    </row>
    <row r="193" spans="1:17" x14ac:dyDescent="0.35">
      <c r="A193" s="11" t="s">
        <v>46</v>
      </c>
      <c r="B193" s="12">
        <v>3.1099999999999999E-3</v>
      </c>
      <c r="C193" s="12">
        <v>6.6499999999999997E-3</v>
      </c>
      <c r="D193" s="12">
        <v>6.6499999999999997E-3</v>
      </c>
      <c r="E193" s="12">
        <v>4.6800000000000001E-3</v>
      </c>
      <c r="F193" s="12">
        <v>3.8999999999999998E-3</v>
      </c>
      <c r="G193" s="12">
        <v>8.3099999999999997E-3</v>
      </c>
      <c r="H193" s="12">
        <v>2.1309999999999999E-2</v>
      </c>
      <c r="I193" s="12">
        <v>7.9799999999999992E-3</v>
      </c>
      <c r="J193" s="11">
        <v>1.411257E-3</v>
      </c>
      <c r="K193" s="11">
        <v>5.4667409999999998E-3</v>
      </c>
      <c r="L193" s="11">
        <v>2.2564740000000001E-3</v>
      </c>
      <c r="M193" s="11">
        <v>1.723507E-3</v>
      </c>
      <c r="N193" s="11">
        <v>1.5223929999999999E-3</v>
      </c>
      <c r="O193" s="11">
        <v>1.956377E-3</v>
      </c>
      <c r="P193" s="11">
        <v>2.106391E-3</v>
      </c>
      <c r="Q193" s="11">
        <v>1.645678E-3</v>
      </c>
    </row>
    <row r="194" spans="1:17" x14ac:dyDescent="0.35">
      <c r="A194" s="11" t="s">
        <v>47</v>
      </c>
      <c r="B194" s="12">
        <v>3.1099999999999999E-3</v>
      </c>
      <c r="C194" s="12">
        <v>6.6499999999999997E-3</v>
      </c>
      <c r="D194" s="12">
        <v>6.6499999999999997E-3</v>
      </c>
      <c r="E194" s="12">
        <v>4.6800000000000001E-3</v>
      </c>
      <c r="F194" s="12">
        <v>3.8999999999999998E-3</v>
      </c>
      <c r="G194" s="12">
        <v>8.3099999999999997E-3</v>
      </c>
      <c r="H194" s="12">
        <v>2.1309999999999999E-2</v>
      </c>
      <c r="I194" s="12">
        <v>7.9799999999999992E-3</v>
      </c>
      <c r="J194" s="11">
        <v>3.8311399999999999E-4</v>
      </c>
      <c r="K194" s="11">
        <v>4.895862E-3</v>
      </c>
      <c r="L194" s="11">
        <v>1.343061E-3</v>
      </c>
      <c r="M194" s="11">
        <v>6.9403200000000003E-4</v>
      </c>
      <c r="N194" s="11">
        <v>4.8907300000000003E-4</v>
      </c>
      <c r="O194" s="11">
        <v>9.2227499999999996E-4</v>
      </c>
      <c r="P194" s="11">
        <v>1.056038E-3</v>
      </c>
      <c r="Q194" s="11">
        <v>5.9891199999999995E-4</v>
      </c>
    </row>
    <row r="195" spans="1:17" x14ac:dyDescent="0.35">
      <c r="A195" s="11" t="s">
        <v>78</v>
      </c>
      <c r="B195" s="12">
        <v>3.1099999999999999E-3</v>
      </c>
      <c r="C195" s="12">
        <v>6.6499999999999997E-3</v>
      </c>
      <c r="D195" s="12">
        <v>6.6499999999999997E-3</v>
      </c>
      <c r="E195" s="12">
        <v>4.6800000000000001E-3</v>
      </c>
      <c r="F195" s="12">
        <v>3.8999999999999998E-3</v>
      </c>
      <c r="G195" s="12">
        <v>8.3099999999999997E-3</v>
      </c>
      <c r="H195" s="12">
        <v>2.1309999999999999E-2</v>
      </c>
      <c r="I195" s="12">
        <v>7.9799999999999992E-3</v>
      </c>
      <c r="J195" s="11">
        <v>2.8945899999999999E-4</v>
      </c>
      <c r="K195" s="11">
        <v>4.895852E-3</v>
      </c>
      <c r="L195" s="11">
        <v>1.2631249999999999E-3</v>
      </c>
      <c r="M195" s="11">
        <v>6.1196700000000004E-4</v>
      </c>
      <c r="N195" s="11">
        <v>4.5479299999999999E-4</v>
      </c>
      <c r="O195" s="11">
        <v>8.8799799999999998E-4</v>
      </c>
      <c r="P195" s="11">
        <v>9.8601500000000003E-4</v>
      </c>
      <c r="Q195" s="11">
        <v>5.0646399999999998E-4</v>
      </c>
    </row>
    <row r="198" spans="1:17" x14ac:dyDescent="0.35">
      <c r="A198" t="s">
        <v>102</v>
      </c>
    </row>
    <row r="199" spans="1:17" x14ac:dyDescent="0.35">
      <c r="B199" s="11" t="s">
        <v>7</v>
      </c>
      <c r="C199" s="11" t="s">
        <v>15</v>
      </c>
      <c r="D199" s="11" t="s">
        <v>19</v>
      </c>
      <c r="E199" s="11" t="s">
        <v>23</v>
      </c>
      <c r="F199" s="11" t="s">
        <v>26</v>
      </c>
      <c r="G199" s="11" t="s">
        <v>29</v>
      </c>
      <c r="H199" s="11" t="s">
        <v>31</v>
      </c>
      <c r="I199" s="11" t="s">
        <v>33</v>
      </c>
    </row>
    <row r="200" spans="1:17" x14ac:dyDescent="0.35">
      <c r="A200" s="11" t="s">
        <v>42</v>
      </c>
      <c r="B200">
        <f t="shared" ref="B200:I206" si="8">(J189/B189)*100</f>
        <v>374350.74662379426</v>
      </c>
      <c r="C200" s="11">
        <f t="shared" si="8"/>
        <v>173014.40180451129</v>
      </c>
      <c r="D200" s="11">
        <f t="shared" si="8"/>
        <v>173054.64616541352</v>
      </c>
      <c r="E200" s="11">
        <f t="shared" si="8"/>
        <v>248806.79957264956</v>
      </c>
      <c r="F200" s="11">
        <f t="shared" si="8"/>
        <v>294393.14948717947</v>
      </c>
      <c r="G200" s="11">
        <f t="shared" si="8"/>
        <v>138968.11564380265</v>
      </c>
      <c r="H200" s="11">
        <f t="shared" si="8"/>
        <v>55082.515344908497</v>
      </c>
      <c r="I200" s="11">
        <f t="shared" si="8"/>
        <v>147511.2209273183</v>
      </c>
    </row>
    <row r="201" spans="1:17" x14ac:dyDescent="0.35">
      <c r="A201" s="11" t="s">
        <v>43</v>
      </c>
      <c r="B201" s="11">
        <f t="shared" si="8"/>
        <v>37435.074662379418</v>
      </c>
      <c r="C201" s="11">
        <f t="shared" si="8"/>
        <v>17301.440180451129</v>
      </c>
      <c r="D201" s="11">
        <f t="shared" si="8"/>
        <v>17305.464616541354</v>
      </c>
      <c r="E201" s="11">
        <f t="shared" si="8"/>
        <v>24880.679957264958</v>
      </c>
      <c r="F201" s="11">
        <f t="shared" si="8"/>
        <v>29439.314948717947</v>
      </c>
      <c r="G201" s="11">
        <f t="shared" si="8"/>
        <v>13896.811564380267</v>
      </c>
      <c r="H201" s="11">
        <f t="shared" si="8"/>
        <v>5508.2515344908497</v>
      </c>
      <c r="I201" s="11">
        <f t="shared" si="8"/>
        <v>14751.12209273183</v>
      </c>
    </row>
    <row r="202" spans="1:17" x14ac:dyDescent="0.35">
      <c r="A202" s="11" t="s">
        <v>44</v>
      </c>
      <c r="B202" s="11">
        <f t="shared" si="8"/>
        <v>3743.5074598070742</v>
      </c>
      <c r="C202" s="11">
        <f t="shared" si="8"/>
        <v>1781.9594135338345</v>
      </c>
      <c r="D202" s="11">
        <f t="shared" si="8"/>
        <v>1757.2590526315789</v>
      </c>
      <c r="E202" s="11">
        <f t="shared" si="8"/>
        <v>2488.0679914529915</v>
      </c>
      <c r="F202" s="11">
        <f t="shared" si="8"/>
        <v>2943.9314871794872</v>
      </c>
      <c r="G202" s="11">
        <f t="shared" si="8"/>
        <v>1389.6811552346571</v>
      </c>
      <c r="H202" s="11">
        <f t="shared" si="8"/>
        <v>550.82515251055838</v>
      </c>
      <c r="I202" s="11">
        <f t="shared" si="8"/>
        <v>1475.1122055137846</v>
      </c>
    </row>
    <row r="203" spans="1:17" x14ac:dyDescent="0.35">
      <c r="A203" s="11" t="s">
        <v>77</v>
      </c>
      <c r="B203" s="11">
        <f t="shared" si="8"/>
        <v>380.90871382636658</v>
      </c>
      <c r="C203" s="11">
        <f t="shared" si="8"/>
        <v>236.74365413533835</v>
      </c>
      <c r="D203" s="11">
        <f t="shared" si="8"/>
        <v>189.14467669172933</v>
      </c>
      <c r="E203" s="11">
        <f t="shared" si="8"/>
        <v>257.60177350427347</v>
      </c>
      <c r="F203" s="11">
        <f t="shared" si="8"/>
        <v>302.35356410256412</v>
      </c>
      <c r="G203" s="11">
        <f t="shared" si="8"/>
        <v>148.28194945848375</v>
      </c>
      <c r="H203" s="11">
        <f t="shared" si="8"/>
        <v>59.302060065696857</v>
      </c>
      <c r="I203" s="11">
        <f t="shared" si="8"/>
        <v>151.68464912280703</v>
      </c>
    </row>
    <row r="204" spans="1:17" x14ac:dyDescent="0.35">
      <c r="A204" s="11" t="s">
        <v>46</v>
      </c>
      <c r="B204" s="11">
        <f t="shared" si="8"/>
        <v>45.378038585209005</v>
      </c>
      <c r="C204" s="11">
        <f t="shared" si="8"/>
        <v>82.206631578947366</v>
      </c>
      <c r="D204" s="11">
        <f t="shared" si="8"/>
        <v>33.931939849624065</v>
      </c>
      <c r="E204" s="11">
        <f t="shared" si="8"/>
        <v>36.827072649572649</v>
      </c>
      <c r="F204" s="11">
        <f t="shared" si="8"/>
        <v>39.035717948717945</v>
      </c>
      <c r="G204" s="11">
        <f t="shared" si="8"/>
        <v>23.542442839951867</v>
      </c>
      <c r="H204" s="11">
        <f t="shared" si="8"/>
        <v>9.884519005161895</v>
      </c>
      <c r="I204" s="11">
        <f t="shared" si="8"/>
        <v>20.622531328320804</v>
      </c>
    </row>
    <row r="205" spans="1:17" x14ac:dyDescent="0.35">
      <c r="A205" s="11" t="s">
        <v>47</v>
      </c>
      <c r="B205" s="11">
        <f t="shared" si="8"/>
        <v>12.318778135048232</v>
      </c>
      <c r="C205" s="11">
        <f t="shared" si="8"/>
        <v>73.621984962406017</v>
      </c>
      <c r="D205" s="11">
        <f t="shared" si="8"/>
        <v>20.196406015037596</v>
      </c>
      <c r="E205" s="11">
        <f t="shared" si="8"/>
        <v>14.829743589743591</v>
      </c>
      <c r="F205" s="11">
        <f t="shared" si="8"/>
        <v>12.540333333333335</v>
      </c>
      <c r="G205" s="11">
        <f t="shared" si="8"/>
        <v>11.098375451263538</v>
      </c>
      <c r="H205" s="11">
        <f t="shared" si="8"/>
        <v>4.9555983106522756</v>
      </c>
      <c r="I205" s="11">
        <f t="shared" si="8"/>
        <v>7.5051629072681703</v>
      </c>
    </row>
    <row r="206" spans="1:17" x14ac:dyDescent="0.35">
      <c r="A206" s="11" t="s">
        <v>78</v>
      </c>
      <c r="B206" s="11">
        <f t="shared" si="8"/>
        <v>9.3073633440514474</v>
      </c>
      <c r="C206" s="11">
        <f t="shared" si="8"/>
        <v>73.621834586466179</v>
      </c>
      <c r="D206" s="11">
        <f t="shared" si="8"/>
        <v>18.994360902255639</v>
      </c>
      <c r="E206" s="11">
        <f t="shared" si="8"/>
        <v>13.07621794871795</v>
      </c>
      <c r="F206" s="11">
        <f t="shared" si="8"/>
        <v>11.661358974358976</v>
      </c>
      <c r="G206" s="11">
        <f t="shared" si="8"/>
        <v>10.685896510228639</v>
      </c>
      <c r="H206" s="11">
        <f t="shared" si="8"/>
        <v>4.6270061004223368</v>
      </c>
      <c r="I206" s="11">
        <f t="shared" si="8"/>
        <v>6.3466666666666676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2016-04-19T04:39:12Z</dcterms:modified>
</cp:coreProperties>
</file>