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FF33A20F-B05D-4796-95A9-40B6B527E9C2}" xr6:coauthVersionLast="47" xr6:coauthVersionMax="47" xr10:uidLastSave="{00000000-0000-0000-0000-000000000000}"/>
  <bookViews>
    <workbookView minimized="1" xWindow="40095" yWindow="4665" windowWidth="17280" windowHeight="8880" firstSheet="2" activeTab="2" xr2:uid="{26D4546B-D2A1-4444-8EAF-A6228F96F0C1}"/>
  </bookViews>
  <sheets>
    <sheet name="Pivots" sheetId="10" r:id="rId1"/>
    <sheet name="Data" sheetId="2" r:id="rId2"/>
    <sheet name="Customer_Center_report" sheetId="9" r:id="rId3"/>
  </sheets>
  <definedNames>
    <definedName name="_xlnm._FilterDatabase" localSheetId="1" hidden="1">Data!$B$3:$H$1003</definedName>
    <definedName name="_xlcn.WorksheetConnection_sampledataexcelportfolioproject1.xlsxcalls1" hidden="1">calls[]</definedName>
    <definedName name="_xlcn.WorksheetConnection_sampledataexcelportfolioproject1.xlsxcustomers1" hidden="1">customers[]</definedName>
    <definedName name="Slicer_Representative">#N/A</definedName>
  </definedNames>
  <calcPr calcId="191029"/>
  <pivotCaches>
    <pivotCache cacheId="2156" r:id="rId4"/>
    <pivotCache cacheId="2157" r:id="rId5"/>
    <pivotCache cacheId="2158" r:id="rId6"/>
    <pivotCache cacheId="2159" r:id="rId7"/>
    <pivotCache cacheId="2963" r:id="rId8"/>
    <pivotCache cacheId="2966" r:id="rId9"/>
    <pivotCache cacheId="2969" r:id="rId10"/>
    <pivotCache cacheId="2972" r:id="rId11"/>
    <pivotCache cacheId="2975" r:id="rId12"/>
  </pivotCaches>
  <extLst>
    <ext xmlns:x14="http://schemas.microsoft.com/office/spreadsheetml/2009/9/main" uri="{876F7934-8845-4945-9796-88D515C7AA90}">
      <x14:pivotCaches>
        <pivotCache cacheId="2165"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 (1).xlsx!customers"/>
          <x15:modelTable id="calls" name="calls" connection="WorksheetConnection_sample-data-excel-portfolio-project (1).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0" i="10" l="1"/>
  <c r="I8" i="10"/>
  <c r="I12" i="10" s="1"/>
  <c r="I17" i="10" s="1"/>
  <c r="C38" i="9" s="1"/>
  <c r="I9" i="10"/>
  <c r="I13" i="10" s="1"/>
  <c r="I7" i="10"/>
  <c r="I16" i="10" s="1"/>
  <c r="C37" i="9" s="1"/>
  <c r="U23" i="9" a="1"/>
  <c r="U23" i="9" s="1"/>
  <c r="I80" i="10"/>
  <c r="H87" i="10"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8" i="10" l="1"/>
  <c r="C39" i="9" s="1"/>
  <c r="H83" i="10"/>
  <c r="H86" i="10"/>
  <c r="H85" i="10"/>
  <c r="H84" i="10"/>
  <c r="I83" i="10"/>
  <c r="I87" i="10"/>
  <c r="I86" i="10"/>
  <c r="I85" i="10"/>
  <c r="I84"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722FD3F-E52C-4DB6-9B31-D6FBBF87F8B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A87AA5B-B573-4BCC-BD6F-3626B7EDAF99}" name="WorksheetConnection_sample-data-excel-portfolio-project (1).xlsx!calls" type="102" refreshedVersion="8" minRefreshableVersion="5">
    <extLst>
      <ext xmlns:x15="http://schemas.microsoft.com/office/spreadsheetml/2010/11/main" uri="{DE250136-89BD-433C-8126-D09CA5730AF9}">
        <x15:connection id="calls" autoDelete="1">
          <x15:rangePr sourceName="_xlcn.WorksheetConnection_sampledataexcelportfolioproject1.xlsxcalls1"/>
        </x15:connection>
      </ext>
    </extLst>
  </connection>
  <connection id="3" xr16:uid="{C40F5815-4F84-491A-A1BB-7240FFCBB9F1}" name="WorksheetConnection_sample-data-excel-portfolio-project (1).xlsx!customers" type="102" refreshedVersion="8" minRefreshableVersion="5">
    <extLst>
      <ext xmlns:x15="http://schemas.microsoft.com/office/spreadsheetml/2010/11/main" uri="{DE250136-89BD-433C-8126-D09CA5730AF9}">
        <x15:connection id="customers">
          <x15:rangePr sourceName="_xlcn.WorksheetConnection_sampledataexcelportfolioproject1.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<sst xmlns="http://schemas.openxmlformats.org/spreadsheetml/2006/main" count="3203" uniqueCount="1083">
  <si>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</si>
  <si>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</si>
  <si>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</si>
  <si>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</si>
  <si>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</si>
  <si>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</si>
  <si>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</si>
  <si>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</si>
  <si>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</si>
  <si>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</si>
  <si>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</si>
  <si>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</si>
  <si>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</si>
  <si>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</si>
  <si>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</si>
  <si>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</si>
  <si>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</si>
  <si>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</si>
  <si>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</si>
  <si>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</si>
  <si>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</si>
  <si>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</si>
  <si>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</si>
  <si>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</si>
  <si>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</si>
  <si>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</si>
  <si>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</si>
  <si>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</si>
  <si>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</si>
  <si>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</si>
  <si>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</si>
  <si>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</si>
  <si>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</si>
  <si>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</si>
  <si>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</si>
  <si>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</si>
  <si>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</si>
  <si>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</si>
  <si>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</si>
  <si>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</si>
  <si>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</si>
  <si>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</si>
  <si>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</si>
  <si>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</si>
  <si>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</si>
  <si>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</si>
  <si>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</si>
  <si>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</si>
  <si>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</si>
  <si>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</si>
  <si>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</si>
  <si>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</si>
  <si>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</si>
  <si>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</si>
  <si>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</si>
  <si>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</si>
  <si>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</si>
  <si>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</si>
  <si>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</si>
  <si>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</si>
  <si>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</si>
  <si>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</si>
  <si>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</si>
  <si>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</si>
  <si>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</si>
  <si>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</si>
  <si>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</si>
  <si>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</si>
  <si>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</si>
  <si>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</si>
  <si>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</si>
  <si>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</si>
  <si>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</si>
  <si>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</si>
  <si>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</si>
  <si>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</si>
  <si>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</si>
  <si>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</si>
  <si>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</si>
  <si>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</si>
  <si>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</si>
  <si>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</si>
  <si>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</si>
  <si>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</si>
  <si>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</si>
  <si>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</si>
  <si>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</si>
  <si>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</si>
  <si>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</si>
  <si>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</si>
  <si>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</si>
  <si>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</si>
  <si>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</si>
  <si>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</si>
  <si>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</si>
  <si>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</si>
  <si>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</si>
  <si>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</si>
  <si>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</si>
  <si>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</si>
  <si>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</si>
  <si>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</si>
  <si>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</si>
  <si>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</si>
  <si>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</si>
  <si>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</si>
  <si>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</si>
  <si>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</si>
  <si>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</si>
  <si>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</si>
  <si>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</si>
  <si>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</si>
  <si>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</si>
  <si>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</si>
  <si>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</si>
  <si>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</si>
  <si>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</si>
  <si>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</si>
  <si>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</si>
  <si>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</si>
  <si>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</si>
  <si>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</si>
  <si>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</si>
  <si>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</si>
  <si>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</si>
  <si>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</si>
  <si>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</si>
  <si>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</si>
  <si>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</si>
  <si>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</si>
  <si>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</si>
  <si>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</si>
  <si>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</si>
  <si>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</si>
  <si>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</si>
  <si>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</si>
  <si>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</si>
  <si>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</si>
  <si>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</si>
  <si>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</si>
  <si>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</si>
  <si>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</si>
  <si>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</si>
  <si>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</si>
  <si>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</si>
  <si>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</si>
  <si>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</si>
  <si>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</si>
  <si>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</si>
  <si>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</si>
  <si>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</si>
  <si>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</si>
  <si>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</si>
  <si>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</si>
  <si>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</si>
  <si>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</si>
  <si>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</si>
  <si>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</si>
  <si>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</si>
  <si>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</si>
  <si>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</si>
  <si>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</si>
  <si>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</si>
  <si>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</si>
  <si>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</si>
  <si>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</si>
  <si>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</si>
  <si>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</si>
  <si>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</si>
  <si>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</si>
  <si>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</si>
  <si>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</si>
  <si>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</si>
  <si>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</si>
  <si>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</si>
  <si>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</si>
  <si>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</si>
  <si>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</si>
  <si>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</si>
  <si>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</si>
  <si>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</si>
  <si>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</si>
  <si>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</si>
  <si>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</si>
  <si>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</si>
  <si>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</si>
  <si>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</si>
  <si>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</si>
  <si>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</si>
  <si>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</si>
  <si>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</si>
  <si>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</si>
  <si>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</si>
  <si>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</si>
  <si>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</si>
  <si>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</si>
  <si>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</si>
  <si>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</si>
  <si>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</si>
  <si>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</si>
  <si>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</si>
  <si>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</si>
  <si>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</si>
  <si>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</si>
  <si>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</si>
  <si>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</si>
  <si>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</si>
  <si>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</si>
  <si>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</si>
  <si>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</si>
  <si>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</si>
  <si>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</si>
  <si>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</si>
  <si>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</si>
  <si>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</si>
  <si>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</si>
  <si>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</si>
  <si>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</si>
  <si>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</si>
  <si>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</si>
  <si>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</si>
  <si>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</si>
  <si>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</si>
  <si>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</si>
  <si>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</si>
  <si>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</si>
  <si>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</si>
  <si>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</si>
  <si>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</si>
  <si>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</si>
  <si>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</si>
  <si>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</si>
  <si>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</si>
  <si>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</si>
  <si>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</si>
  <si>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</si>
  <si>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</si>
  <si>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</si>
  <si>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</si>
  <si>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</si>
  <si>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</si>
  <si>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</si>
  <si>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</si>
  <si>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</si>
  <si>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</si>
  <si>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</si>
  <si>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</si>
  <si>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</si>
  <si>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</si>
  <si>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</si>
  <si>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</si>
  <si>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</si>
  <si>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</si>
  <si>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</si>
  <si>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</si>
  <si>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</si>
  <si>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</si>
  <si>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</si>
  <si>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</si>
  <si>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</si>
  <si>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</si>
  <si>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</si>
  <si>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</si>
  <si>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</si>
  <si>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</si>
  <si>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</si>
  <si>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</si>
  <si>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</si>
  <si>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</si>
  <si>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</si>
  <si>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</si>
  <si>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</si>
  <si>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</si>
  <si>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</si>
  <si>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</si>
  <si>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</si>
  <si>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</si>
  <si>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</si>
  <si>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</si>
  <si>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</si>
  <si>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</si>
  <si>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</si>
  <si>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</si>
  <si>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</si>
  <si>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</si>
  <si>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</si>
  <si>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</si>
  <si>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</si>
  <si>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</si>
  <si>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</si>
  <si>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</si>
  <si>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</si>
  <si>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</si>
  <si>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</si>
  <si>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</si>
  <si>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</si>
  <si>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</si>
  <si>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</si>
  <si>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</si>
  <si>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</si>
  <si>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</si>
  <si>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</si>
  <si>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</si>
  <si>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</si>
  <si>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</si>
  <si>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</si>
  <si>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</si>
  <si>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</si>
  <si>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</si>
  <si>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</si>
  <si>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</si>
  <si>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</si>
  <si>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</si>
  <si>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</si>
  <si>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</si>
  <si>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</si>
  <si>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</si>
  <si>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</si>
  <si>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</si>
  <si>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</si>
  <si>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</si>
  <si>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</si>
  <si>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</si>
  <si>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</si>
  <si>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</si>
  <si>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</si>
  <si>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</si>
  <si>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</si>
  <si>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</si>
  <si>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</si>
  <si>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</si>
  <si>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</si>
  <si>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</si>
  <si>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</si>
  <si>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</si>
  <si>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</si>
  <si>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</si>
  <si>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</si>
  <si>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</si>
  <si>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</si>
  <si>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</si>
  <si>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</si>
  <si>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</si>
  <si>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</si>
  <si>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</si>
  <si>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</si>
  <si>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</si>
  <si>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</si>
  <si>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</si>
  <si>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</si>
  <si>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</si>
  <si>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</si>
  <si>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</si>
  <si>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</si>
  <si>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</si>
  <si>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</si>
  <si>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</si>
  <si>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</si>
  <si>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</si>
  <si>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</si>
  <si>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</si>
  <si>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</si>
  <si>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</si>
  <si>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</si>
  <si>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</si>
  <si>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</si>
  <si>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</si>
  <si>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</si>
  <si>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</si>
  <si>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</si>
  <si>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</si>
  <si>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</si>
  <si>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</si>
  <si>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</si>
  <si>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</si>
  <si>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</si>
  <si>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</si>
  <si>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</si>
  <si>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</si>
  <si>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</si>
  <si>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</si>
  <si>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</si>
  <si>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</si>
  <si>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</si>
  <si>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</si>
  <si>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</si>
  <si>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</si>
  <si>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</si>
  <si>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</si>
  <si>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</si>
  <si>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</si>
  <si>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</si>
  <si>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</si>
  <si>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</si>
  <si>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</si>
  <si>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</si>
  <si>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</si>
  <si>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</si>
  <si>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</si>
  <si>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</si>
  <si>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</si>
  <si>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</si>
  <si>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</si>
  <si>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</si>
  <si>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</si>
  <si>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</si>
  <si>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</si>
  <si>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</si>
  <si>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</si>
  <si>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</si>
  <si>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</si>
  <si>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</si>
  <si>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</si>
  <si>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</si>
  <si>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</si>
  <si>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</si>
  <si>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</si>
  <si>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</si>
  <si>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</si>
  <si>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</si>
  <si>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</si>
  <si>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</si>
  <si>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</si>
  <si>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</si>
  <si>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</si>
  <si>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</si>
  <si>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</si>
  <si>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</si>
  <si>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</si>
  <si>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</si>
  <si>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</si>
  <si>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</si>
  <si>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</si>
  <si>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</si>
  <si>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</si>
  <si>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</si>
  <si>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</si>
  <si>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</si>
  <si>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</si>
  <si>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</si>
  <si>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</si>
  <si>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</si>
  <si>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</si>
  <si>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</si>
  <si>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</si>
  <si>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</si>
  <si>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</si>
  <si>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</si>
  <si>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</si>
  <si>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</si>
  <si>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</si>
  <si>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</si>
  <si>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</si>
  <si>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</si>
  <si>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</si>
  <si>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</si>
  <si>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</si>
  <si>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</si>
  <si>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</si>
  <si>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</si>
  <si>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</si>
  <si>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</si>
  <si>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</si>
  <si>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</si>
  <si>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</si>
  <si>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</si>
  <si>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</si>
  <si>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</si>
  <si>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</si>
  <si>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</si>
  <si>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</si>
  <si>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</si>
  <si>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</si>
  <si>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</si>
  <si>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</si>
  <si>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</si>
  <si>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</si>
  <si>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</si>
  <si>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</si>
  <si>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</si>
  <si>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</si>
  <si>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</si>
  <si>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</si>
  <si>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</si>
  <si>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</si>
  <si>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</si>
  <si>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</si>
  <si>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</si>
  <si>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</si>
  <si>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</si>
  <si>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</si>
  <si>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</si>
  <si>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</si>
  <si>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</si>
  <si>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</si>
  <si>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</si>
  <si>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</si>
  <si>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</si>
  <si>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</si>
  <si>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</si>
  <si>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</si>
  <si>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</si>
  <si>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</si>
  <si>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</si>
  <si>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</si>
  <si>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</si>
  <si>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</si>
  <si>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</si>
  <si>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</si>
  <si>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</si>
  <si>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</si>
  <si>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</si>
  <si>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</si>
  <si>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</si>
  <si>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</si>
  <si>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</si>
  <si>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</si>
  <si>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</si>
  <si>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</si>
  <si>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</si>
  <si>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</si>
  <si>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</si>
  <si>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</si>
  <si>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</si>
  <si>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</si>
  <si>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</si>
  <si>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</si>
  <si>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</si>
  <si>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</si>
  <si>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</si>
  <si>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</si>
  <si>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</si>
  <si>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</si>
  <si>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</si>
  <si>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</si>
  <si>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</si>
  <si>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</si>
  <si>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</si>
  <si>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</si>
  <si>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</si>
  <si>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</si>
  <si>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</si>
  <si>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</si>
  <si>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</si>
  <si>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</si>
  <si>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</si>
  <si>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</si>
  <si>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</si>
  <si>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</si>
  <si>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</si>
  <si>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</si>
  <si>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</si>
  <si>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</si>
  <si>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</si>
  <si>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</si>
  <si>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</si>
  <si>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</si>
  <si>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</si>
  <si>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</si>
  <si>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</si>
  <si>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</si>
  <si>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</si>
  <si>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</si>
  <si>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</si>
  <si>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</si>
  <si>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</si>
  <si>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</si>
  <si>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</si>
  <si>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</si>
  <si>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</si>
  <si>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</si>
  <si>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</si>
  <si>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</si>
  <si>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</si>
  <si>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</si>
  <si>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</si>
  <si>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</si>
  <si>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</si>
  <si>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</si>
  <si>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</si>
  <si>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</si>
  <si>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</si>
  <si>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</si>
  <si>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</si>
  <si>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</si>
  <si>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</si>
  <si>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</si>
  <si>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</si>
  <si>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</si>
  <si>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</si>
  <si>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</si>
  <si>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</si>
  <si>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</si>
  <si>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</si>
  <si>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</si>
  <si>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</si>
  <si>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</si>
  <si>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</si>
  <si>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</si>
  <si>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</si>
  <si>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</si>
  <si>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</si>
  <si>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</si>
  <si>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</si>
  <si>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</si>
  <si>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</si>
  <si>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</si>
  <si>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</si>
  <si>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</si>
  <si>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</si>
  <si>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</si>
  <si>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</si>
  <si>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</si>
  <si>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</si>
  <si>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</si>
  <si>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</si>
  <si>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</si>
  <si>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</si>
  <si>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</si>
  <si>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</si>
  <si>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</si>
  <si>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</si>
  <si>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</si>
  <si>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</si>
  <si>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</si>
  <si>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</si>
  <si>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</si>
  <si>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</si>
  <si>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</si>
  <si>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</si>
  <si>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</si>
  <si>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</si>
  <si>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</si>
  <si>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</si>
  <si>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</si>
  <si>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</si>
  <si>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</si>
  <si>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</si>
  <si>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</si>
  <si>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</si>
  <si>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</si>
  <si>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</si>
  <si>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</si>
  <si>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</si>
  <si>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</si>
  <si>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</si>
  <si>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</si>
  <si>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</si>
  <si>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</si>
  <si>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</si>
  <si>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</si>
  <si>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</si>
  <si>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</si>
  <si>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</si>
  <si>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</si>
  <si>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</si>
  <si>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</si>
  <si>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</si>
  <si>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</si>
  <si>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</si>
  <si>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</si>
  <si>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</si>
  <si>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</si>
  <si>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</si>
  <si>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</si>
  <si>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</si>
  <si>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</si>
  <si>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</si>
  <si>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</si>
  <si>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</si>
  <si>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</si>
  <si>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</si>
  <si>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</si>
  <si>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</si>
  <si>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</si>
  <si>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</si>
  <si>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</si>
  <si>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</si>
  <si>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</si>
  <si>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</si>
  <si>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</si>
  <si>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</si>
  <si>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</si>
  <si>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</si>
  <si>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</si>
  <si>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</si>
  <si>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</si>
  <si>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</si>
  <si>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</si>
  <si>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</si>
  <si>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</si>
  <si>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</si>
  <si>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</si>
  <si>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</si>
  <si>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</si>
  <si>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</si>
  <si>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</si>
  <si>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</si>
  <si>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</si>
  <si>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</si>
  <si>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</si>
  <si>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</si>
  <si>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</si>
  <si>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</si>
  <si>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</si>
  <si>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</si>
  <si>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</si>
  <si>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</si>
  <si>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</si>
  <si>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</si>
  <si>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</si>
  <si>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</si>
  <si>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</si>
  <si>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</si>
  <si>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</si>
  <si>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</si>
  <si>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</si>
  <si>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</si>
  <si>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</si>
  <si>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</si>
  <si>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</si>
  <si>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</si>
  <si>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</si>
  <si>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</si>
  <si>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</si>
  <si>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</si>
  <si>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</si>
  <si>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</si>
  <si>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</si>
  <si>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</si>
  <si>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</si>
  <si>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</si>
  <si>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</si>
  <si>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</si>
  <si>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</si>
  <si>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</si>
  <si>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</si>
  <si>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</si>
  <si>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</si>
  <si>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</si>
  <si>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</si>
  <si>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</si>
  <si>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</si>
  <si>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</si>
  <si>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</si>
  <si>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</si>
  <si>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</si>
  <si>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</si>
  <si>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</si>
  <si>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</si>
  <si>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</si>
  <si>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</si>
  <si>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</si>
  <si>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</si>
  <si>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</si>
  <si>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</si>
  <si>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</si>
  <si>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</si>
  <si>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</si>
  <si>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</si>
  <si>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</si>
  <si>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</si>
  <si>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</si>
  <si>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</si>
  <si>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</si>
  <si>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</si>
  <si>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</si>
  <si>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</si>
  <si>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</si>
  <si>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</si>
  <si>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</si>
  <si>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</si>
  <si>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</si>
  <si>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</si>
  <si>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</si>
  <si>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</si>
  <si>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</si>
  <si>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</si>
  <si>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</si>
  <si>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</si>
  <si>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</si>
  <si>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</si>
  <si>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</si>
  <si>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</si>
  <si>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</si>
  <si>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</si>
  <si>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</si>
  <si>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</si>
  <si>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</si>
  <si>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</si>
  <si>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</si>
  <si>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</si>
  <si>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</si>
  <si>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</si>
  <si>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</si>
  <si>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</si>
  <si>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</si>
  <si>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</si>
  <si>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</si>
  <si>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</si>
  <si>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</si>
  <si>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</si>
  <si>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</si>
  <si>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</si>
  <si>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</si>
  <si>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</si>
  <si>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</si>
  <si>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</si>
  <si>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</si>
  <si>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</si>
  <si>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</si>
  <si>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</si>
  <si>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</si>
  <si>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</si>
  <si>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</si>
  <si>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</si>
  <si>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</si>
  <si>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</si>
  <si>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</si>
  <si>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</si>
  <si>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</si>
  <si>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</si>
  <si>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</si>
  <si>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</si>
  <si>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</si>
  <si>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</si>
  <si>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</si>
  <si>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</si>
  <si>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</si>
  <si>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</si>
  <si>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</si>
  <si>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</si>
  <si>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</si>
  <si>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</si>
  <si>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</si>
  <si>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</si>
  <si>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</si>
  <si>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</si>
  <si>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</si>
  <si>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</si>
  <si>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</si>
  <si>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</si>
  <si>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</si>
  <si>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</si>
  <si>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</si>
  <si>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</si>
  <si>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</si>
  <si>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</si>
  <si>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</si>
  <si>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</si>
  <si>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</si>
  <si>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</si>
  <si>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</si>
  <si>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</si>
  <si>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</si>
  <si>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</si>
  <si>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</si>
  <si>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</si>
  <si>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</si>
  <si>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</si>
  <si>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</si>
  <si>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</si>
  <si>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</si>
  <si>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</si>
  <si>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</si>
  <si>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</si>
  <si>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</si>
  <si>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</si>
  <si>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</si>
  <si>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</si>
  <si>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</si>
  <si>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</si>
  <si>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</si>
  <si>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</si>
  <si>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</si>
  <si>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</si>
  <si>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</si>
  <si>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</si>
  <si>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</si>
  <si>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</si>
  <si>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</si>
  <si>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</si>
  <si>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</si>
  <si>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</si>
  <si>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</si>
  <si>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</si>
  <si>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</si>
  <si>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</si>
  <si>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</si>
  <si>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</si>
  <si>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</si>
  <si>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</si>
  <si>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</si>
  <si>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</si>
  <si>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</si>
  <si>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</si>
  <si>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</si>
  <si>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</si>
  <si>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</si>
  <si>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</si>
  <si>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</si>
  <si>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</si>
  <si>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</si>
  <si>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</si>
  <si>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</si>
  <si>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</si>
  <si>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</si>
  <si>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</si>
  <si>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</si>
  <si>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</si>
  <si>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</si>
  <si>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</si>
  <si>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</si>
  <si>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</si>
  <si>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</si>
  <si>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</si>
  <si>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</si>
  <si>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</si>
  <si>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</si>
  <si>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</si>
  <si>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</si>
  <si>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</si>
  <si>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</si>
  <si>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</si>
  <si>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</si>
  <si>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</si>
  <si>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</si>
  <si>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</si>
  <si>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</si>
  <si>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</si>
  <si>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</si>
  <si>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</si>
  <si>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</si>
  <si>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</si>
  <si>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</si>
  <si>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</si>
  <si>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</si>
  <si>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</si>
  <si>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</si>
  <si>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</si>
  <si>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</si>
  <si>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</si>
  <si>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</si>
  <si>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</si>
  <si>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</si>
  <si>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</si>
  <si>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</si>
  <si>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</si>
  <si>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</si>
  <si>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</si>
  <si>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</si>
  <si>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</si>
  <si>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</si>
  <si>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</si>
  <si>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</si>
  <si>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</si>
  <si>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</si>
  <si>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</si>
  <si>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</si>
  <si>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</si>
  <si>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</si>
  <si>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</si>
  <si>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</si>
  <si>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</si>
  <si>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</si>
  <si>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</si>
  <si>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</si>
  <si>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</si>
  <si>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</si>
  <si>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</si>
  <si>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</si>
  <si>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</si>
  <si>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</si>
  <si>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</si>
  <si>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</si>
  <si>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</si>
  <si>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</si>
  <si>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</si>
  <si>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</si>
  <si>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</si>
  <si>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</si>
  <si>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</si>
  <si>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</si>
  <si>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</si>
  <si>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</si>
  <si>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</si>
  <si>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</si>
  <si>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</si>
  <si>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</si>
  <si>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</si>
  <si>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</si>
  <si>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</si>
  <si>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</si>
  <si>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</si>
  <si>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</si>
  <si>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</si>
  <si>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</si>
  <si>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</si>
  <si>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</si>
  <si>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</si>
  <si>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</si>
  <si>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</si>
  <si>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</si>
  <si>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</si>
  <si>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</si>
  <si>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</si>
  <si>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</si>
  <si>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</si>
  <si>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</si>
  <si>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</si>
  <si>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</si>
  <si>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</si>
  <si>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</si>
  <si>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</si>
  <si>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</si>
  <si>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</si>
  <si>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</si>
  <si>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</si>
  <si>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</si>
  <si>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</si>
  <si>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</si>
  <si>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</si>
  <si>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</si>
  <si>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</si>
  <si>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</si>
  <si>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</si>
  <si>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</si>
  <si>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</si>
  <si>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</si>
  <si>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</si>
  <si>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</si>
  <si>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</si>
  <si>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</si>
  <si>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</si>
  <si>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</si>
  <si>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</si>
  <si>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</si>
  <si>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</si>
  <si>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</si>
  <si>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</si>
  <si>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</si>
  <si>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</si>
  <si>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</si>
  <si>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Average Rating</t>
  </si>
  <si>
    <t>5 *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</si>
  <si>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</si>
  <si>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</si>
  <si>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</si>
  <si>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</si>
  <si>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</si>
  <si>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</si>
  <si>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</si>
  <si>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</si>
  <si>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</si>
  <si>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</si>
  <si>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</si>
  <si>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</si>
  <si>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</si>
  <si>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</si>
  <si>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</si>
  <si>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</si>
  <si>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</si>
  <si>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</si>
  <si>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</si>
  <si>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</si>
  <si>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</si>
  <si>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</si>
  <si>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 Purpose)</t>
  </si>
  <si>
    <t>Sales Calls</t>
  </si>
  <si>
    <t>Sales Amount</t>
  </si>
  <si>
    <t xml:space="preserve">Selected Rep </t>
  </si>
  <si>
    <t>Column Labels</t>
  </si>
  <si>
    <t>Total</t>
  </si>
  <si>
    <t>Rep Summary</t>
  </si>
  <si>
    <t xml:space="preserve">% of calls </t>
  </si>
  <si>
    <t>Call Rank</t>
  </si>
  <si>
    <t>Amount Rank</t>
  </si>
  <si>
    <t>Calls</t>
  </si>
  <si>
    <t>Amount</t>
  </si>
  <si>
    <t>Labels:</t>
  </si>
  <si>
    <t>Image:</t>
  </si>
  <si>
    <t xml:space="preserve">                    </t>
  </si>
  <si>
    <t>Call Center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</si>
</sst>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k"/>
    <numFmt numFmtId="168" formatCode="[$$-409]#,##0"/>
  </numFmts>
  <fonts count="12" x14ac:knownFonts="1">
    <font>
      <sz val="11"/>
      <color theme="1"/>
      <name val="Aptos Narrow"/>
      <family val="2"/>
      <scheme val="minor"/>
    </font>
    <font>
      <b/>
      <sz val="11"/>
      <color theme="1"/>
      <name val="Aptos Narrow"/>
      <family val="2"/>
      <scheme val="minor"/>
    </font>
    <font>
      <sz val="8"/>
      <name val="Aptos Narrow"/>
      <family val="2"/>
      <scheme val="minor"/>
    </font>
    <font>
      <sz val="18"/>
      <color theme="1"/>
      <name val="Aptos ExtraBold"/>
      <family val="2"/>
    </font>
    <font>
      <sz val="11"/>
      <color theme="1"/>
      <name val="Aptos Narrow"/>
      <family val="2"/>
      <scheme val="minor"/>
    </font>
    <font>
      <sz val="10"/>
      <color theme="1"/>
      <name val="Aptos Narrow"/>
      <family val="2"/>
      <scheme val="minor"/>
    </font>
    <font>
      <b/>
      <sz val="10"/>
      <color theme="1"/>
      <name val="Aptos Narrow"/>
      <family val="2"/>
      <scheme val="minor"/>
    </font>
    <font>
      <b/>
      <sz val="12"/>
      <color theme="1"/>
      <name val="Aptos Narrow"/>
      <family val="2"/>
      <scheme val="minor"/>
    </font>
    <font>
      <b/>
      <sz val="11"/>
      <name val="Aptos Narrow"/>
      <family val="2"/>
      <scheme val="minor"/>
    </font>
    <font>
      <b/>
      <sz val="12"/>
      <name val="Aptos Narrow"/>
      <family val="2"/>
      <scheme val="minor"/>
    </font>
    <font>
      <b/>
      <sz val="16"/>
      <name val="Aptos Narrow"/>
      <family val="2"/>
      <scheme val="minor"/>
    </font>
    <font>
      <b/>
      <sz val="48"/>
      <name val="Aptos Narrow"/>
      <family val="2"/>
      <scheme val="minor"/>
    </font>
  </fonts>
  <fills count="6">
    <fill>
      <patternFill patternType="none"/>
    </fill>
    <fill>
      <patternFill patternType="gray125"/>
    </fill>
    <fill>
      <patternFill patternType="solid">
        <fgColor theme="7"/>
        <bgColor indexed="64"/>
      </patternFill>
    </fill>
    <fill>
      <patternFill patternType="solid">
        <fgColor theme="4" tint="0.79998168889431442"/>
        <bgColor theme="4" tint="0.79998168889431442"/>
      </patternFill>
    </fill>
    <fill>
      <patternFill patternType="solid">
        <fgColor theme="0" tint="-4.9989318521683403E-2"/>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s>
  <cellStyleXfs count="2">
    <xf numFmtId="0" fontId="0" fillId="0" borderId="0"/>
    <xf numFmtId="9" fontId="4" fillId="0" borderId="0" applyFont="0" applyFill="0" applyBorder="0" applyAlignment="0" applyProtection="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5" borderId="0" xfId="0" applyFill="1"/>
    <xf numFmtId="3" fontId="0" fillId="0" borderId="0" xfId="0" applyNumberFormat="1"/>
    <xf numFmtId="0" fontId="1" fillId="3" borderId="10" xfId="0" applyFont="1" applyFill="1" applyBorder="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xf numFmtId="0" fontId="1" fillId="0" borderId="10" xfId="0" applyFont="1" applyBorder="1" applyAlignment="1">
      <alignment horizontal="left"/>
    </xf>
    <xf numFmtId="0" fontId="1" fillId="0" borderId="10" xfId="0" applyFont="1" applyBorder="1"/>
    <xf numFmtId="0" fontId="0" fillId="4" borderId="9" xfId="0" applyFill="1" applyBorder="1"/>
    <xf numFmtId="9" fontId="0" fillId="0" borderId="0" xfId="1" applyFont="1"/>
    <xf numFmtId="0" fontId="5" fillId="4" borderId="1" xfId="0" applyFont="1" applyFill="1" applyBorder="1"/>
    <xf numFmtId="168" fontId="5" fillId="4" borderId="1" xfId="0" applyNumberFormat="1" applyFont="1" applyFill="1" applyBorder="1"/>
    <xf numFmtId="0" fontId="6" fillId="4" borderId="1" xfId="0" applyFont="1" applyFill="1" applyBorder="1"/>
    <xf numFmtId="0" fontId="6" fillId="4" borderId="1" xfId="0" applyFont="1" applyFill="1" applyBorder="1" applyAlignment="1">
      <alignment horizontal="left" indent="1"/>
    </xf>
    <xf numFmtId="0" fontId="9" fillId="4" borderId="1" xfId="0" applyFont="1" applyFill="1" applyBorder="1"/>
    <xf numFmtId="0" fontId="8" fillId="5" borderId="0" xfId="0" applyFont="1" applyFill="1" applyAlignment="1">
      <alignment horizontal="center"/>
    </xf>
    <xf numFmtId="0" fontId="7" fillId="5" borderId="1" xfId="0" applyFont="1" applyFill="1" applyBorder="1" applyAlignment="1">
      <alignment horizontal="center"/>
    </xf>
    <xf numFmtId="0" fontId="7" fillId="5" borderId="1" xfId="0" applyFont="1" applyFill="1" applyBorder="1" applyAlignment="1">
      <alignment horizontal="center" vertical="center"/>
    </xf>
    <xf numFmtId="0" fontId="10" fillId="5" borderId="0" xfId="0" applyFont="1" applyFill="1" applyAlignment="1">
      <alignment horizontal="center"/>
    </xf>
    <xf numFmtId="0" fontId="10" fillId="5" borderId="0" xfId="0" applyFont="1" applyFill="1" applyAlignment="1">
      <alignment horizontal="center" vertical="top"/>
    </xf>
    <xf numFmtId="49" fontId="11" fillId="5" borderId="0" xfId="0" applyNumberFormat="1" applyFont="1" applyFill="1" applyAlignment="1">
      <alignment horizontal="center" vertical="center" textRotation="90"/>
    </xf>
  </cellXfs>
  <cellStyles count="2">
    <cellStyle name="Normal" xfId="0" builtinId="0"/>
    <cellStyle name="Percent" xfId="1" builtinId="5"/>
  </cellStyles>
  <dxfs count="19">
    <dxf>
      <fill>
        <patternFill>
          <bgColor theme="4" tint="0.59996337778862885"/>
        </patternFill>
      </fill>
      <border>
        <left style="thin">
          <color auto="1"/>
        </left>
        <right style="thin">
          <color auto="1"/>
        </right>
        <top style="thin">
          <color auto="1"/>
        </top>
        <bottom style="thin">
          <color auto="1"/>
        </bottom>
        <vertical/>
        <horizontal/>
      </border>
    </dxf>
    <dxf>
      <fill>
        <patternFill>
          <bgColor theme="4" tint="0.59996337778862885"/>
        </patternFill>
      </fill>
      <border>
        <left style="thin">
          <color auto="1"/>
        </left>
        <right style="thin">
          <color auto="1"/>
        </right>
        <top style="thin">
          <color auto="1"/>
        </top>
        <bottom style="thin">
          <color auto="1"/>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Narrow"/>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i val="0"/>
        <sz val="10"/>
        <color theme="1"/>
      </font>
      <border>
        <left style="thin">
          <color theme="1"/>
        </left>
        <right style="thin">
          <color theme="1"/>
        </right>
        <top style="thin">
          <color theme="1"/>
        </top>
        <bottom style="thin">
          <color theme="1"/>
        </bottom>
        <vertical/>
        <horizontal/>
      </border>
    </dxf>
    <dxf>
      <font>
        <b val="0"/>
        <i val="0"/>
        <sz val="12"/>
        <color theme="1"/>
        <name val="Aptos Narrow"/>
        <family val="2"/>
        <scheme val="none"/>
      </font>
      <border>
        <left style="thin">
          <color theme="1"/>
        </left>
        <right style="thin">
          <color theme="1"/>
        </right>
        <top style="thin">
          <color theme="1"/>
        </top>
        <bottom style="thin">
          <color theme="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Dark5 2" pivot="0" table="0" count="10" xr9:uid="{899CBDD5-4D4D-4FB6-BA35-5592A658592F}">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sz val="14"/>
            <color theme="0"/>
            <name val="Aptos Narrow"/>
            <family val="2"/>
            <scheme val="none"/>
          </font>
          <fill>
            <patternFill patternType="solid">
              <fgColor auto="1"/>
              <bgColor rgb="FFFFC000"/>
            </patternFill>
          </fill>
          <border diagonalUp="0" diagonalDown="0">
            <left style="thick">
              <color theme="1"/>
            </left>
            <right style="thick">
              <color theme="1"/>
            </right>
            <top style="thick">
              <color theme="1"/>
            </top>
            <bottom style="thick">
              <color theme="1"/>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4.9989318521683403E-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5"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5" Type="http://schemas.openxmlformats.org/officeDocument/2006/relationships/pivotCacheDefinition" Target="pivotCache/pivotCacheDefinition2.xml"/><Relationship Id="rId15" Type="http://schemas.openxmlformats.org/officeDocument/2006/relationships/theme" Target="theme/theme1.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[Call_center_excel_dashboard.xlsx]Pivots!Monthly Trend</c:name>
    <c:fmtId val="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b="1">
                <a:solidFill>
                  <a:sysClr val="windowText" lastClr="000000"/>
                </a:solidFill>
              </a:rPr>
              <a:t>Monthly Call Trend</a:t>
            </a:r>
          </a:p>
        </c:rich>
      </c:tx>
      <c:layout>
        <c:manualLayout>
          <c:xMode val="edge"/>
          <c:yMode val="edge"/>
          <c:x val="5.1912000149124206E-2"/>
          <c:y val="2.76433272465119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ln w="28575" cap="rnd">
            <a:solidFill>
              <a:srgbClr val="002060"/>
            </a:solidFill>
            <a:round/>
          </a:ln>
          <a:effectLst/>
        </c:spPr>
        <c:marker>
          <c:symbol val="circle"/>
          <c:size val="8"/>
          <c:spPr>
            <a:solidFill>
              <a:srgbClr val="FFC000"/>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0070C0"/>
              </a:gs>
              <a:gs pos="100000">
                <a:schemeClr val="bg2">
                  <a:alpha val="40000"/>
                </a:schemeClr>
              </a:gs>
            </a:gsLst>
            <a:lin ang="5400000" scaled="1"/>
            <a:tileRect/>
          </a:gradFill>
          <a:ln>
            <a:solidFill>
              <a:schemeClr val="accent1">
                <a:shade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Pivots!$C$34</c:f>
              <c:strCache>
                <c:ptCount val="1"/>
                <c:pt idx="0">
                  <c:v>Call Count2</c:v>
                </c:pt>
              </c:strCache>
            </c:strRef>
          </c:tx>
          <c:spPr>
            <a:gradFill flip="none" rotWithShape="1">
              <a:gsLst>
                <a:gs pos="0">
                  <a:srgbClr val="0070C0"/>
                </a:gs>
                <a:gs pos="100000">
                  <a:schemeClr val="bg2">
                    <a:alpha val="40000"/>
                  </a:schemeClr>
                </a:gs>
              </a:gsLst>
              <a:lin ang="5400000" scaled="1"/>
              <a:tileRect/>
            </a:gradFill>
            <a:ln>
              <a:solidFill>
                <a:schemeClr val="accent1">
                  <a:shade val="15000"/>
                </a:schemeClr>
              </a:solidFill>
            </a:ln>
            <a:effectLst/>
          </c:spPr>
          <c:cat>
            <c:strRef>
              <c:f>Pivots!$A$35:$A$47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Pivots!$C$35:$C$47</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2-A27C-493F-9E46-66F0E2ED0BAC}"/>
            </c:ext>
          </c:extLst>
        </c:ser>
        <c:dLbls>
          <c:showLegendKey val="0"/>
          <c:showVal val="0"/>
          <c:showCatName val="0"/>
          <c:showSerName val="0"/>
          <c:showPercent val="0"/>
          <c:showBubbleSize val="0"/>
        </c:dLbls>
        <c:axId val="1464929855"/>
        <c:axId val="1464927375"/>
      </c:areaChart>
      <c:lineChart>
        <c:grouping val="stacked"/>
        <c:varyColors val="0"/>
        <c:ser>
          <c:idx val="0"/>
          <c:order val="0"/>
          <c:tx>
            <c:strRef>
              <c:f>Pivots!$B$34</c:f>
              <c:strCache>
                <c:ptCount val="1"/>
                <c:pt idx="0">
                  <c:v>Call Count</c:v>
                </c:pt>
              </c:strCache>
            </c:strRef>
          </c:tx>
          <c:spPr>
            <a:ln w="28575" cap="rnd">
              <a:solidFill>
                <a:srgbClr val="002060"/>
              </a:solidFill>
              <a:round/>
            </a:ln>
            <a:effectLst/>
          </c:spPr>
          <c:marker>
            <c:symbol val="circle"/>
            <c:size val="8"/>
            <c:spPr>
              <a:solidFill>
                <a:srgbClr val="FFC000"/>
              </a:solidFill>
              <a:ln w="25400">
                <a:solidFill>
                  <a:schemeClr val="tx1"/>
                </a:solidFill>
              </a:ln>
              <a:effectLst/>
            </c:spPr>
          </c:marker>
          <c:cat>
            <c:strRef>
              <c:f>Pivots!$A$35:$A$47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Pivots!$B$35:$B$47</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A27C-493F-9E46-66F0E2ED0BAC}"/>
            </c:ext>
          </c:extLst>
        </c:ser>
        <c:dLbls>
          <c:showLegendKey val="0"/>
          <c:showVal val="0"/>
          <c:showCatName val="0"/>
          <c:showSerName val="0"/>
          <c:showPercent val="0"/>
          <c:showBubbleSize val="0"/>
        </c:dLbls>
        <c:marker val="1"/>
        <c:smooth val="0"/>
        <c:axId val="1464929855"/>
        <c:axId val="1464927375"/>
      </c:lineChart>
      <c:catAx>
        <c:axId val="146492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1464927375"/>
        <c:crosses val="autoZero"/>
        <c:auto val="1"/>
        <c:lblAlgn val="ctr"/>
        <c:lblOffset val="100"/>
        <c:noMultiLvlLbl val="0"/>
      </c:catAx>
      <c:valAx>
        <c:axId val="14649273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146492985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[Call_center_excel_dashboard.xlsx]Pivots!Weekly Trend</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Weekly</a:t>
            </a:r>
            <a:r>
              <a:rPr lang="en-US" b="1" baseline="0">
                <a:solidFill>
                  <a:sysClr val="windowText" lastClr="000000"/>
                </a:solidFill>
              </a:rPr>
              <a:t> Trend</a:t>
            </a:r>
            <a:endParaRPr lang="en-US" b="1">
              <a:solidFill>
                <a:sysClr val="windowText" lastClr="000000"/>
              </a:solidFill>
            </a:endParaRPr>
          </a:p>
        </c:rich>
      </c:tx>
      <c:layout>
        <c:manualLayout>
          <c:xMode val="edge"/>
          <c:yMode val="edge"/>
          <c:x val="6.3188900443389692E-2"/>
          <c:y val="3.234001433870515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Pivots!$B$54</c:f>
              <c:strCache>
                <c:ptCount val="1"/>
                <c:pt idx="0">
                  <c:v>Total</c:v>
                </c:pt>
              </c:strCache>
            </c:strRef>
          </c:tx>
          <c:spPr>
            <a:solidFill>
              <a:schemeClr val="accent1"/>
            </a:solidFill>
            <a:ln w="1905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Pivots!$A$55:$A$62</c:f>
              <c:strCache>
                <c:ptCount val="7"/>
                <c:pt idx="0">
                  <c:v>Sunday</c:v>
                </c:pt>
                <c:pt idx="1">
                  <c:v>Monday</c:v>
                </c:pt>
                <c:pt idx="2">
                  <c:v>Tuesday</c:v>
                </c:pt>
                <c:pt idx="3">
                  <c:v>Wednesday</c:v>
                </c:pt>
                <c:pt idx="4">
                  <c:v>Thursday</c:v>
                </c:pt>
                <c:pt idx="5">
                  <c:v>Friday</c:v>
                </c:pt>
                <c:pt idx="6">
                  <c:v>Saturday</c:v>
                </c:pt>
              </c:strCache>
            </c:strRef>
          </c:cat>
          <c:val>
            <c:numRef>
              <c:f>Pivots!$B$55:$B$62</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2E6C-458E-9555-80409EEA067F}"/>
            </c:ext>
          </c:extLst>
        </c:ser>
        <c:dLbls>
          <c:showLegendKey val="0"/>
          <c:showVal val="0"/>
          <c:showCatName val="0"/>
          <c:showSerName val="0"/>
          <c:showPercent val="0"/>
          <c:showBubbleSize val="0"/>
        </c:dLbls>
        <c:gapWidth val="42"/>
        <c:axId val="1464929359"/>
        <c:axId val="1535137263"/>
      </c:barChart>
      <c:catAx>
        <c:axId val="14649293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1535137263"/>
        <c:crosses val="autoZero"/>
        <c:auto val="1"/>
        <c:lblAlgn val="ctr"/>
        <c:lblOffset val="100"/>
        <c:noMultiLvlLbl val="0"/>
      </c:catAx>
      <c:valAx>
        <c:axId val="1535137263"/>
        <c:scaling>
          <c:orientation val="minMax"/>
        </c:scaling>
        <c:delete val="1"/>
        <c:axPos val="t"/>
        <c:numFmt formatCode="#,##0" sourceLinked="1"/>
        <c:majorTickMark val="none"/>
        <c:minorTickMark val="none"/>
        <c:tickLblPos val="nextTo"/>
        <c:crossAx val="1464929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[Call_center_excel_dashboard.xlsx]Pivots!Monthly Trend</c:name>
    <c:fmtId val="6"/>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Aptos Narrow" panose="020B0004020202020204" pitchFamily="34" charset="0"/>
                <a:ea typeface="+mn-ea"/>
                <a:cs typeface="+mn-cs"/>
              </a:defRPr>
            </a:pPr>
            <a:r>
              <a:rPr lang="en-IN" b="1">
                <a:solidFill>
                  <a:sysClr val="windowText" lastClr="000000"/>
                </a:solidFill>
                <a:latin typeface="Aptos Narrow" panose="020B0004020202020204" pitchFamily="34" charset="0"/>
              </a:rPr>
              <a:t>Monthly Call Trend</a:t>
            </a:r>
          </a:p>
        </c:rich>
      </c:tx>
      <c:layout>
        <c:manualLayout>
          <c:xMode val="edge"/>
          <c:yMode val="edge"/>
          <c:x val="5.1912000149124206E-2"/>
          <c:y val="2.7643327246511917E-2"/>
        </c:manualLayout>
      </c:layout>
      <c:overlay val="0"/>
      <c:spPr>
        <a:noFill/>
        <a:ln>
          <a:solidFill>
            <a:schemeClr val="tx1"/>
          </a:solid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ptos Narrow" panose="020B0004020202020204" pitchFamily="34" charset="0"/>
              <a:ea typeface="+mn-ea"/>
              <a:cs typeface="+mn-cs"/>
            </a:defRPr>
          </a:pPr>
          <a:endParaRPr lang="en-US"/>
        </a:p>
      </c:txPr>
    </c:title>
    <c:autoTitleDeleted val="0"/>
    <c:pivotFmts>
      <c:pivotFmt>
        <c:idx val="0"/>
        <c:spPr>
          <a:solidFill>
            <a:schemeClr val="accent1"/>
          </a:solidFill>
          <a:ln w="28575" cap="rnd">
            <a:solidFill>
              <a:srgbClr val="002060"/>
            </a:solidFill>
            <a:round/>
          </a:ln>
          <a:effectLst/>
        </c:spPr>
        <c:marker>
          <c:symbol val="circle"/>
          <c:size val="8"/>
          <c:spPr>
            <a:solidFill>
              <a:srgbClr val="FFC000"/>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0070C0"/>
              </a:gs>
              <a:gs pos="100000">
                <a:schemeClr val="bg2">
                  <a:alpha val="40000"/>
                </a:schemeClr>
              </a:gs>
            </a:gsLst>
            <a:lin ang="5400000" scaled="1"/>
            <a:tileRect/>
          </a:gradFill>
          <a:ln>
            <a:solidFill>
              <a:schemeClr val="accent1">
                <a:shade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0070C0"/>
              </a:gs>
              <a:gs pos="100000">
                <a:schemeClr val="bg2">
                  <a:alpha val="40000"/>
                </a:schemeClr>
              </a:gs>
            </a:gsLst>
            <a:lin ang="5400000" scaled="1"/>
            <a:tileRect/>
          </a:gradFill>
          <a:ln>
            <a:solidFill>
              <a:schemeClr val="accent1">
                <a:shade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2060"/>
            </a:solidFill>
            <a:round/>
          </a:ln>
          <a:effectLst/>
        </c:spPr>
        <c:marker>
          <c:symbol val="circle"/>
          <c:size val="8"/>
          <c:spPr>
            <a:solidFill>
              <a:srgbClr val="FFC000"/>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30000">
                <a:schemeClr val="accent1"/>
              </a:gs>
              <a:gs pos="98000">
                <a:schemeClr val="bg1">
                  <a:lumMod val="95000"/>
                </a:schemeClr>
              </a:gs>
            </a:gsLst>
            <a:lin ang="5400000" scaled="1"/>
            <a:tileRect/>
          </a:gradFill>
          <a:ln>
            <a:solidFill>
              <a:schemeClr val="accent1">
                <a:shade val="1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2060"/>
            </a:solidFill>
            <a:round/>
          </a:ln>
          <a:effectLst/>
        </c:spPr>
        <c:marker>
          <c:symbol val="circle"/>
          <c:size val="8"/>
          <c:spPr>
            <a:solidFill>
              <a:srgbClr val="FFC000"/>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Pivots!$C$34</c:f>
              <c:strCache>
                <c:ptCount val="1"/>
                <c:pt idx="0">
                  <c:v>Call Count2</c:v>
                </c:pt>
              </c:strCache>
            </c:strRef>
          </c:tx>
          <c:spPr>
            <a:gradFill flip="none" rotWithShape="1">
              <a:gsLst>
                <a:gs pos="30000">
                  <a:schemeClr val="accent1"/>
                </a:gs>
                <a:gs pos="98000">
                  <a:schemeClr val="bg1">
                    <a:lumMod val="95000"/>
                  </a:schemeClr>
                </a:gs>
              </a:gsLst>
              <a:lin ang="5400000" scaled="1"/>
              <a:tileRect/>
            </a:gradFill>
            <a:ln>
              <a:solidFill>
                <a:schemeClr val="accent1">
                  <a:shade val="15000"/>
                </a:schemeClr>
              </a:solidFill>
            </a:ln>
            <a:effectLst/>
          </c:spPr>
          <c:cat>
            <c:strRef>
              <c:f>Pivots!$A$35:$A$47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Pivots!$C$35:$C$47</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4B7A-498A-B0C0-D188164784F4}"/>
            </c:ext>
          </c:extLst>
        </c:ser>
        <c:dLbls>
          <c:showLegendKey val="0"/>
          <c:showVal val="0"/>
          <c:showCatName val="0"/>
          <c:showSerName val="0"/>
          <c:showPercent val="0"/>
          <c:showBubbleSize val="0"/>
        </c:dLbls>
        <c:axId val="1464929855"/>
        <c:axId val="1464927375"/>
      </c:areaChart>
      <c:lineChart>
        <c:grouping val="stacked"/>
        <c:varyColors val="0"/>
        <c:ser>
          <c:idx val="0"/>
          <c:order val="0"/>
          <c:tx>
            <c:strRef>
              <c:f>Pivots!$B$34</c:f>
              <c:strCache>
                <c:ptCount val="1"/>
                <c:pt idx="0">
                  <c:v>Call Count</c:v>
                </c:pt>
              </c:strCache>
            </c:strRef>
          </c:tx>
          <c:spPr>
            <a:ln w="28575" cap="rnd">
              <a:solidFill>
                <a:srgbClr val="002060"/>
              </a:solidFill>
              <a:round/>
            </a:ln>
            <a:effectLst/>
          </c:spPr>
          <c:marker>
            <c:symbol val="circle"/>
            <c:size val="8"/>
            <c:spPr>
              <a:solidFill>
                <a:srgbClr val="FFC000"/>
              </a:solidFill>
              <a:ln w="25400">
                <a:solidFill>
                  <a:schemeClr val="tx1"/>
                </a:solidFill>
              </a:ln>
              <a:effectLst/>
            </c:spPr>
          </c:marker>
          <c:cat>
            <c:strRef>
              <c:f>Pivots!$A$35:$A$47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Pivots!$B$35:$B$47</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4B7A-498A-B0C0-D188164784F4}"/>
            </c:ext>
          </c:extLst>
        </c:ser>
        <c:dLbls>
          <c:showLegendKey val="0"/>
          <c:showVal val="0"/>
          <c:showCatName val="0"/>
          <c:showSerName val="0"/>
          <c:showPercent val="0"/>
          <c:showBubbleSize val="0"/>
        </c:dLbls>
        <c:marker val="1"/>
        <c:smooth val="0"/>
        <c:axId val="1464929855"/>
        <c:axId val="1464927375"/>
      </c:lineChart>
      <c:catAx>
        <c:axId val="146492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1464927375"/>
        <c:crosses val="autoZero"/>
        <c:auto val="1"/>
        <c:lblAlgn val="ctr"/>
        <c:lblOffset val="100"/>
        <c:noMultiLvlLbl val="0"/>
      </c:catAx>
      <c:valAx>
        <c:axId val="14649273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mn-lt"/>
                <a:ea typeface="+mn-ea"/>
                <a:cs typeface="+mn-cs"/>
              </a:defRPr>
            </a:pPr>
            <a:endParaRPr lang="en-US"/>
          </a:p>
        </c:txPr>
        <c:crossAx val="1464929855"/>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[Call_center_excel_dashboard.xlsx]Pivots!Weekly Trend</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ptos Narrow" panose="020B0004020202020204" pitchFamily="34" charset="0"/>
                <a:ea typeface="+mn-ea"/>
                <a:cs typeface="+mn-cs"/>
              </a:defRPr>
            </a:pPr>
            <a:r>
              <a:rPr lang="en-US" b="1">
                <a:solidFill>
                  <a:sysClr val="windowText" lastClr="000000"/>
                </a:solidFill>
                <a:latin typeface="Aptos Narrow" panose="020B0004020202020204" pitchFamily="34" charset="0"/>
              </a:rPr>
              <a:t>Weekly</a:t>
            </a:r>
            <a:r>
              <a:rPr lang="en-US" b="1" baseline="0">
                <a:solidFill>
                  <a:sysClr val="windowText" lastClr="000000"/>
                </a:solidFill>
                <a:latin typeface="Aptos Narrow" panose="020B0004020202020204" pitchFamily="34" charset="0"/>
              </a:rPr>
              <a:t> Trend</a:t>
            </a:r>
            <a:endParaRPr lang="en-US" b="1">
              <a:solidFill>
                <a:sysClr val="windowText" lastClr="000000"/>
              </a:solidFill>
              <a:latin typeface="Aptos Narrow" panose="020B0004020202020204" pitchFamily="34" charset="0"/>
            </a:endParaRPr>
          </a:p>
        </c:rich>
      </c:tx>
      <c:layout>
        <c:manualLayout>
          <c:xMode val="edge"/>
          <c:yMode val="edge"/>
          <c:x val="6.3188900443389692E-2"/>
          <c:y val="3.2340014338705154E-2"/>
        </c:manualLayout>
      </c:layout>
      <c:overlay val="0"/>
      <c:spPr>
        <a:no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ptos Narrow" panose="020B0004020202020204" pitchFamily="34" charset="0"/>
              <a:ea typeface="+mn-ea"/>
              <a:cs typeface="+mn-cs"/>
            </a:defRPr>
          </a:pPr>
          <a:endParaRPr lang="en-US"/>
        </a:p>
      </c:txPr>
    </c:title>
    <c:autoTitleDeleted val="0"/>
    <c:pivotFmts>
      <c:pivotFmt>
        <c:idx val="0"/>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Pivots!$B$54</c:f>
              <c:strCache>
                <c:ptCount val="1"/>
                <c:pt idx="0">
                  <c:v>Total</c:v>
                </c:pt>
              </c:strCache>
            </c:strRef>
          </c:tx>
          <c:spPr>
            <a:solidFill>
              <a:schemeClr val="accent1"/>
            </a:solidFill>
            <a:ln w="19050">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Pivots!$A$55:$A$62</c:f>
              <c:strCache>
                <c:ptCount val="7"/>
                <c:pt idx="0">
                  <c:v>Sunday</c:v>
                </c:pt>
                <c:pt idx="1">
                  <c:v>Monday</c:v>
                </c:pt>
                <c:pt idx="2">
                  <c:v>Tuesday</c:v>
                </c:pt>
                <c:pt idx="3">
                  <c:v>Wednesday</c:v>
                </c:pt>
                <c:pt idx="4">
                  <c:v>Thursday</c:v>
                </c:pt>
                <c:pt idx="5">
                  <c:v>Friday</c:v>
                </c:pt>
                <c:pt idx="6">
                  <c:v>Saturday</c:v>
                </c:pt>
              </c:strCache>
            </c:strRef>
          </c:cat>
          <c:val>
            <c:numRef>
              <c:f>Pivots!$B$55:$B$62</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9068-4DD3-8F66-3E14525A83AB}"/>
            </c:ext>
          </c:extLst>
        </c:ser>
        <c:dLbls>
          <c:showLegendKey val="0"/>
          <c:showVal val="0"/>
          <c:showCatName val="0"/>
          <c:showSerName val="0"/>
          <c:showPercent val="0"/>
          <c:showBubbleSize val="0"/>
        </c:dLbls>
        <c:gapWidth val="42"/>
        <c:axId val="1464929359"/>
        <c:axId val="1535137263"/>
      </c:barChart>
      <c:catAx>
        <c:axId val="14649293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ysClr val="windowText" lastClr="000000"/>
                </a:solidFill>
                <a:latin typeface="Aptos Display" panose="020B0004020202020204" pitchFamily="34" charset="0"/>
                <a:ea typeface="+mn-ea"/>
                <a:cs typeface="+mn-cs"/>
              </a:defRPr>
            </a:pPr>
            <a:endParaRPr lang="en-US"/>
          </a:p>
        </c:txPr>
        <c:crossAx val="1535137263"/>
        <c:crosses val="autoZero"/>
        <c:auto val="1"/>
        <c:lblAlgn val="ctr"/>
        <c:lblOffset val="100"/>
        <c:noMultiLvlLbl val="0"/>
      </c:catAx>
      <c:valAx>
        <c:axId val="1535137263"/>
        <c:scaling>
          <c:orientation val="minMax"/>
        </c:scaling>
        <c:delete val="1"/>
        <c:axPos val="t"/>
        <c:numFmt formatCode="#,##0" sourceLinked="1"/>
        <c:majorTickMark val="none"/>
        <c:minorTickMark val="none"/>
        <c:tickLblPos val="nextTo"/>
        <c:crossAx val="1464929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Reps Call Count</a:t>
            </a:r>
          </a:p>
        </c:rich>
      </c:tx>
      <c:layout>
        <c:manualLayout>
          <c:xMode val="edge"/>
          <c:yMode val="edge"/>
          <c:x val="0.11962973512508975"/>
          <c:y val="3.2222228263134908E-2"/>
        </c:manualLayout>
      </c:layout>
      <c:overlay val="0"/>
      <c:spPr>
        <a:no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95000"/>
              </a:schemeClr>
            </a:solidFill>
            <a:ln w="1905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Pivots!$E$83:$E$87</c:f>
              <c:strCache>
                <c:ptCount val="5"/>
                <c:pt idx="0">
                  <c:v>R01</c:v>
                </c:pt>
                <c:pt idx="1">
                  <c:v>R02</c:v>
                </c:pt>
                <c:pt idx="2">
                  <c:v>R03</c:v>
                </c:pt>
                <c:pt idx="3">
                  <c:v>R04</c:v>
                </c:pt>
                <c:pt idx="4">
                  <c:v>R05</c:v>
                </c:pt>
              </c:strCache>
            </c:strRef>
          </c:cat>
          <c:val>
            <c:numRef>
              <c:f>Pivots!$F$83:$F$87</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3984-4DC2-8D35-A34D745939E2}"/>
            </c:ext>
          </c:extLst>
        </c:ser>
        <c:ser>
          <c:idx val="1"/>
          <c:order val="1"/>
          <c:tx>
            <c:strRef>
              <c:f>Pivots!$H$82</c:f>
              <c:strCache>
                <c:ptCount val="1"/>
                <c:pt idx="0">
                  <c:v>Sales Calls</c:v>
                </c:pt>
              </c:strCache>
            </c:strRef>
          </c:tx>
          <c:spPr>
            <a:gradFill flip="none" rotWithShape="1">
              <a:gsLst>
                <a:gs pos="22000">
                  <a:srgbClr val="FFC000"/>
                </a:gs>
                <a:gs pos="100000">
                  <a:schemeClr val="bg1">
                    <a:lumMod val="9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no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Pivots!$H$83:$H$87</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3984-4DC2-8D35-A34D745939E2}"/>
            </c:ext>
          </c:extLst>
        </c:ser>
        <c:dLbls>
          <c:dLblPos val="outEnd"/>
          <c:showLegendKey val="0"/>
          <c:showVal val="1"/>
          <c:showCatName val="0"/>
          <c:showSerName val="0"/>
          <c:showPercent val="0"/>
          <c:showBubbleSize val="0"/>
        </c:dLbls>
        <c:gapWidth val="62"/>
        <c:overlap val="100"/>
        <c:axId val="1402870607"/>
        <c:axId val="1402871103"/>
      </c:barChart>
      <c:catAx>
        <c:axId val="140287060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1402871103"/>
        <c:crosses val="autoZero"/>
        <c:auto val="1"/>
        <c:lblAlgn val="ctr"/>
        <c:lblOffset val="100"/>
        <c:noMultiLvlLbl val="0"/>
      </c:catAx>
      <c:valAx>
        <c:axId val="1402871103"/>
        <c:scaling>
          <c:orientation val="minMax"/>
          <c:min val="0"/>
        </c:scaling>
        <c:delete val="1"/>
        <c:axPos val="t"/>
        <c:numFmt formatCode="#,##0" sourceLinked="1"/>
        <c:majorTickMark val="none"/>
        <c:minorTickMark val="none"/>
        <c:tickLblPos val="nextTo"/>
        <c:crossAx val="1402870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Reps</a:t>
            </a:r>
            <a:r>
              <a:rPr lang="en-IN" b="1" baseline="0">
                <a:solidFill>
                  <a:sysClr val="windowText" lastClr="000000"/>
                </a:solidFill>
              </a:rPr>
              <a:t> Total Sales</a:t>
            </a:r>
            <a:endParaRPr lang="en-IN" b="1">
              <a:solidFill>
                <a:sysClr val="windowText" lastClr="000000"/>
              </a:solidFill>
            </a:endParaRPr>
          </a:p>
        </c:rich>
      </c:tx>
      <c:layout>
        <c:manualLayout>
          <c:xMode val="edge"/>
          <c:yMode val="edge"/>
          <c:x val="6.3931495464324695E-2"/>
          <c:y val="2.7619052796972778E-2"/>
        </c:manualLayout>
      </c:layout>
      <c:overlay val="0"/>
      <c:spPr>
        <a:no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barChart>
        <c:barDir val="bar"/>
        <c:grouping val="clustered"/>
        <c:varyColors val="0"/>
        <c:ser>
          <c:idx val="0"/>
          <c:order val="0"/>
          <c:spPr>
            <a:solidFill>
              <a:schemeClr val="bg1">
                <a:lumMod val="95000"/>
              </a:schemeClr>
            </a:solidFill>
            <a:ln w="22225">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Pivots!$E$83:$E$87</c:f>
              <c:strCache>
                <c:ptCount val="5"/>
                <c:pt idx="0">
                  <c:v>R01</c:v>
                </c:pt>
                <c:pt idx="1">
                  <c:v>R02</c:v>
                </c:pt>
                <c:pt idx="2">
                  <c:v>R03</c:v>
                </c:pt>
                <c:pt idx="3">
                  <c:v>R04</c:v>
                </c:pt>
                <c:pt idx="4">
                  <c:v>R05</c:v>
                </c:pt>
              </c:strCache>
            </c:strRef>
          </c:cat>
          <c:val>
            <c:numRef>
              <c:f>Pivots!$G$83:$G$87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BEAD-4AA1-BD64-0FC9482EFFD8}"/>
            </c:ext>
          </c:extLst>
        </c:ser>
        <c:ser>
          <c:idx val="1"/>
          <c:order val="1"/>
          <c:tx>
            <c:strRef>
              <c:f>Pivots!$I$82</c:f>
              <c:strCache>
                <c:ptCount val="1"/>
                <c:pt idx="0">
                  <c:v>Sales Amount</c:v>
                </c:pt>
              </c:strCache>
            </c:strRef>
          </c:tx>
          <c:spPr>
            <a:gradFill flip="none" rotWithShape="1">
              <a:gsLst>
                <a:gs pos="37000">
                  <a:schemeClr val="accent1">
                    <a:lumMod val="75000"/>
                  </a:schemeClr>
                </a:gs>
                <a:gs pos="100000">
                  <a:schemeClr val="bg1">
                    <a:lumMod val="95000"/>
                  </a:schemeClr>
                </a:gs>
              </a:gsLst>
              <a:lin ang="10800000" scaled="1"/>
              <a:tileRect/>
            </a:gradFill>
            <a:ln>
              <a:noFill/>
            </a:ln>
            <a:effectLst/>
          </c:spPr>
          <c:invertIfNegative val="0"/>
          <c:dLbls>
            <c:delete val="1"/>
          </c:dLbls>
          <c:val>
            <c:numRef>
              <c:f>Pivots!$I$83:$I$87</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BEAD-4AA1-BD64-0FC9482EFFD8}"/>
            </c:ext>
          </c:extLst>
        </c:ser>
        <c:dLbls>
          <c:dLblPos val="outEnd"/>
          <c:showLegendKey val="0"/>
          <c:showVal val="1"/>
          <c:showCatName val="0"/>
          <c:showSerName val="0"/>
          <c:showPercent val="0"/>
          <c:showBubbleSize val="0"/>
        </c:dLbls>
        <c:gapWidth val="62"/>
        <c:overlap val="100"/>
        <c:axId val="1402870607"/>
        <c:axId val="1402871103"/>
      </c:barChart>
      <c:catAx>
        <c:axId val="1402870607"/>
        <c:scaling>
          <c:orientation val="maxMin"/>
        </c:scaling>
        <c:delete val="1"/>
        <c:axPos val="l"/>
        <c:numFmt formatCode="General" sourceLinked="1"/>
        <c:majorTickMark val="out"/>
        <c:minorTickMark val="none"/>
        <c:tickLblPos val="nextTo"/>
        <c:crossAx val="1402871103"/>
        <c:crosses val="autoZero"/>
        <c:auto val="1"/>
        <c:lblAlgn val="ctr"/>
        <c:lblOffset val="100"/>
        <c:noMultiLvlLbl val="0"/>
      </c:catAx>
      <c:valAx>
        <c:axId val="1402871103"/>
        <c:scaling>
          <c:orientation val="minMax"/>
          <c:min val="0"/>
        </c:scaling>
        <c:delete val="1"/>
        <c:axPos val="t"/>
        <c:numFmt formatCode="\$#,###.0,\k" sourceLinked="1"/>
        <c:majorTickMark val="out"/>
        <c:minorTickMark val="none"/>
        <c:tickLblPos val="nextTo"/>
        <c:crossAx val="1402870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[Call_center_excel_dashboard.xlsx]Pivots!PivotTable64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1"/>
                </a:solidFill>
              </a:rPr>
              <a:t>Female</a:t>
            </a:r>
            <a:r>
              <a:rPr lang="en-IN" b="1">
                <a:solidFill>
                  <a:schemeClr val="tx1"/>
                </a:solidFill>
              </a:rPr>
              <a:t> vs</a:t>
            </a:r>
            <a:r>
              <a:rPr lang="en-IN" b="1" baseline="0">
                <a:solidFill>
                  <a:schemeClr val="tx1"/>
                </a:solidFill>
              </a:rPr>
              <a:t> </a:t>
            </a:r>
            <a:r>
              <a:rPr lang="en-IN" b="1" baseline="0">
                <a:solidFill>
                  <a:srgbClr val="FFC000"/>
                </a:solidFill>
              </a:rPr>
              <a:t>Male</a:t>
            </a:r>
            <a:r>
              <a:rPr lang="en-IN" b="1" baseline="0">
                <a:solidFill>
                  <a:schemeClr val="accent1"/>
                </a:solidFill>
              </a:rPr>
              <a:t> </a:t>
            </a:r>
            <a:r>
              <a:rPr lang="en-IN" b="1" baseline="0">
                <a:solidFill>
                  <a:schemeClr val="tx1"/>
                </a:solidFill>
              </a:rPr>
              <a:t>Customers</a:t>
            </a:r>
            <a:endParaRPr lang="en-IN" b="1">
              <a:solidFill>
                <a:schemeClr val="tx1"/>
              </a:solidFill>
            </a:endParaRPr>
          </a:p>
        </c:rich>
      </c:tx>
      <c:layout>
        <c:manualLayout>
          <c:xMode val="edge"/>
          <c:yMode val="edge"/>
          <c:x val="8.1898060198162384E-2"/>
          <c:y val="2.7552363049026935E-2"/>
        </c:manualLayout>
      </c:layout>
      <c:overlay val="0"/>
      <c:spPr>
        <a:noFill/>
        <a:ln>
          <a:solidFill>
            <a:schemeClr val="tx1"/>
          </a:solid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pivotFmt>
      <c:pivotFmt>
        <c:idx val="3"/>
        <c:spPr>
          <a:solidFill>
            <a:srgbClr val="FFC000"/>
          </a:solidFill>
          <a:ln>
            <a:noFill/>
          </a:ln>
          <a:effectLst/>
        </c:spPr>
      </c:pivotFmt>
      <c:pivotFmt>
        <c:idx val="4"/>
        <c:spPr>
          <a:solidFill>
            <a:srgbClr val="FFC000"/>
          </a:solidFill>
          <a:ln>
            <a:noFill/>
          </a:ln>
          <a:effectLst/>
        </c:spPr>
      </c:pivotFmt>
      <c:pivotFmt>
        <c:idx val="5"/>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C000"/>
          </a:solidFill>
          <a:ln>
            <a:noFill/>
          </a:ln>
          <a:effectLst/>
        </c:spPr>
      </c:pivotFmt>
      <c:pivotFmt>
        <c:idx val="8"/>
        <c:spPr>
          <a:solidFill>
            <a:srgbClr val="FFC000"/>
          </a:solidFill>
          <a:ln>
            <a:noFill/>
          </a:ln>
          <a:effectLst/>
        </c:spPr>
      </c:pivotFmt>
      <c:pivotFmt>
        <c:idx val="9"/>
        <c:spPr>
          <a:solidFill>
            <a:srgbClr val="FFC000"/>
          </a:solidFill>
          <a:ln>
            <a:noFill/>
          </a:ln>
          <a:effectLst/>
        </c:spPr>
      </c:pivotFmt>
      <c:pivotFmt>
        <c:idx val="10"/>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FFC000"/>
          </a:solidFill>
          <a:ln>
            <a:noFill/>
          </a:ln>
          <a:effectLst/>
        </c:spPr>
      </c:pivotFmt>
      <c:pivotFmt>
        <c:idx val="13"/>
        <c:spPr>
          <a:solidFill>
            <a:srgbClr val="FFC000"/>
          </a:solidFill>
          <a:ln>
            <a:noFill/>
          </a:ln>
          <a:effectLst/>
        </c:spPr>
      </c:pivotFmt>
      <c:pivotFmt>
        <c:idx val="14"/>
        <c:spPr>
          <a:solidFill>
            <a:srgbClr val="FFC000"/>
          </a:solidFill>
          <a:ln>
            <a:noFill/>
          </a:ln>
          <a:effectLst/>
        </c:spPr>
      </c:pivotFmt>
    </c:pivotFmts>
    <c:plotArea>
      <c:layout/>
      <c:barChart>
        <c:barDir val="col"/>
        <c:grouping val="stacked"/>
        <c:varyColors val="0"/>
        <c:ser>
          <c:idx val="0"/>
          <c:order val="0"/>
          <c:tx>
            <c:strRef>
              <c:f>Pivots!$B$106:$B$107</c:f>
              <c:strCache>
                <c:ptCount val="1"/>
                <c:pt idx="0">
                  <c:v>Female</c:v>
                </c:pt>
              </c:strCache>
            </c:strRef>
          </c:tx>
          <c:spPr>
            <a:solidFill>
              <a:schemeClr val="accent1"/>
            </a:solidFill>
            <a:ln>
              <a:noFill/>
            </a:ln>
            <a:effectLst/>
          </c:spPr>
          <c:invertIfNegative val="0"/>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Pivots!$A$108:$A$111</c:f>
              <c:strCache>
                <c:ptCount val="3"/>
                <c:pt idx="0">
                  <c:v>Cincinnati</c:v>
                </c:pt>
                <c:pt idx="1">
                  <c:v>Cleveland</c:v>
                </c:pt>
                <c:pt idx="2">
                  <c:v>Columbus</c:v>
                </c:pt>
              </c:strCache>
            </c:strRef>
          </c:cat>
          <c:val>
            <c:numRef>
              <c:f>Pivots!$B$108:$B$111</c:f>
              <c:numCache>
                <c:formatCode>#,##0</c:formatCode>
                <c:ptCount val="3"/>
                <c:pt idx="0">
                  <c:v>144</c:v>
                </c:pt>
                <c:pt idx="1">
                  <c:v>326</c:v>
                </c:pt>
                <c:pt idx="2">
                  <c:v>129</c:v>
                </c:pt>
              </c:numCache>
            </c:numRef>
          </c:val>
          <c:extLst>
            <c:ext xmlns:c16="http://schemas.microsoft.com/office/drawing/2014/chart" uri="{C3380CC4-5D6E-409C-BE32-E72D297353CC}">
              <c16:uniqueId val="{00000000-E2EF-4D9A-A3B1-B8F6E957234C}"/>
            </c:ext>
          </c:extLst>
        </c:ser>
        <c:ser>
          <c:idx val="1"/>
          <c:order val="1"/>
          <c:tx>
            <c:strRef>
              <c:f>Pivots!$C$106:$C$107</c:f>
              <c:strCache>
                <c:ptCount val="1"/>
                <c:pt idx="0">
                  <c:v>Male</c:v>
                </c:pt>
              </c:strCache>
            </c:strRef>
          </c:tx>
          <c:spPr>
            <a:solidFill>
              <a:schemeClr val="accent2"/>
            </a:solidFill>
            <a:ln>
              <a:noFill/>
            </a:ln>
            <a:effectLst/>
          </c:spPr>
          <c:invertIfNegative val="0"/>
          <c:dPt>
            <c:idx val="0"/>
            <c:invertIfNegative val="0"/>
            <c:bubble3D val="0"/>
            <c:spPr>
              <a:solidFill>
                <a:srgbClr val="FFC000"/>
              </a:solidFill>
              <a:ln>
                <a:noFill/>
              </a:ln>
              <a:effectLst/>
            </c:spPr>
            <c:extLst>
              <c:ext xmlns:c16="http://schemas.microsoft.com/office/drawing/2014/chart" uri="{C3380CC4-5D6E-409C-BE32-E72D297353CC}">
                <c16:uniqueId val="{00000002-E2EF-4D9A-A3B1-B8F6E957234C}"/>
              </c:ext>
            </c:extLst>
          </c:dPt>
          <c:dPt>
            <c:idx val="1"/>
            <c:invertIfNegative val="0"/>
            <c:bubble3D val="0"/>
            <c:spPr>
              <a:solidFill>
                <a:srgbClr val="FFC000"/>
              </a:solidFill>
              <a:ln>
                <a:noFill/>
              </a:ln>
              <a:effectLst/>
            </c:spPr>
            <c:extLst>
              <c:ext xmlns:c16="http://schemas.microsoft.com/office/drawing/2014/chart" uri="{C3380CC4-5D6E-409C-BE32-E72D297353CC}">
                <c16:uniqueId val="{00000004-E2EF-4D9A-A3B1-B8F6E957234C}"/>
              </c:ext>
            </c:extLst>
          </c:dPt>
          <c:dPt>
            <c:idx val="2"/>
            <c:invertIfNegative val="0"/>
            <c:bubble3D val="0"/>
            <c:spPr>
              <a:solidFill>
                <a:srgbClr val="FFC000"/>
              </a:solidFill>
              <a:ln>
                <a:noFill/>
              </a:ln>
              <a:effectLst/>
            </c:spPr>
            <c:extLst>
              <c:ext xmlns:c16="http://schemas.microsoft.com/office/drawing/2014/chart" uri="{C3380CC4-5D6E-409C-BE32-E72D297353CC}">
                <c16:uniqueId val="{00000006-E2EF-4D9A-A3B1-B8F6E957234C}"/>
              </c:ext>
            </c:extLst>
          </c:dPt>
          <c:dLbls>
            <c:spPr>
              <a:solidFill>
                <a:schemeClr val="bg1"/>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Pivots!$A$108:$A$111</c:f>
              <c:strCache>
                <c:ptCount val="3"/>
                <c:pt idx="0">
                  <c:v>Cincinnati</c:v>
                </c:pt>
                <c:pt idx="1">
                  <c:v>Cleveland</c:v>
                </c:pt>
                <c:pt idx="2">
                  <c:v>Columbus</c:v>
                </c:pt>
              </c:strCache>
            </c:strRef>
          </c:cat>
          <c:val>
            <c:numRef>
              <c:f>Pivots!$C$108:$C$111</c:f>
              <c:numCache>
                <c:formatCode>#,##0</c:formatCode>
                <c:ptCount val="3"/>
                <c:pt idx="0">
                  <c:v>132</c:v>
                </c:pt>
                <c:pt idx="1">
                  <c:v>63</c:v>
                </c:pt>
                <c:pt idx="2">
                  <c:v>206</c:v>
                </c:pt>
              </c:numCache>
            </c:numRef>
          </c:val>
          <c:extLst>
            <c:ext xmlns:c16="http://schemas.microsoft.com/office/drawing/2014/chart" uri="{C3380CC4-5D6E-409C-BE32-E72D297353CC}">
              <c16:uniqueId val="{00000007-E2EF-4D9A-A3B1-B8F6E957234C}"/>
            </c:ext>
          </c:extLst>
        </c:ser>
        <c:dLbls>
          <c:showLegendKey val="0"/>
          <c:showVal val="0"/>
          <c:showCatName val="0"/>
          <c:showSerName val="0"/>
          <c:showPercent val="0"/>
          <c:showBubbleSize val="0"/>
        </c:dLbls>
        <c:gapWidth val="40"/>
        <c:overlap val="100"/>
        <c:axId val="1806113807"/>
        <c:axId val="1806133151"/>
      </c:barChart>
      <c:catAx>
        <c:axId val="180611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Aptos Display" panose="020B0004020202020204" pitchFamily="34" charset="0"/>
                <a:ea typeface="+mn-ea"/>
                <a:cs typeface="+mn-cs"/>
              </a:defRPr>
            </a:pPr>
            <a:endParaRPr lang="en-US"/>
          </a:p>
        </c:txPr>
        <c:crossAx val="1806133151"/>
        <c:crosses val="autoZero"/>
        <c:auto val="1"/>
        <c:lblAlgn val="ctr"/>
        <c:lblOffset val="100"/>
        <c:noMultiLvlLbl val="0"/>
      </c:catAx>
      <c:valAx>
        <c:axId val="1806133151"/>
        <c:scaling>
          <c:orientation val="minMax"/>
        </c:scaling>
        <c:delete val="1"/>
        <c:axPos val="l"/>
        <c:numFmt formatCode="#,##0" sourceLinked="1"/>
        <c:majorTickMark val="none"/>
        <c:minorTickMark val="none"/>
        <c:tickLblPos val="nextTo"/>
        <c:crossAx val="180611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[Call_center_excel_dashboard.xlsx]Pivots!Rep. Satisfaction</c:name>
    <c:fmtId val="6"/>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IN" b="1">
                <a:solidFill>
                  <a:sysClr val="windowText" lastClr="000000"/>
                </a:solidFill>
              </a:rPr>
              <a:t>Rep Ratings</a:t>
            </a:r>
          </a:p>
        </c:rich>
      </c:tx>
      <c:layout>
        <c:manualLayout>
          <c:xMode val="edge"/>
          <c:yMode val="edge"/>
          <c:x val="7.5004143526717568E-2"/>
          <c:y val="2.7816411682892908E-2"/>
        </c:manualLayout>
      </c:layout>
      <c:overlay val="0"/>
      <c:spPr>
        <a:noFill/>
        <a:ln>
          <a:solidFill>
            <a:schemeClr val="tx1"/>
          </a:solid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rgbClr val="FFC000"/>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Pivots!$B$123</c:f>
              <c:strCache>
                <c:ptCount val="1"/>
                <c:pt idx="0">
                  <c:v>Total</c:v>
                </c:pt>
              </c:strCache>
            </c:strRef>
          </c:tx>
          <c:spPr>
            <a:solidFill>
              <a:schemeClr val="accent1"/>
            </a:solidFill>
            <a:ln>
              <a:noFill/>
            </a:ln>
            <a:effectLst/>
          </c:spPr>
          <c:invertIfNegative val="0"/>
          <c:dLbls>
            <c:spPr>
              <a:solidFill>
                <a:srgbClr val="FFC000"/>
              </a:solid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Pivots!$A$124:$A$130</c:f>
              <c:strCache>
                <c:ptCount val="6"/>
                <c:pt idx="0">
                  <c:v>0</c:v>
                </c:pt>
                <c:pt idx="1">
                  <c:v>1</c:v>
                </c:pt>
                <c:pt idx="2">
                  <c:v>2</c:v>
                </c:pt>
                <c:pt idx="3">
                  <c:v>3</c:v>
                </c:pt>
                <c:pt idx="4">
                  <c:v>4</c:v>
                </c:pt>
                <c:pt idx="5">
                  <c:v>5</c:v>
                </c:pt>
              </c:strCache>
            </c:strRef>
          </c:cat>
          <c:val>
            <c:numRef>
              <c:f>Pivots!$B$124:$B$130</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39D1-42B6-8532-E5D182EC7C77}"/>
            </c:ext>
          </c:extLst>
        </c:ser>
        <c:dLbls>
          <c:showLegendKey val="0"/>
          <c:showVal val="0"/>
          <c:showCatName val="0"/>
          <c:showSerName val="0"/>
          <c:showPercent val="0"/>
          <c:showBubbleSize val="0"/>
        </c:dLbls>
        <c:gapWidth val="39"/>
        <c:overlap val="-27"/>
        <c:axId val="1601291759"/>
        <c:axId val="1601290271"/>
      </c:barChart>
      <c:catAx>
        <c:axId val="160129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crossAx val="1601290271"/>
        <c:crosses val="autoZero"/>
        <c:auto val="1"/>
        <c:lblAlgn val="ctr"/>
        <c:lblOffset val="100"/>
        <c:noMultiLvlLbl val="0"/>
      </c:catAx>
      <c:valAx>
        <c:axId val="16012902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16012917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xdr:col>
      <xdr:colOff>0</xdr:colOff>
      <xdr:row>30</xdr:row>
      <xdr:rowOff>0</xdr:rowOff>
    </xdr:from>
    <xdr:to>
      <xdr:col>12</xdr:col>
      <xdr:colOff>0</xdr:colOff>
      <xdr:row>45</xdr:row>
      <xdr:rowOff>0</xdr:rowOff>
    </xdr:to>
    <xdr:graphicFrame macro="">
      <xdr:nvGraphicFramePr>
        <xdr:cNvPr id="4" name="Chart 3">
          <a:extLst>
            <a:ext uri="{FF2B5EF4-FFF2-40B4-BE49-F238E27FC236}">
              <a16:creationId xmlns:a16="http://schemas.microsoft.com/office/drawing/2014/main" id="{F69745C0-3574-392E-2E64-420623DD8C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30</xdr:row>
      <xdr:rowOff>0</xdr:rowOff>
    </xdr:from>
    <xdr:to>
      <xdr:col>16</xdr:col>
      <xdr:colOff>287327</xdr:colOff>
      <xdr:row>45</xdr:row>
      <xdr:rowOff>0</xdr:rowOff>
    </xdr:to>
    <xdr:graphicFrame macro="">
      <xdr:nvGraphicFramePr>
        <xdr:cNvPr id="5" name="Chart 4">
          <a:extLst>
            <a:ext uri="{FF2B5EF4-FFF2-40B4-BE49-F238E27FC236}">
              <a16:creationId xmlns:a16="http://schemas.microsoft.com/office/drawing/2014/main" id="{7DF4D25C-4338-A567-9E50-041BCC083C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2</xdr:col>
      <xdr:colOff>0</xdr:colOff>
      <xdr:row>3</xdr:row>
      <xdr:rowOff>173935</xdr:rowOff>
    </xdr:from>
    <xdr:to>
      <xdr:col>5</xdr:col>
      <xdr:colOff>672</xdr:colOff>
      <xdr:row>9</xdr:row>
      <xdr:rowOff>168491</xdr:rowOff>
    </xdr:to>
    <xdr:sp macro="" textlink="Pivots!A4">
      <xdr:nvSpPr>
        <xdr:cNvPr id="12" name="Rectangle: Rounded Corners 11">
          <a:extLst>
            <a:ext uri="{FF2B5EF4-FFF2-40B4-BE49-F238E27FC236}">
              <a16:creationId xmlns:a16="http://schemas.microsoft.com/office/drawing/2014/main" id="{126EDA7F-5369-5F37-014C-E27142DAB358}"/>
            </a:ext>
          </a:extLst>
        </xdr:cNvPr>
        <xdr:cNvSpPr/>
      </xdr:nvSpPr>
      <xdr:spPr>
        <a:xfrm>
          <a:off x="612913" y="720587"/>
          <a:ext cx="1838739" cy="108024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913AF38-A52D-4AD1-B5B1-B4E0C2255D54}" type="TxLink">
            <a:rPr lang="en-US" sz="2800" b="1" i="0" u="none" strike="noStrike">
              <a:solidFill>
                <a:schemeClr val="bg1"/>
              </a:solidFill>
              <a:latin typeface="+mj-lt"/>
            </a:rPr>
            <a:pPr algn="ctr"/>
            <a:t>1,000</a:t>
          </a:fld>
          <a:endParaRPr lang="en-IN" sz="2800" b="1">
            <a:solidFill>
              <a:schemeClr val="bg1"/>
            </a:solidFill>
            <a:latin typeface="+mj-lt"/>
          </a:endParaRPr>
        </a:p>
      </xdr:txBody>
    </xdr:sp>
    <xdr:clientData/>
  </xdr:twoCellAnchor>
  <xdr:twoCellAnchor editAs="oneCell">
    <xdr:from>
      <xdr:col>2</xdr:col>
      <xdr:colOff>250099</xdr:colOff>
      <xdr:row>4</xdr:row>
      <xdr:rowOff>33083</xdr:rowOff>
    </xdr:from>
    <xdr:to>
      <xdr:col>4</xdr:col>
      <xdr:colOff>360589</xdr:colOff>
      <xdr:row>5</xdr:row>
      <xdr:rowOff>132415</xdr:rowOff>
    </xdr:to>
    <xdr:sp macro="" textlink="">
      <xdr:nvSpPr>
        <xdr:cNvPr id="13" name="TextBox 12">
          <a:extLst>
            <a:ext uri="{FF2B5EF4-FFF2-40B4-BE49-F238E27FC236}">
              <a16:creationId xmlns:a16="http://schemas.microsoft.com/office/drawing/2014/main" id="{FD651BA9-5437-240A-8931-CC375518B7F1}"/>
            </a:ext>
          </a:extLst>
        </xdr:cNvPr>
        <xdr:cNvSpPr txBox="1"/>
      </xdr:nvSpPr>
      <xdr:spPr>
        <a:xfrm>
          <a:off x="863012" y="761953"/>
          <a:ext cx="1340126" cy="2967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ln>
                <a:noFill/>
              </a:ln>
              <a:solidFill>
                <a:schemeClr val="bg1"/>
              </a:solidFill>
              <a:effectLst>
                <a:outerShdw blurRad="50800" dist="38100" dir="2700000" algn="tl" rotWithShape="0">
                  <a:prstClr val="black">
                    <a:alpha val="40000"/>
                  </a:prstClr>
                </a:outerShdw>
              </a:effectLst>
            </a:rPr>
            <a:t>Total Calls</a:t>
          </a:r>
        </a:p>
      </xdr:txBody>
    </xdr:sp>
    <xdr:clientData/>
  </xdr:twoCellAnchor>
  <xdr:twoCellAnchor>
    <xdr:from>
      <xdr:col>3</xdr:col>
      <xdr:colOff>16977</xdr:colOff>
      <xdr:row>8</xdr:row>
      <xdr:rowOff>71435</xdr:rowOff>
    </xdr:from>
    <xdr:to>
      <xdr:col>3</xdr:col>
      <xdr:colOff>510866</xdr:colOff>
      <xdr:row>9</xdr:row>
      <xdr:rowOff>42586</xdr:rowOff>
    </xdr:to>
    <xdr:sp macro="" textlink="Pivots!A13">
      <xdr:nvSpPr>
        <xdr:cNvPr id="15" name="TextBox 14">
          <a:extLst>
            <a:ext uri="{FF2B5EF4-FFF2-40B4-BE49-F238E27FC236}">
              <a16:creationId xmlns:a16="http://schemas.microsoft.com/office/drawing/2014/main" id="{44111C77-AF59-8815-422E-EE9E861B9B23}"/>
            </a:ext>
          </a:extLst>
        </xdr:cNvPr>
        <xdr:cNvSpPr txBox="1"/>
      </xdr:nvSpPr>
      <xdr:spPr>
        <a:xfrm>
          <a:off x="1242803" y="1529174"/>
          <a:ext cx="493889" cy="153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649FF0F-E65E-4872-A704-9E4118D8EC6B}" type="TxLink">
            <a:rPr lang="en-US" sz="1200" b="1" i="0" u="none" strike="noStrike">
              <a:solidFill>
                <a:srgbClr val="FFC000"/>
              </a:solidFill>
              <a:latin typeface="Aptos Narrow"/>
            </a:rPr>
            <a:pPr algn="ctr"/>
            <a:t>1,000</a:t>
          </a:fld>
          <a:endParaRPr lang="en-IN" sz="1200" b="1">
            <a:solidFill>
              <a:srgbClr val="FFC000"/>
            </a:solidFill>
          </a:endParaRPr>
        </a:p>
      </xdr:txBody>
    </xdr:sp>
    <xdr:clientData/>
  </xdr:twoCellAnchor>
  <xdr:twoCellAnchor editAs="absolute">
    <xdr:from>
      <xdr:col>2</xdr:col>
      <xdr:colOff>0</xdr:colOff>
      <xdr:row>10</xdr:row>
      <xdr:rowOff>20955</xdr:rowOff>
    </xdr:from>
    <xdr:to>
      <xdr:col>5</xdr:col>
      <xdr:colOff>2229</xdr:colOff>
      <xdr:row>16</xdr:row>
      <xdr:rowOff>19323</xdr:rowOff>
    </xdr:to>
    <xdr:sp macro="" textlink="Pivots!B4">
      <xdr:nvSpPr>
        <xdr:cNvPr id="16" name="Rectangle: Rounded Corners 15">
          <a:extLst>
            <a:ext uri="{FF2B5EF4-FFF2-40B4-BE49-F238E27FC236}">
              <a16:creationId xmlns:a16="http://schemas.microsoft.com/office/drawing/2014/main" id="{443F6406-B6FF-47EC-A05C-A51D8095CDA5}"/>
            </a:ext>
          </a:extLst>
        </xdr:cNvPr>
        <xdr:cNvSpPr/>
      </xdr:nvSpPr>
      <xdr:spPr>
        <a:xfrm>
          <a:off x="628650" y="1838325"/>
          <a:ext cx="1828648" cy="106516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DBF9FAA-FA30-4DEF-9057-8FCF4F2841D6}" type="TxLink">
            <a:rPr lang="en-US" sz="2800" b="1" i="0" u="none" strike="noStrike">
              <a:solidFill>
                <a:schemeClr val="bg1"/>
              </a:solidFill>
              <a:latin typeface="+mj-lt"/>
              <a:ea typeface="+mn-ea"/>
              <a:cs typeface="+mn-cs"/>
            </a:rPr>
            <a:pPr marL="0" indent="0" algn="ctr"/>
            <a:t>$96,623</a:t>
          </a:fld>
          <a:endParaRPr lang="en-IN" sz="2800" b="1" i="0" u="none" strike="noStrike">
            <a:solidFill>
              <a:schemeClr val="bg1"/>
            </a:solidFill>
            <a:latin typeface="+mj-lt"/>
            <a:ea typeface="+mn-ea"/>
            <a:cs typeface="+mn-cs"/>
          </a:endParaRPr>
        </a:p>
      </xdr:txBody>
    </xdr:sp>
    <xdr:clientData/>
  </xdr:twoCellAnchor>
  <xdr:twoCellAnchor>
    <xdr:from>
      <xdr:col>2</xdr:col>
      <xdr:colOff>206520</xdr:colOff>
      <xdr:row>10</xdr:row>
      <xdr:rowOff>87359</xdr:rowOff>
    </xdr:from>
    <xdr:to>
      <xdr:col>4</xdr:col>
      <xdr:colOff>439747</xdr:colOff>
      <xdr:row>12</xdr:row>
      <xdr:rowOff>18828</xdr:rowOff>
    </xdr:to>
    <xdr:sp macro="" textlink="">
      <xdr:nvSpPr>
        <xdr:cNvPr id="17" name="TextBox 16">
          <a:extLst>
            <a:ext uri="{FF2B5EF4-FFF2-40B4-BE49-F238E27FC236}">
              <a16:creationId xmlns:a16="http://schemas.microsoft.com/office/drawing/2014/main" id="{EF8C8C33-03A0-4899-92D4-C37911D034FB}"/>
            </a:ext>
          </a:extLst>
        </xdr:cNvPr>
        <xdr:cNvSpPr txBox="1"/>
      </xdr:nvSpPr>
      <xdr:spPr>
        <a:xfrm>
          <a:off x="835170" y="1897109"/>
          <a:ext cx="1452427" cy="2934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effectLst>
                <a:outerShdw blurRad="50800" dist="38100" dir="2700000" algn="tl" rotWithShape="0">
                  <a:prstClr val="black">
                    <a:alpha val="40000"/>
                  </a:prstClr>
                </a:outerShdw>
              </a:effectLst>
            </a:rPr>
            <a:t>Total</a:t>
          </a:r>
          <a:r>
            <a:rPr lang="en-IN" sz="1800" b="1" baseline="0">
              <a:solidFill>
                <a:schemeClr val="bg1"/>
              </a:solidFill>
              <a:effectLst>
                <a:outerShdw blurRad="50800" dist="38100" dir="2700000" algn="tl" rotWithShape="0">
                  <a:prstClr val="black">
                    <a:alpha val="40000"/>
                  </a:prstClr>
                </a:outerShdw>
              </a:effectLst>
            </a:rPr>
            <a:t> Amount</a:t>
          </a:r>
          <a:endParaRPr lang="en-IN" sz="18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2</xdr:col>
      <xdr:colOff>573812</xdr:colOff>
      <xdr:row>14</xdr:row>
      <xdr:rowOff>113688</xdr:rowOff>
    </xdr:from>
    <xdr:to>
      <xdr:col>4</xdr:col>
      <xdr:colOff>120796</xdr:colOff>
      <xdr:row>15</xdr:row>
      <xdr:rowOff>87630</xdr:rowOff>
    </xdr:to>
    <xdr:sp macro="" textlink="Pivots!B13">
      <xdr:nvSpPr>
        <xdr:cNvPr id="18" name="TextBox 17">
          <a:extLst>
            <a:ext uri="{FF2B5EF4-FFF2-40B4-BE49-F238E27FC236}">
              <a16:creationId xmlns:a16="http://schemas.microsoft.com/office/drawing/2014/main" id="{29EAEA87-B9BE-4B52-AB0B-F5DE6BB20CEB}"/>
            </a:ext>
          </a:extLst>
        </xdr:cNvPr>
        <xdr:cNvSpPr txBox="1"/>
      </xdr:nvSpPr>
      <xdr:spPr>
        <a:xfrm>
          <a:off x="1202462" y="2647338"/>
          <a:ext cx="766184" cy="154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697F783-5972-4036-8BC1-9762E2565A79}" type="TxLink">
            <a:rPr lang="en-US" sz="1200" b="1" i="0" u="none" strike="noStrike">
              <a:solidFill>
                <a:srgbClr val="FFC000"/>
              </a:solidFill>
              <a:latin typeface="Aptos Narrow"/>
              <a:ea typeface="+mn-ea"/>
              <a:cs typeface="+mn-cs"/>
            </a:rPr>
            <a:pPr marL="0" indent="0" algn="ctr"/>
            <a:t>$96,623</a:t>
          </a:fld>
          <a:endParaRPr lang="en-IN" sz="1200" b="1" i="0" u="none" strike="noStrike">
            <a:solidFill>
              <a:srgbClr val="FFC000"/>
            </a:solidFill>
            <a:latin typeface="Aptos Narrow"/>
            <a:ea typeface="+mn-ea"/>
            <a:cs typeface="+mn-cs"/>
          </a:endParaRPr>
        </a:p>
      </xdr:txBody>
    </xdr:sp>
    <xdr:clientData/>
  </xdr:twoCellAnchor>
  <xdr:twoCellAnchor editAs="absolute">
    <xdr:from>
      <xdr:col>2</xdr:col>
      <xdr:colOff>16706</xdr:colOff>
      <xdr:row>16</xdr:row>
      <xdr:rowOff>57654</xdr:rowOff>
    </xdr:from>
    <xdr:to>
      <xdr:col>5</xdr:col>
      <xdr:colOff>0</xdr:colOff>
      <xdr:row>22</xdr:row>
      <xdr:rowOff>21311</xdr:rowOff>
    </xdr:to>
    <xdr:sp macro="" textlink="Pivots!C4">
      <xdr:nvSpPr>
        <xdr:cNvPr id="25" name="Rectangle: Rounded Corners 24">
          <a:extLst>
            <a:ext uri="{FF2B5EF4-FFF2-40B4-BE49-F238E27FC236}">
              <a16:creationId xmlns:a16="http://schemas.microsoft.com/office/drawing/2014/main" id="{05CB75C4-4573-4F77-8D66-63754DE8795F}"/>
            </a:ext>
          </a:extLst>
        </xdr:cNvPr>
        <xdr:cNvSpPr/>
      </xdr:nvSpPr>
      <xdr:spPr>
        <a:xfrm>
          <a:off x="649166" y="2957064"/>
          <a:ext cx="1808284" cy="1068557"/>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1DE3161-DD30-4304-BA32-52ED7DDDDA0B}" type="TxLink">
            <a:rPr lang="en-US" sz="2800" b="1" i="0" u="none" strike="noStrike">
              <a:solidFill>
                <a:schemeClr val="bg1"/>
              </a:solidFill>
              <a:latin typeface="+mj-lt"/>
              <a:ea typeface="+mn-ea"/>
              <a:cs typeface="+mn-cs"/>
            </a:rPr>
            <a:pPr marL="0" indent="0" algn="ctr"/>
            <a:t>89,850</a:t>
          </a:fld>
          <a:endParaRPr lang="en-IN" sz="2800" b="1" i="0" u="none" strike="noStrike">
            <a:solidFill>
              <a:schemeClr val="bg1"/>
            </a:solidFill>
            <a:latin typeface="+mj-lt"/>
            <a:ea typeface="+mn-ea"/>
            <a:cs typeface="+mn-cs"/>
          </a:endParaRPr>
        </a:p>
      </xdr:txBody>
    </xdr:sp>
    <xdr:clientData/>
  </xdr:twoCellAnchor>
  <xdr:twoCellAnchor editAs="oneCell">
    <xdr:from>
      <xdr:col>2</xdr:col>
      <xdr:colOff>170193</xdr:colOff>
      <xdr:row>16</xdr:row>
      <xdr:rowOff>97889</xdr:rowOff>
    </xdr:from>
    <xdr:to>
      <xdr:col>4</xdr:col>
      <xdr:colOff>475538</xdr:colOff>
      <xdr:row>18</xdr:row>
      <xdr:rowOff>18813</xdr:rowOff>
    </xdr:to>
    <xdr:sp macro="" textlink="">
      <xdr:nvSpPr>
        <xdr:cNvPr id="26" name="TextBox 25">
          <a:extLst>
            <a:ext uri="{FF2B5EF4-FFF2-40B4-BE49-F238E27FC236}">
              <a16:creationId xmlns:a16="http://schemas.microsoft.com/office/drawing/2014/main" id="{26792E80-78BA-4486-BF47-9ABCC1CBD88B}"/>
            </a:ext>
          </a:extLst>
        </xdr:cNvPr>
        <xdr:cNvSpPr txBox="1"/>
      </xdr:nvSpPr>
      <xdr:spPr>
        <a:xfrm>
          <a:off x="812178" y="3001109"/>
          <a:ext cx="1524545" cy="286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effectLst>
                <a:outerShdw blurRad="50800" dist="38100" dir="2700000" algn="tl" rotWithShape="0">
                  <a:prstClr val="black">
                    <a:alpha val="40000"/>
                  </a:prstClr>
                </a:outerShdw>
              </a:effectLst>
            </a:rPr>
            <a:t>Total Duration</a:t>
          </a:r>
        </a:p>
      </xdr:txBody>
    </xdr:sp>
    <xdr:clientData/>
  </xdr:twoCellAnchor>
  <xdr:twoCellAnchor>
    <xdr:from>
      <xdr:col>2</xdr:col>
      <xdr:colOff>587524</xdr:colOff>
      <xdr:row>20</xdr:row>
      <xdr:rowOff>170374</xdr:rowOff>
    </xdr:from>
    <xdr:to>
      <xdr:col>4</xdr:col>
      <xdr:colOff>5737</xdr:colOff>
      <xdr:row>21</xdr:row>
      <xdr:rowOff>129965</xdr:rowOff>
    </xdr:to>
    <xdr:sp macro="" textlink="Pivots!C13">
      <xdr:nvSpPr>
        <xdr:cNvPr id="27" name="TextBox 26">
          <a:extLst>
            <a:ext uri="{FF2B5EF4-FFF2-40B4-BE49-F238E27FC236}">
              <a16:creationId xmlns:a16="http://schemas.microsoft.com/office/drawing/2014/main" id="{C55D02C6-EEC6-4BD9-B5ED-CE990737EFD1}"/>
            </a:ext>
          </a:extLst>
        </xdr:cNvPr>
        <xdr:cNvSpPr txBox="1"/>
      </xdr:nvSpPr>
      <xdr:spPr>
        <a:xfrm>
          <a:off x="1216174" y="3789874"/>
          <a:ext cx="637413" cy="140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38F8446-44C6-4531-BEFF-E3006BDC2B6C}" type="TxLink">
            <a:rPr lang="en-US" sz="1200" b="1" i="0" u="none" strike="noStrike">
              <a:solidFill>
                <a:srgbClr val="FFC000"/>
              </a:solidFill>
              <a:latin typeface="Aptos Narrow"/>
              <a:ea typeface="+mn-ea"/>
              <a:cs typeface="+mn-cs"/>
            </a:rPr>
            <a:pPr marL="0" indent="0" algn="ctr"/>
            <a:t>89,850</a:t>
          </a:fld>
          <a:endParaRPr lang="en-IN" sz="1200" b="1" i="0" u="none" strike="noStrike">
            <a:solidFill>
              <a:srgbClr val="FFC000"/>
            </a:solidFill>
            <a:latin typeface="Aptos Narrow"/>
            <a:ea typeface="+mn-ea"/>
            <a:cs typeface="+mn-cs"/>
          </a:endParaRPr>
        </a:p>
      </xdr:txBody>
    </xdr:sp>
    <xdr:clientData/>
  </xdr:twoCellAnchor>
  <xdr:twoCellAnchor editAs="absolute">
    <xdr:from>
      <xdr:col>2</xdr:col>
      <xdr:colOff>15750</xdr:colOff>
      <xdr:row>22</xdr:row>
      <xdr:rowOff>95159</xdr:rowOff>
    </xdr:from>
    <xdr:to>
      <xdr:col>5</xdr:col>
      <xdr:colOff>17533</xdr:colOff>
      <xdr:row>28</xdr:row>
      <xdr:rowOff>56542</xdr:rowOff>
    </xdr:to>
    <xdr:sp macro="" textlink="Pivots!D4">
      <xdr:nvSpPr>
        <xdr:cNvPr id="28" name="Rectangle: Rounded Corners 27">
          <a:extLst>
            <a:ext uri="{FF2B5EF4-FFF2-40B4-BE49-F238E27FC236}">
              <a16:creationId xmlns:a16="http://schemas.microsoft.com/office/drawing/2014/main" id="{2A68B0CC-F48A-4336-88EB-314E9C725DEA}"/>
            </a:ext>
          </a:extLst>
        </xdr:cNvPr>
        <xdr:cNvSpPr/>
      </xdr:nvSpPr>
      <xdr:spPr>
        <a:xfrm>
          <a:off x="640590" y="4095659"/>
          <a:ext cx="1834393" cy="105866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7BEA108-56D7-4DBF-B449-A8487CFE62C1}" type="TxLink">
            <a:rPr lang="en-US" sz="2800" b="1" i="0" u="none" strike="noStrike">
              <a:solidFill>
                <a:schemeClr val="bg1"/>
              </a:solidFill>
              <a:latin typeface="+mj-lt"/>
              <a:ea typeface="+mn-ea"/>
              <a:cs typeface="+mn-cs"/>
            </a:rPr>
            <a:pPr marL="0" indent="0" algn="ctr"/>
            <a:t>3.9</a:t>
          </a:fld>
          <a:endParaRPr lang="en-IN" sz="2800" b="1" i="0" u="none" strike="noStrike">
            <a:solidFill>
              <a:schemeClr val="bg1"/>
            </a:solidFill>
            <a:latin typeface="+mj-lt"/>
            <a:ea typeface="+mn-ea"/>
            <a:cs typeface="+mn-cs"/>
          </a:endParaRPr>
        </a:p>
      </xdr:txBody>
    </xdr:sp>
    <xdr:clientData/>
  </xdr:twoCellAnchor>
  <xdr:twoCellAnchor editAs="oneCell">
    <xdr:from>
      <xdr:col>2</xdr:col>
      <xdr:colOff>168054</xdr:colOff>
      <xdr:row>22</xdr:row>
      <xdr:rowOff>132694</xdr:rowOff>
    </xdr:from>
    <xdr:to>
      <xdr:col>4</xdr:col>
      <xdr:colOff>549053</xdr:colOff>
      <xdr:row>24</xdr:row>
      <xdr:rowOff>73686</xdr:rowOff>
    </xdr:to>
    <xdr:sp macro="" textlink="">
      <xdr:nvSpPr>
        <xdr:cNvPr id="29" name="TextBox 28">
          <a:extLst>
            <a:ext uri="{FF2B5EF4-FFF2-40B4-BE49-F238E27FC236}">
              <a16:creationId xmlns:a16="http://schemas.microsoft.com/office/drawing/2014/main" id="{B576EB51-E3D2-426C-947C-A2A77B4D02DB}"/>
            </a:ext>
          </a:extLst>
        </xdr:cNvPr>
        <xdr:cNvSpPr txBox="1"/>
      </xdr:nvSpPr>
      <xdr:spPr>
        <a:xfrm>
          <a:off x="792894" y="4144624"/>
          <a:ext cx="1600199" cy="291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effectLst>
                <a:outerShdw blurRad="50800" dist="38100" dir="2700000" algn="tl" rotWithShape="0">
                  <a:prstClr val="black">
                    <a:alpha val="40000"/>
                  </a:prstClr>
                </a:outerShdw>
              </a:effectLst>
            </a:rPr>
            <a:t>Average</a:t>
          </a:r>
          <a:r>
            <a:rPr lang="en-IN" sz="1800" b="1" baseline="0">
              <a:solidFill>
                <a:schemeClr val="bg1"/>
              </a:solidFill>
              <a:effectLst>
                <a:outerShdw blurRad="50800" dist="38100" dir="2700000" algn="tl" rotWithShape="0">
                  <a:prstClr val="black">
                    <a:alpha val="40000"/>
                  </a:prstClr>
                </a:outerShdw>
              </a:effectLst>
            </a:rPr>
            <a:t> Rating</a:t>
          </a:r>
          <a:endParaRPr lang="en-IN" sz="1800" b="1">
            <a:solidFill>
              <a:schemeClr val="bg1"/>
            </a:solidFill>
            <a:effectLst>
              <a:outerShdw blurRad="50800" dist="38100" dir="2700000" algn="tl" rotWithShape="0">
                <a:prstClr val="black">
                  <a:alpha val="40000"/>
                </a:prstClr>
              </a:outerShdw>
            </a:effectLst>
          </a:endParaRPr>
        </a:p>
      </xdr:txBody>
    </xdr:sp>
    <xdr:clientData/>
  </xdr:twoCellAnchor>
  <xdr:twoCellAnchor>
    <xdr:from>
      <xdr:col>3</xdr:col>
      <xdr:colOff>130360</xdr:colOff>
      <xdr:row>27</xdr:row>
      <xdr:rowOff>6622</xdr:rowOff>
    </xdr:from>
    <xdr:to>
      <xdr:col>3</xdr:col>
      <xdr:colOff>550004</xdr:colOff>
      <xdr:row>27</xdr:row>
      <xdr:rowOff>148204</xdr:rowOff>
    </xdr:to>
    <xdr:sp macro="" textlink="Pivots!D13">
      <xdr:nvSpPr>
        <xdr:cNvPr id="30" name="TextBox 29">
          <a:extLst>
            <a:ext uri="{FF2B5EF4-FFF2-40B4-BE49-F238E27FC236}">
              <a16:creationId xmlns:a16="http://schemas.microsoft.com/office/drawing/2014/main" id="{4BD3540C-EF6D-4745-9781-31C025C07564}"/>
            </a:ext>
          </a:extLst>
        </xdr:cNvPr>
        <xdr:cNvSpPr txBox="1"/>
      </xdr:nvSpPr>
      <xdr:spPr>
        <a:xfrm>
          <a:off x="1368610" y="4911997"/>
          <a:ext cx="419644" cy="141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B0DAC6A-ED28-4912-A46E-2D632452954E}" type="TxLink">
            <a:rPr lang="en-US" sz="1200" b="1" i="0" u="none" strike="noStrike">
              <a:solidFill>
                <a:srgbClr val="FFC000"/>
              </a:solidFill>
              <a:latin typeface="Aptos Narrow"/>
              <a:ea typeface="+mn-ea"/>
              <a:cs typeface="+mn-cs"/>
            </a:rPr>
            <a:pPr marL="0" indent="0" algn="ctr"/>
            <a:t>3.9</a:t>
          </a:fld>
          <a:endParaRPr lang="en-IN" sz="1200" b="1" i="0" u="none" strike="noStrike">
            <a:solidFill>
              <a:srgbClr val="FFC000"/>
            </a:solidFill>
            <a:latin typeface="Aptos Narrow"/>
            <a:ea typeface="+mn-ea"/>
            <a:cs typeface="+mn-cs"/>
          </a:endParaRPr>
        </a:p>
      </xdr:txBody>
    </xdr:sp>
    <xdr:clientData/>
  </xdr:twoCellAnchor>
  <xdr:twoCellAnchor editAs="absolute">
    <xdr:from>
      <xdr:col>2</xdr:col>
      <xdr:colOff>0</xdr:colOff>
      <xdr:row>28</xdr:row>
      <xdr:rowOff>130798</xdr:rowOff>
    </xdr:from>
    <xdr:to>
      <xdr:col>5</xdr:col>
      <xdr:colOff>18166</xdr:colOff>
      <xdr:row>34</xdr:row>
      <xdr:rowOff>135896</xdr:rowOff>
    </xdr:to>
    <xdr:sp macro="" textlink="Pivots!E4">
      <xdr:nvSpPr>
        <xdr:cNvPr id="31" name="Rectangle: Rounded Corners 30">
          <a:extLst>
            <a:ext uri="{FF2B5EF4-FFF2-40B4-BE49-F238E27FC236}">
              <a16:creationId xmlns:a16="http://schemas.microsoft.com/office/drawing/2014/main" id="{1814952C-1C77-4B39-A11D-AE53BC52E49B}"/>
            </a:ext>
          </a:extLst>
        </xdr:cNvPr>
        <xdr:cNvSpPr/>
      </xdr:nvSpPr>
      <xdr:spPr>
        <a:xfrm>
          <a:off x="628650" y="5220958"/>
          <a:ext cx="1846966" cy="107951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35AF8C9-E5EC-432A-8BA9-79393C5840C5}" type="TxLink">
            <a:rPr lang="en-US" sz="2800" b="1" i="0" u="none" strike="noStrike">
              <a:solidFill>
                <a:schemeClr val="bg1"/>
              </a:solidFill>
              <a:latin typeface="+mj-lt"/>
              <a:ea typeface="+mn-ea"/>
              <a:cs typeface="+mn-cs"/>
            </a:rPr>
            <a:pPr marL="0" indent="0" algn="ctr"/>
            <a:t>307</a:t>
          </a:fld>
          <a:endParaRPr lang="en-IN" sz="2800" b="1" i="0" u="none" strike="noStrike">
            <a:solidFill>
              <a:schemeClr val="bg1"/>
            </a:solidFill>
            <a:latin typeface="+mj-lt"/>
            <a:ea typeface="+mn-ea"/>
            <a:cs typeface="+mn-cs"/>
          </a:endParaRPr>
        </a:p>
      </xdr:txBody>
    </xdr:sp>
    <xdr:clientData/>
  </xdr:twoCellAnchor>
  <xdr:twoCellAnchor>
    <xdr:from>
      <xdr:col>2</xdr:col>
      <xdr:colOff>283222</xdr:colOff>
      <xdr:row>28</xdr:row>
      <xdr:rowOff>177537</xdr:rowOff>
    </xdr:from>
    <xdr:to>
      <xdr:col>4</xdr:col>
      <xdr:colOff>397522</xdr:colOff>
      <xdr:row>30</xdr:row>
      <xdr:rowOff>113700</xdr:rowOff>
    </xdr:to>
    <xdr:sp macro="" textlink="">
      <xdr:nvSpPr>
        <xdr:cNvPr id="32" name="TextBox 31">
          <a:extLst>
            <a:ext uri="{FF2B5EF4-FFF2-40B4-BE49-F238E27FC236}">
              <a16:creationId xmlns:a16="http://schemas.microsoft.com/office/drawing/2014/main" id="{DC7F0BA3-7D43-475C-8614-1D02C8024DAF}"/>
            </a:ext>
          </a:extLst>
        </xdr:cNvPr>
        <xdr:cNvSpPr txBox="1"/>
      </xdr:nvSpPr>
      <xdr:spPr>
        <a:xfrm>
          <a:off x="911872" y="5263887"/>
          <a:ext cx="1333500" cy="2981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800" b="1">
              <a:solidFill>
                <a:schemeClr val="bg1"/>
              </a:solidFill>
            </a:rPr>
            <a:t>5* Calls</a:t>
          </a:r>
        </a:p>
      </xdr:txBody>
    </xdr:sp>
    <xdr:clientData/>
  </xdr:twoCellAnchor>
  <xdr:twoCellAnchor>
    <xdr:from>
      <xdr:col>3</xdr:col>
      <xdr:colOff>130993</xdr:colOff>
      <xdr:row>33</xdr:row>
      <xdr:rowOff>34508</xdr:rowOff>
    </xdr:from>
    <xdr:to>
      <xdr:col>3</xdr:col>
      <xdr:colOff>550637</xdr:colOff>
      <xdr:row>33</xdr:row>
      <xdr:rowOff>176446</xdr:rowOff>
    </xdr:to>
    <xdr:sp macro="" textlink="Pivots!E13">
      <xdr:nvSpPr>
        <xdr:cNvPr id="33" name="TextBox 32">
          <a:extLst>
            <a:ext uri="{FF2B5EF4-FFF2-40B4-BE49-F238E27FC236}">
              <a16:creationId xmlns:a16="http://schemas.microsoft.com/office/drawing/2014/main" id="{93878915-F77F-4CCC-8C23-32020B45C2B5}"/>
            </a:ext>
          </a:extLst>
        </xdr:cNvPr>
        <xdr:cNvSpPr txBox="1"/>
      </xdr:nvSpPr>
      <xdr:spPr>
        <a:xfrm>
          <a:off x="1369243" y="6025733"/>
          <a:ext cx="419644" cy="14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009D816-C460-480F-A306-C8C7B02B136B}" type="TxLink">
            <a:rPr lang="en-US" sz="1200" b="1" i="0" u="none" strike="noStrike">
              <a:solidFill>
                <a:srgbClr val="FFC000"/>
              </a:solidFill>
              <a:latin typeface="Aptos Narrow"/>
              <a:ea typeface="+mn-ea"/>
              <a:cs typeface="+mn-cs"/>
            </a:rPr>
            <a:pPr marL="0" indent="0" algn="ctr"/>
            <a:t>307</a:t>
          </a:fld>
          <a:endParaRPr lang="en-IN" sz="1200" b="1" i="0" u="none" strike="noStrike">
            <a:solidFill>
              <a:srgbClr val="FFC000"/>
            </a:solidFill>
            <a:latin typeface="Aptos Narrow"/>
            <a:ea typeface="+mn-ea"/>
            <a:cs typeface="+mn-cs"/>
          </a:endParaRPr>
        </a:p>
      </xdr:txBody>
    </xdr:sp>
    <xdr:clientData/>
  </xdr:twoCellAnchor>
  <xdr:twoCellAnchor editAs="absolute">
    <xdr:from>
      <xdr:col>5</xdr:col>
      <xdr:colOff>174598</xdr:colOff>
      <xdr:row>4</xdr:row>
      <xdr:rowOff>634</xdr:rowOff>
    </xdr:from>
    <xdr:to>
      <xdr:col>14</xdr:col>
      <xdr:colOff>149750</xdr:colOff>
      <xdr:row>21</xdr:row>
      <xdr:rowOff>634</xdr:rowOff>
    </xdr:to>
    <xdr:graphicFrame macro="">
      <xdr:nvGraphicFramePr>
        <xdr:cNvPr id="35" name="Chart 34">
          <a:extLst>
            <a:ext uri="{FF2B5EF4-FFF2-40B4-BE49-F238E27FC236}">
              <a16:creationId xmlns:a16="http://schemas.microsoft.com/office/drawing/2014/main" id="{79680E60-8D99-42E1-97D8-7A9BFCA543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132797</xdr:colOff>
      <xdr:row>4</xdr:row>
      <xdr:rowOff>634</xdr:rowOff>
    </xdr:from>
    <xdr:to>
      <xdr:col>18</xdr:col>
      <xdr:colOff>1082473</xdr:colOff>
      <xdr:row>21</xdr:row>
      <xdr:rowOff>634</xdr:rowOff>
    </xdr:to>
    <xdr:graphicFrame macro="">
      <xdr:nvGraphicFramePr>
        <xdr:cNvPr id="36" name="Chart 35">
          <a:extLst>
            <a:ext uri="{FF2B5EF4-FFF2-40B4-BE49-F238E27FC236}">
              <a16:creationId xmlns:a16="http://schemas.microsoft.com/office/drawing/2014/main" id="{C8079704-2403-4188-9C98-F053F49DCF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96154</xdr:colOff>
      <xdr:row>22</xdr:row>
      <xdr:rowOff>170883</xdr:rowOff>
    </xdr:from>
    <xdr:to>
      <xdr:col>19</xdr:col>
      <xdr:colOff>18310</xdr:colOff>
      <xdr:row>33</xdr:row>
      <xdr:rowOff>100853</xdr:rowOff>
    </xdr:to>
    <mc:AlternateContent xmlns:mc="http://schemas.openxmlformats.org/markup-compatibility/2006" xmlns:a14="http://schemas.microsoft.com/office/drawing/2010/main">
      <mc:Choice Requires="a14">
        <xdr:graphicFrame macro="">
          <xdr:nvGraphicFramePr>
            <xdr:cNvPr id="37" name="Slicer">
              <a:extLst>
                <a:ext uri="{FF2B5EF4-FFF2-40B4-BE49-F238E27FC236}">
                  <a16:creationId xmlns:a16="http://schemas.microsoft.com/office/drawing/2014/main" id="{E12EDF05-5870-410F-88DA-2138B9B08BF9}"/>
                </a:ext>
              </a:extLst>
            </xdr:cNvPr>
            <xdr:cNvGraphicFramePr/>
          </xdr:nvGraphicFramePr>
          <xdr:xfrm>
            <a:off x="0" y="0"/>
            <a:ext cx="0" cy="0"/>
          </xdr:xfrm>
          <a:graphic>
            <a:graphicData uri="http://schemas.microsoft.com/office/drawing/2010/slicer">
              <sle:slicer xmlns:sle="http://schemas.microsoft.com/office/drawing/2010/slicer" name="Slicer"/>
            </a:graphicData>
          </a:graphic>
        </xdr:graphicFrame>
      </mc:Choice>
      <mc:Fallback xmlns="">
        <xdr:sp macro="" textlink="">
          <xdr:nvSpPr>
            <xdr:cNvPr id="0" name=""/>
            <xdr:cNvSpPr>
              <a:spLocks noTextEdit="1"/>
            </xdr:cNvSpPr>
          </xdr:nvSpPr>
          <xdr:spPr>
            <a:xfrm>
              <a:off x="9105683" y="4137765"/>
              <a:ext cx="1102584" cy="17176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6</xdr:col>
      <xdr:colOff>1</xdr:colOff>
      <xdr:row>22</xdr:row>
      <xdr:rowOff>169837</xdr:rowOff>
    </xdr:from>
    <xdr:to>
      <xdr:col>10</xdr:col>
      <xdr:colOff>588645</xdr:colOff>
      <xdr:row>40</xdr:row>
      <xdr:rowOff>2859</xdr:rowOff>
    </xdr:to>
    <xdr:graphicFrame macro="">
      <xdr:nvGraphicFramePr>
        <xdr:cNvPr id="39" name="Chart 38">
          <a:extLst>
            <a:ext uri="{FF2B5EF4-FFF2-40B4-BE49-F238E27FC236}">
              <a16:creationId xmlns:a16="http://schemas.microsoft.com/office/drawing/2014/main" id="{ADBC38CB-E701-4D9B-8819-042A5FE3E8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11</xdr:col>
      <xdr:colOff>1</xdr:colOff>
      <xdr:row>22</xdr:row>
      <xdr:rowOff>169837</xdr:rowOff>
    </xdr:from>
    <xdr:to>
      <xdr:col>17</xdr:col>
      <xdr:colOff>20955</xdr:colOff>
      <xdr:row>40</xdr:row>
      <xdr:rowOff>0</xdr:rowOff>
    </xdr:to>
    <xdr:graphicFrame macro="">
      <xdr:nvGraphicFramePr>
        <xdr:cNvPr id="40" name="Chart 39">
          <a:extLst>
            <a:ext uri="{FF2B5EF4-FFF2-40B4-BE49-F238E27FC236}">
              <a16:creationId xmlns:a16="http://schemas.microsoft.com/office/drawing/2014/main" id="{045E5DCB-6891-4C1D-A163-6A98589211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19</xdr:col>
      <xdr:colOff>55827</xdr:colOff>
      <xdr:row>4</xdr:row>
      <xdr:rowOff>0</xdr:rowOff>
    </xdr:from>
    <xdr:to>
      <xdr:col>22</xdr:col>
      <xdr:colOff>701472</xdr:colOff>
      <xdr:row>19</xdr:row>
      <xdr:rowOff>18633</xdr:rowOff>
    </xdr:to>
    <xdr:graphicFrame macro="">
      <xdr:nvGraphicFramePr>
        <xdr:cNvPr id="41" name="Chart 40">
          <a:extLst>
            <a:ext uri="{FF2B5EF4-FFF2-40B4-BE49-F238E27FC236}">
              <a16:creationId xmlns:a16="http://schemas.microsoft.com/office/drawing/2014/main" id="{C0EF54C9-8652-48A0-899C-CF763B8E45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22</xdr:col>
      <xdr:colOff>894048</xdr:colOff>
      <xdr:row>4</xdr:row>
      <xdr:rowOff>0</xdr:rowOff>
    </xdr:from>
    <xdr:to>
      <xdr:col>27</xdr:col>
      <xdr:colOff>19050</xdr:colOff>
      <xdr:row>19</xdr:row>
      <xdr:rowOff>21370</xdr:rowOff>
    </xdr:to>
    <xdr:graphicFrame macro="">
      <xdr:nvGraphicFramePr>
        <xdr:cNvPr id="43" name="Chart 42">
          <a:extLst>
            <a:ext uri="{FF2B5EF4-FFF2-40B4-BE49-F238E27FC236}">
              <a16:creationId xmlns:a16="http://schemas.microsoft.com/office/drawing/2014/main" id="{3851FCBE-DA34-459F-9FD7-AF0BC289D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2.724740277779" backgroundQuery="1" createdVersion="8" refreshedVersion="8" minRefreshableVersion="3" recordCount="0" supportSubquery="1" supportAdvancedDrill="1" xr:uid="{124AE2AE-21AD-4222-AC08-9F1ED9539D56}">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2.72474189815" backgroundQuery="1" createdVersion="8" refreshedVersion="8" minRefreshableVersion="3" recordCount="0" supportSubquery="1" supportAdvancedDrill="1" xr:uid="{4325D11F-64E8-4261-A2B1-AF7602B4E44C}">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 Calls]" caption="5 *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2.724743749997" backgroundQuery="1" createdVersion="8" refreshedVersion="8" minRefreshableVersion="3" recordCount="0" supportSubquery="1" supportAdvancedDrill="1" xr:uid="{E0410C13-C094-48B7-A578-EDD7739CF9F7}">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2.729207870369" backgroundQuery="1" createdVersion="8" refreshedVersion="8" minRefreshableVersion="3" recordCount="0" supportSubquery="1" supportAdvancedDrill="1" xr:uid="{098BAB8B-C584-4F62-B1D1-7F16399F6B60}">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3.004154745373" backgroundQuery="1" createdVersion="8" refreshedVersion="8" minRefreshableVersion="3" recordCount="0" supportSubquery="1" supportAdvancedDrill="1" xr:uid="{B7042864-B36B-41B5-B1C1-9D0519ADCCB0}">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 Calls]" caption="5 *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3.004156249997" backgroundQuery="1" createdVersion="8" refreshedVersion="8" minRefreshableVersion="3" recordCount="0" supportSubquery="1" supportAdvancedDrill="1" xr:uid="{42BBD2FF-483B-400F-8922-78E3922C85C8}">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4-02T00:00:00" maxDate="2023-04-28T00:00:00" count="14">
        <d v="2023-04-02T00:00:00"/>
        <d v="2023-04-06T00:00:00"/>
        <d v="2023-04-07T00:00:00"/>
        <d v="2023-04-08T00:00:00"/>
        <d v="2023-04-09T00:00:00"/>
        <d v="2023-04-11T00:00:00"/>
        <d v="2023-04-12T00:00:00"/>
        <d v="2023-04-15T00:00:00"/>
        <d v="2023-04-17T00:00:00"/>
        <d v="2023-04-18T00:00:00"/>
        <d v="2023-04-21T00:00:00"/>
        <d v="2023-04-22T00:00:00"/>
        <d v="2023-04-26T00:00:00"/>
        <d v="2023-04-27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3.004157407406" backgroundQuery="1" createdVersion="8" refreshedVersion="8" minRefreshableVersion="3" recordCount="0" supportSubquery="1" supportAdvancedDrill="1" xr:uid="{FDA5C826-4A99-455D-BCF0-084A1BA07A18}">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3.004158217591" backgroundQuery="1" createdVersion="8" refreshedVersion="8" minRefreshableVersion="3" recordCount="0" supportSubquery="1" supportAdvancedDrill="1" xr:uid="{77FA18E4-60C3-4FA9-9E99-634B61C7A896}">
  <cacheSource type="external" connectionId="1"/>
  <cacheFields count="1">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3.004159027776" backgroundQuery="1" createdVersion="8" refreshedVersion="8" minRefreshableVersion="3" recordCount="0" supportSubquery="1" supportAdvancedDrill="1" xr:uid="{07D264D6-D85F-4914-A977-7FF7795C5BFE}">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5792.724728819441" backgroundQuery="1" createdVersion="3" refreshedVersion="8" minRefreshableVersion="3" recordCount="0" supportSubquery="1" supportAdvancedDrill="1" xr:uid="{E96C4E60-6D6B-465F-AC0B-A862727F7EF5}">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20618883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50B92B-2070-412C-BC21-ABB10317EC6E}" name="reps_pivot1" cacheId="21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2:C8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5C8848-FAD2-49D7-9F9C-1AB6D03CE3E2}" name="Weekly Trend" cacheId="296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A54:B6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5"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849AC2-8101-41FB-A27A-851623AD45FD}" name="last_pivot" cacheId="2159"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7">
  <location ref="A137:G15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68C5EA-3298-4226-A3EF-05E69AC38B7B}" name="Rep. Satisfaction" cacheId="297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123:B130"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6"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7EBBC1D-9909-422F-91FA-3582B86E6D2C}" name="Monthly Trend" cacheId="296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34:C4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
        <item x="0"/>
        <item x="1"/>
        <item x="2"/>
        <item x="3"/>
        <item x="4"/>
        <item x="5"/>
        <item x="6"/>
        <item x="7"/>
        <item x="8"/>
        <item x="9"/>
        <item x="10"/>
        <item x="11"/>
        <item x="12"/>
        <item x="13"/>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FB812C-ED27-4518-ACEC-DC220343C176}" name="PivotTable64" cacheId="21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06:D111"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10">
    <chartFormat chart="1" format="5" series="1">
      <pivotArea type="data" outline="0" fieldPosition="0">
        <references count="2">
          <reference field="4294967294" count="1" selected="0">
            <x v="0"/>
          </reference>
          <reference field="1" count="1" selected="0">
            <x v="0"/>
          </reference>
        </references>
      </pivotArea>
    </chartFormat>
    <chartFormat chart="1" format="6" series="1">
      <pivotArea type="data" outline="0" fieldPosition="0">
        <references count="2">
          <reference field="4294967294" count="1" selected="0">
            <x v="0"/>
          </reference>
          <reference field="1" count="1" selected="0">
            <x v="1"/>
          </reference>
        </references>
      </pivotArea>
    </chartFormat>
    <chartFormat chart="1" format="7">
      <pivotArea type="data" outline="0" fieldPosition="0">
        <references count="3">
          <reference field="4294967294" count="1" selected="0">
            <x v="0"/>
          </reference>
          <reference field="0" count="1" selected="0">
            <x v="0"/>
          </reference>
          <reference field="1" count="1" selected="0">
            <x v="1"/>
          </reference>
        </references>
      </pivotArea>
    </chartFormat>
    <chartFormat chart="1" format="8">
      <pivotArea type="data" outline="0" fieldPosition="0">
        <references count="3">
          <reference field="4294967294" count="1" selected="0">
            <x v="0"/>
          </reference>
          <reference field="0" count="1" selected="0">
            <x v="1"/>
          </reference>
          <reference field="1" count="1" selected="0">
            <x v="1"/>
          </reference>
        </references>
      </pivotArea>
    </chartFormat>
    <chartFormat chart="1" format="9">
      <pivotArea type="data" outline="0" fieldPosition="0">
        <references count="3">
          <reference field="4294967294" count="1" selected="0">
            <x v="0"/>
          </reference>
          <reference field="0" count="1" selected="0">
            <x v="2"/>
          </reference>
          <reference field="1" count="1" selected="0">
            <x v="1"/>
          </reference>
        </references>
      </pivotArea>
    </chartFormat>
    <chartFormat chart="2" format="10" series="1">
      <pivotArea type="data" outline="0" fieldPosition="0">
        <references count="2">
          <reference field="4294967294" count="1" selected="0">
            <x v="0"/>
          </reference>
          <reference field="1" count="1" selected="0">
            <x v="0"/>
          </reference>
        </references>
      </pivotArea>
    </chartFormat>
    <chartFormat chart="2" format="11" series="1">
      <pivotArea type="data" outline="0" fieldPosition="0">
        <references count="2">
          <reference field="4294967294" count="1" selected="0">
            <x v="0"/>
          </reference>
          <reference field="1" count="1" selected="0">
            <x v="1"/>
          </reference>
        </references>
      </pivotArea>
    </chartFormat>
    <chartFormat chart="2" format="12">
      <pivotArea type="data" outline="0" fieldPosition="0">
        <references count="3">
          <reference field="4294967294" count="1" selected="0">
            <x v="0"/>
          </reference>
          <reference field="0" count="1" selected="0">
            <x v="0"/>
          </reference>
          <reference field="1" count="1" selected="0">
            <x v="1"/>
          </reference>
        </references>
      </pivotArea>
    </chartFormat>
    <chartFormat chart="2" format="13">
      <pivotArea type="data" outline="0" fieldPosition="0">
        <references count="3">
          <reference field="4294967294" count="1" selected="0">
            <x v="0"/>
          </reference>
          <reference field="0" count="1" selected="0">
            <x v="1"/>
          </reference>
          <reference field="1" count="1" selected="0">
            <x v="1"/>
          </reference>
        </references>
      </pivotArea>
    </chartFormat>
    <chartFormat chart="2" format="14">
      <pivotArea type="data" outline="0" fieldPosition="0">
        <references count="3">
          <reference field="4294967294" count="1" selected="0">
            <x v="0"/>
          </reference>
          <reference field="0" count="1" selected="0">
            <x v="2"/>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2BE60C2-E4EA-40C0-AE5D-91B6C96A733E}" name="rep_pivot" cacheId="296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DA49BC-8334-4E19-AA52-CE62EA73F145}" name="Summary_pivot" cacheId="215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 (1).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07E86FB-C0C7-4A70-9644-B361B674BD2B}" name="selected_rep_pivot" cacheId="297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E94:E100"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6">
    <i>
      <x/>
    </i>
    <i>
      <x v="1"/>
    </i>
    <i>
      <x v="2"/>
    </i>
    <i>
      <x v="3"/>
    </i>
    <i>
      <x v="4"/>
    </i>
    <i t="grand">
      <x/>
    </i>
  </rowItem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0.png"/><Relationship Id="rId1" Type="http://schemas.openxmlformats.org/officeDocument/2006/relationships/image" Target="../media/image10.png"/><Relationship Id="rId5" Type="http://schemas.openxmlformats.org/officeDocument/2006/relationships/image" Target="../media/image5.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278DDF3-A400-4176-92D6-5CE671AEA81C}" sourceName="[calls].[Representative]">
  <pivotTables>
    <pivotTable tabId="10" name="rep_pivot"/>
    <pivotTable tabId="10" name="Monthly Trend"/>
    <pivotTable tabId="10" name="Weekly Trend"/>
    <pivotTable tabId="10" name="selected_rep_pivot"/>
    <pivotTable tabId="10" name="Rep. Satisfaction"/>
  </pivotTables>
  <data>
    <olap pivotCacheId="20618883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licer" xr10:uid="{372AF3B5-0F43-4F50-9570-0095A4FFE869}" cache="Slicer_Representative" caption="Slicer" level="1" style="SlicerStyleDark5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Display"/>
        <a:ea typeface=""/>
        <a:cs typeface=""/>
      </a:majorFont>
      <a:minorFont>
        <a:latin typeface="Aptos Narrow"/>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69AEE-CC84-43D3-A255-924D86E94861}">
  <dimension ref="A3:O156"/>
  <sheetViews>
    <sheetView topLeftCell="D1" zoomScale="160" zoomScaleNormal="160" workbookViewId="0">
      <selection activeCell="K17" sqref="K17"/>
    </sheetView>
  </sheetViews>
  <sheetFormatPr defaultRowHeight="14.4" x14ac:dyDescent="0.3"/>
  <cols>
    <col min="1" max="1" width="12.44140625" bestFit="1" customWidth="1"/>
    <col min="2" max="2" width="9.5546875" bestFit="1" customWidth="1"/>
    <col min="3" max="3" width="10.5546875" bestFit="1" customWidth="1"/>
    <col min="4" max="4" width="13.21875" bestFit="1" customWidth="1"/>
    <col min="5" max="5" width="12.44140625" bestFit="1" customWidth="1"/>
    <col min="6" max="6" width="9.44140625" customWidth="1"/>
    <col min="7" max="7" width="10.5546875" bestFit="1" customWidth="1"/>
    <col min="8" max="8" width="13.44140625" customWidth="1"/>
    <col min="9" max="9" width="13.21875" customWidth="1"/>
  </cols>
  <sheetData>
    <row r="3" spans="1:9" x14ac:dyDescent="0.3">
      <c r="A3" t="s">
        <v>1040</v>
      </c>
      <c r="B3" t="s">
        <v>1041</v>
      </c>
      <c r="C3" t="s">
        <v>1042</v>
      </c>
      <c r="D3" t="s">
        <v>1043</v>
      </c>
      <c r="E3" t="s">
        <v>1044</v>
      </c>
    </row>
    <row r="4" spans="1:9" x14ac:dyDescent="0.3">
      <c r="A4" s="21">
        <v>1000</v>
      </c>
      <c r="B4" s="23">
        <v>96623</v>
      </c>
      <c r="C4" s="21">
        <v>89850</v>
      </c>
      <c r="D4" s="24">
        <v>3.8854000000000033</v>
      </c>
      <c r="E4" s="21">
        <v>307</v>
      </c>
    </row>
    <row r="6" spans="1:9" x14ac:dyDescent="0.3">
      <c r="H6" t="s">
        <v>1073</v>
      </c>
    </row>
    <row r="7" spans="1:9" x14ac:dyDescent="0.3">
      <c r="H7" t="s">
        <v>1074</v>
      </c>
      <c r="I7" s="32">
        <f>A13/A4</f>
        <v>1</v>
      </c>
    </row>
    <row r="8" spans="1:9" x14ac:dyDescent="0.3">
      <c r="H8" t="s">
        <v>1077</v>
      </c>
      <c r="I8">
        <f>_xlfn.XLOOKUP(E95, E83:E87,F83:F87,,0)</f>
        <v>189</v>
      </c>
    </row>
    <row r="9" spans="1:9" x14ac:dyDescent="0.3">
      <c r="H9" t="s">
        <v>1078</v>
      </c>
      <c r="I9">
        <f>_xlfn.XLOOKUP(E95,E83:E87,G83:G87,,0)</f>
        <v>18415</v>
      </c>
    </row>
    <row r="12" spans="1:9" x14ac:dyDescent="0.3">
      <c r="A12" t="s">
        <v>1040</v>
      </c>
      <c r="B12" t="s">
        <v>1041</v>
      </c>
      <c r="C12" t="s">
        <v>1042</v>
      </c>
      <c r="D12" t="s">
        <v>1043</v>
      </c>
      <c r="E12" t="s">
        <v>1044</v>
      </c>
      <c r="H12" t="s">
        <v>1075</v>
      </c>
      <c r="I12">
        <f>_xlfn.RANK.AVG(I8,F83:F87)</f>
        <v>4</v>
      </c>
    </row>
    <row r="13" spans="1:9" x14ac:dyDescent="0.3">
      <c r="A13" s="21">
        <v>1000</v>
      </c>
      <c r="B13" s="23">
        <v>96623</v>
      </c>
      <c r="C13" s="21">
        <v>89850</v>
      </c>
      <c r="D13" s="24">
        <v>3.8854000000000033</v>
      </c>
      <c r="E13" s="21">
        <v>307</v>
      </c>
      <c r="H13" t="s">
        <v>1076</v>
      </c>
      <c r="I13">
        <f>_xlfn.RANK.AVG(I9,G83:G87)</f>
        <v>4</v>
      </c>
    </row>
    <row r="15" spans="1:9" x14ac:dyDescent="0.3">
      <c r="H15" t="s">
        <v>1079</v>
      </c>
    </row>
    <row r="16" spans="1:9" x14ac:dyDescent="0.3">
      <c r="I16" t="str">
        <f>"% of calls : "&amp;TEXT(I7, "0%")</f>
        <v>% of calls : 100%</v>
      </c>
    </row>
    <row r="17" spans="8:9" x14ac:dyDescent="0.3">
      <c r="I17" t="str">
        <f>"Call Rank : "&amp;I12</f>
        <v>Call Rank : 4</v>
      </c>
    </row>
    <row r="18" spans="8:9" x14ac:dyDescent="0.3">
      <c r="I18" t="str">
        <f>"Amount Rank : "&amp;I13</f>
        <v>Amount Rank : 4</v>
      </c>
    </row>
    <row r="20" spans="8:9" x14ac:dyDescent="0.3">
      <c r="H20" t="s">
        <v>1080</v>
      </c>
      <c r="I20" t="e">
        <f>_xlfn.XLOOKUP(E95,#REF!,#REF!,,0)</f>
        <v>#REF!</v>
      </c>
    </row>
    <row r="34" spans="1:3" x14ac:dyDescent="0.3">
      <c r="A34" s="25" t="s">
        <v>1045</v>
      </c>
      <c r="B34" t="s">
        <v>1040</v>
      </c>
      <c r="C34" t="s">
        <v>1059</v>
      </c>
    </row>
    <row r="35" spans="1:3" x14ac:dyDescent="0.3">
      <c r="A35" s="26" t="s">
        <v>1047</v>
      </c>
      <c r="B35" s="21">
        <v>79</v>
      </c>
      <c r="C35" s="21">
        <v>79</v>
      </c>
    </row>
    <row r="36" spans="1:3" x14ac:dyDescent="0.3">
      <c r="A36" s="26" t="s">
        <v>1048</v>
      </c>
      <c r="B36" s="21">
        <v>66</v>
      </c>
      <c r="C36" s="21">
        <v>66</v>
      </c>
    </row>
    <row r="37" spans="1:3" x14ac:dyDescent="0.3">
      <c r="A37" s="26" t="s">
        <v>1049</v>
      </c>
      <c r="B37" s="21">
        <v>155</v>
      </c>
      <c r="C37" s="21">
        <v>155</v>
      </c>
    </row>
    <row r="38" spans="1:3" x14ac:dyDescent="0.3">
      <c r="A38" s="26" t="s">
        <v>1050</v>
      </c>
      <c r="B38" s="21">
        <v>136</v>
      </c>
      <c r="C38" s="21">
        <v>136</v>
      </c>
    </row>
    <row r="39" spans="1:3" x14ac:dyDescent="0.3">
      <c r="A39" s="26" t="s">
        <v>1051</v>
      </c>
      <c r="B39" s="21">
        <v>83</v>
      </c>
      <c r="C39" s="21">
        <v>83</v>
      </c>
    </row>
    <row r="40" spans="1:3" x14ac:dyDescent="0.3">
      <c r="A40" s="26" t="s">
        <v>1052</v>
      </c>
      <c r="B40" s="21">
        <v>67</v>
      </c>
      <c r="C40" s="21">
        <v>67</v>
      </c>
    </row>
    <row r="41" spans="1:3" x14ac:dyDescent="0.3">
      <c r="A41" s="26" t="s">
        <v>1053</v>
      </c>
      <c r="B41" s="21">
        <v>64</v>
      </c>
      <c r="C41" s="21">
        <v>64</v>
      </c>
    </row>
    <row r="42" spans="1:3" x14ac:dyDescent="0.3">
      <c r="A42" s="26" t="s">
        <v>1054</v>
      </c>
      <c r="B42" s="21">
        <v>50</v>
      </c>
      <c r="C42" s="21">
        <v>50</v>
      </c>
    </row>
    <row r="43" spans="1:3" x14ac:dyDescent="0.3">
      <c r="A43" s="26" t="s">
        <v>1055</v>
      </c>
      <c r="B43" s="21">
        <v>76</v>
      </c>
      <c r="C43" s="21">
        <v>76</v>
      </c>
    </row>
    <row r="44" spans="1:3" x14ac:dyDescent="0.3">
      <c r="A44" s="26" t="s">
        <v>1056</v>
      </c>
      <c r="B44" s="21">
        <v>114</v>
      </c>
      <c r="C44" s="21">
        <v>114</v>
      </c>
    </row>
    <row r="45" spans="1:3" x14ac:dyDescent="0.3">
      <c r="A45" s="26" t="s">
        <v>1057</v>
      </c>
      <c r="B45" s="21">
        <v>57</v>
      </c>
      <c r="C45" s="21">
        <v>57</v>
      </c>
    </row>
    <row r="46" spans="1:3" x14ac:dyDescent="0.3">
      <c r="A46" s="26" t="s">
        <v>1058</v>
      </c>
      <c r="B46" s="21">
        <v>53</v>
      </c>
      <c r="C46" s="21">
        <v>53</v>
      </c>
    </row>
    <row r="47" spans="1:3" x14ac:dyDescent="0.3">
      <c r="A47" s="26" t="s">
        <v>1046</v>
      </c>
      <c r="B47" s="21">
        <v>1000</v>
      </c>
      <c r="C47" s="21">
        <v>1000</v>
      </c>
    </row>
    <row r="54" spans="1:2" x14ac:dyDescent="0.3">
      <c r="A54" s="25" t="s">
        <v>1045</v>
      </c>
      <c r="B54" t="s">
        <v>1040</v>
      </c>
    </row>
    <row r="55" spans="1:2" x14ac:dyDescent="0.3">
      <c r="A55" s="26" t="s">
        <v>1063</v>
      </c>
      <c r="B55" s="21">
        <v>146</v>
      </c>
    </row>
    <row r="56" spans="1:2" x14ac:dyDescent="0.3">
      <c r="A56" s="26" t="s">
        <v>1061</v>
      </c>
      <c r="B56" s="21">
        <v>133</v>
      </c>
    </row>
    <row r="57" spans="1:2" x14ac:dyDescent="0.3">
      <c r="A57" s="26" t="s">
        <v>1065</v>
      </c>
      <c r="B57" s="21">
        <v>138</v>
      </c>
    </row>
    <row r="58" spans="1:2" x14ac:dyDescent="0.3">
      <c r="A58" s="26" t="s">
        <v>1066</v>
      </c>
      <c r="B58" s="21">
        <v>153</v>
      </c>
    </row>
    <row r="59" spans="1:2" x14ac:dyDescent="0.3">
      <c r="A59" s="26" t="s">
        <v>1064</v>
      </c>
      <c r="B59" s="21">
        <v>128</v>
      </c>
    </row>
    <row r="60" spans="1:2" x14ac:dyDescent="0.3">
      <c r="A60" s="26" t="s">
        <v>1060</v>
      </c>
      <c r="B60" s="21">
        <v>141</v>
      </c>
    </row>
    <row r="61" spans="1:2" x14ac:dyDescent="0.3">
      <c r="A61" s="26" t="s">
        <v>1062</v>
      </c>
      <c r="B61" s="21">
        <v>161</v>
      </c>
    </row>
    <row r="62" spans="1:2" x14ac:dyDescent="0.3">
      <c r="A62" s="26" t="s">
        <v>1046</v>
      </c>
      <c r="B62" s="21">
        <v>1000</v>
      </c>
    </row>
    <row r="80" spans="8:9" x14ac:dyDescent="0.3">
      <c r="H80" t="s">
        <v>1070</v>
      </c>
      <c r="I80" t="str">
        <f>E95</f>
        <v>R01</v>
      </c>
    </row>
    <row r="82" spans="1:9" x14ac:dyDescent="0.3">
      <c r="A82" s="25" t="s">
        <v>1045</v>
      </c>
      <c r="B82" t="s">
        <v>1040</v>
      </c>
      <c r="C82" t="s">
        <v>1041</v>
      </c>
      <c r="E82" s="14" t="s">
        <v>1067</v>
      </c>
      <c r="H82" t="s">
        <v>1068</v>
      </c>
      <c r="I82" t="s">
        <v>1069</v>
      </c>
    </row>
    <row r="83" spans="1:9" x14ac:dyDescent="0.3">
      <c r="A83" s="26" t="s">
        <v>11</v>
      </c>
      <c r="B83" s="21">
        <v>189</v>
      </c>
      <c r="C83" s="23">
        <v>18415</v>
      </c>
      <c r="E83" s="26" t="s">
        <v>11</v>
      </c>
      <c r="F83" s="21">
        <v>189</v>
      </c>
      <c r="G83" s="27">
        <v>18415</v>
      </c>
      <c r="H83">
        <f>IF(E83 = $I$80, F83,NA())</f>
        <v>189</v>
      </c>
      <c r="I83">
        <f>IF(E83=$I$80, G83, NA())</f>
        <v>18415</v>
      </c>
    </row>
    <row r="84" spans="1:9" x14ac:dyDescent="0.3">
      <c r="A84" s="26" t="s">
        <v>9</v>
      </c>
      <c r="B84" s="21">
        <v>218</v>
      </c>
      <c r="C84" s="23">
        <v>20581</v>
      </c>
      <c r="E84" s="26" t="s">
        <v>9</v>
      </c>
      <c r="F84" s="21">
        <v>218</v>
      </c>
      <c r="G84" s="27">
        <v>20581</v>
      </c>
      <c r="H84" t="e">
        <f t="shared" ref="H84:H87" si="0">IF(E84 = $I$80, F84,NA())</f>
        <v>#N/A</v>
      </c>
      <c r="I84" t="e">
        <f t="shared" ref="I84:I87" si="1">IF(E84=$I$80, G84, NA())</f>
        <v>#N/A</v>
      </c>
    </row>
    <row r="85" spans="1:9" x14ac:dyDescent="0.3">
      <c r="A85" s="26" t="s">
        <v>6</v>
      </c>
      <c r="B85" s="21">
        <v>207</v>
      </c>
      <c r="C85" s="23">
        <v>20872</v>
      </c>
      <c r="E85" s="26" t="s">
        <v>6</v>
      </c>
      <c r="F85" s="21">
        <v>207</v>
      </c>
      <c r="G85" s="27">
        <v>20872</v>
      </c>
      <c r="H85" t="e">
        <f t="shared" si="0"/>
        <v>#N/A</v>
      </c>
      <c r="I85" t="e">
        <f t="shared" si="1"/>
        <v>#N/A</v>
      </c>
    </row>
    <row r="86" spans="1:9" x14ac:dyDescent="0.3">
      <c r="A86" s="26" t="s">
        <v>13</v>
      </c>
      <c r="B86" s="21">
        <v>186</v>
      </c>
      <c r="C86" s="23">
        <v>16651</v>
      </c>
      <c r="E86" s="26" t="s">
        <v>13</v>
      </c>
      <c r="F86" s="21">
        <v>186</v>
      </c>
      <c r="G86" s="27">
        <v>16651</v>
      </c>
      <c r="H86" t="e">
        <f t="shared" si="0"/>
        <v>#N/A</v>
      </c>
      <c r="I86" t="e">
        <f t="shared" si="1"/>
        <v>#N/A</v>
      </c>
    </row>
    <row r="87" spans="1:9" x14ac:dyDescent="0.3">
      <c r="A87" s="26" t="s">
        <v>10</v>
      </c>
      <c r="B87" s="21">
        <v>200</v>
      </c>
      <c r="C87" s="23">
        <v>20104</v>
      </c>
      <c r="E87" s="26" t="s">
        <v>10</v>
      </c>
      <c r="F87" s="21">
        <v>200</v>
      </c>
      <c r="G87" s="27">
        <v>20104</v>
      </c>
      <c r="H87" t="e">
        <f t="shared" si="0"/>
        <v>#N/A</v>
      </c>
      <c r="I87" t="e">
        <f t="shared" si="1"/>
        <v>#N/A</v>
      </c>
    </row>
    <row r="88" spans="1:9" x14ac:dyDescent="0.3">
      <c r="A88" s="26" t="s">
        <v>1046</v>
      </c>
      <c r="B88" s="21">
        <v>1000</v>
      </c>
      <c r="C88" s="23">
        <v>96623</v>
      </c>
    </row>
    <row r="94" spans="1:9" x14ac:dyDescent="0.3">
      <c r="E94" s="25" t="s">
        <v>1045</v>
      </c>
    </row>
    <row r="95" spans="1:9" x14ac:dyDescent="0.3">
      <c r="E95" s="26" t="s">
        <v>11</v>
      </c>
    </row>
    <row r="96" spans="1:9" x14ac:dyDescent="0.3">
      <c r="E96" s="26" t="s">
        <v>9</v>
      </c>
    </row>
    <row r="97" spans="1:5" x14ac:dyDescent="0.3">
      <c r="E97" s="26" t="s">
        <v>6</v>
      </c>
    </row>
    <row r="98" spans="1:5" x14ac:dyDescent="0.3">
      <c r="E98" s="26" t="s">
        <v>13</v>
      </c>
    </row>
    <row r="99" spans="1:5" x14ac:dyDescent="0.3">
      <c r="E99" s="26" t="s">
        <v>10</v>
      </c>
    </row>
    <row r="100" spans="1:5" x14ac:dyDescent="0.3">
      <c r="E100" s="26" t="s">
        <v>1046</v>
      </c>
    </row>
    <row r="106" spans="1:5" x14ac:dyDescent="0.3">
      <c r="A106" s="25" t="s">
        <v>1040</v>
      </c>
      <c r="B106" s="25" t="s">
        <v>1071</v>
      </c>
    </row>
    <row r="107" spans="1:5" x14ac:dyDescent="0.3">
      <c r="A107" s="25" t="s">
        <v>1045</v>
      </c>
      <c r="B107" t="s">
        <v>999</v>
      </c>
      <c r="C107" t="s">
        <v>998</v>
      </c>
      <c r="D107" t="s">
        <v>1046</v>
      </c>
    </row>
    <row r="108" spans="1:5" x14ac:dyDescent="0.3">
      <c r="A108" s="26" t="s">
        <v>1002</v>
      </c>
      <c r="B108" s="21">
        <v>144</v>
      </c>
      <c r="C108" s="21">
        <v>132</v>
      </c>
      <c r="D108" s="21">
        <v>276</v>
      </c>
    </row>
    <row r="109" spans="1:5" x14ac:dyDescent="0.3">
      <c r="A109" s="26" t="s">
        <v>1001</v>
      </c>
      <c r="B109" s="21">
        <v>326</v>
      </c>
      <c r="C109" s="21">
        <v>63</v>
      </c>
      <c r="D109" s="21">
        <v>389</v>
      </c>
    </row>
    <row r="110" spans="1:5" x14ac:dyDescent="0.3">
      <c r="A110" s="26" t="s">
        <v>1000</v>
      </c>
      <c r="B110" s="21">
        <v>129</v>
      </c>
      <c r="C110" s="21">
        <v>206</v>
      </c>
      <c r="D110" s="21">
        <v>335</v>
      </c>
    </row>
    <row r="111" spans="1:5" x14ac:dyDescent="0.3">
      <c r="A111" s="26" t="s">
        <v>1046</v>
      </c>
      <c r="B111" s="21">
        <v>599</v>
      </c>
      <c r="C111" s="21">
        <v>401</v>
      </c>
      <c r="D111" s="21">
        <v>1000</v>
      </c>
    </row>
    <row r="123" spans="1:2" x14ac:dyDescent="0.3">
      <c r="A123" s="25" t="s">
        <v>1045</v>
      </c>
      <c r="B123" t="s">
        <v>1040</v>
      </c>
    </row>
    <row r="124" spans="1:2" x14ac:dyDescent="0.3">
      <c r="A124" s="26">
        <v>0</v>
      </c>
      <c r="B124" s="21">
        <v>1</v>
      </c>
    </row>
    <row r="125" spans="1:2" x14ac:dyDescent="0.3">
      <c r="A125" s="26">
        <v>1</v>
      </c>
      <c r="B125" s="21">
        <v>8</v>
      </c>
    </row>
    <row r="126" spans="1:2" x14ac:dyDescent="0.3">
      <c r="A126" s="26">
        <v>2</v>
      </c>
      <c r="B126" s="21">
        <v>59</v>
      </c>
    </row>
    <row r="127" spans="1:2" x14ac:dyDescent="0.3">
      <c r="A127" s="26">
        <v>3</v>
      </c>
      <c r="B127" s="21">
        <v>197</v>
      </c>
    </row>
    <row r="128" spans="1:2" x14ac:dyDescent="0.3">
      <c r="A128" s="26">
        <v>4</v>
      </c>
      <c r="B128" s="21">
        <v>428</v>
      </c>
    </row>
    <row r="129" spans="1:15" x14ac:dyDescent="0.3">
      <c r="A129" s="26">
        <v>5</v>
      </c>
      <c r="B129" s="21">
        <v>307</v>
      </c>
    </row>
    <row r="130" spans="1:15" x14ac:dyDescent="0.3">
      <c r="A130" s="26" t="s">
        <v>1046</v>
      </c>
      <c r="B130" s="21">
        <v>1000</v>
      </c>
    </row>
    <row r="137" spans="1:15" x14ac:dyDescent="0.3">
      <c r="A137" s="25" t="s">
        <v>1041</v>
      </c>
      <c r="B137" s="25" t="s">
        <v>1071</v>
      </c>
    </row>
    <row r="138" spans="1:15" x14ac:dyDescent="0.3">
      <c r="A138" s="25" t="s">
        <v>1045</v>
      </c>
      <c r="B138" t="s">
        <v>11</v>
      </c>
      <c r="C138" t="s">
        <v>9</v>
      </c>
      <c r="D138" t="s">
        <v>6</v>
      </c>
      <c r="E138" t="s">
        <v>13</v>
      </c>
      <c r="F138" t="s">
        <v>10</v>
      </c>
      <c r="G138" t="s">
        <v>1046</v>
      </c>
      <c r="I138" s="22" t="s">
        <v>1045</v>
      </c>
      <c r="J138" s="22" t="s">
        <v>11</v>
      </c>
      <c r="K138" s="22" t="s">
        <v>9</v>
      </c>
      <c r="L138" s="22" t="s">
        <v>6</v>
      </c>
      <c r="M138" s="22" t="s">
        <v>13</v>
      </c>
      <c r="N138" s="22" t="s">
        <v>10</v>
      </c>
      <c r="O138" s="22" t="s">
        <v>1046</v>
      </c>
    </row>
    <row r="139" spans="1:15" x14ac:dyDescent="0.3">
      <c r="A139" s="26" t="s">
        <v>1002</v>
      </c>
      <c r="I139" s="29" t="s">
        <v>1002</v>
      </c>
      <c r="J139" s="30"/>
      <c r="K139" s="30"/>
      <c r="L139" s="30"/>
      <c r="M139" s="30"/>
      <c r="N139" s="30"/>
      <c r="O139" s="30"/>
    </row>
    <row r="140" spans="1:15" x14ac:dyDescent="0.3">
      <c r="A140" s="28" t="s">
        <v>20</v>
      </c>
      <c r="B140" s="23">
        <v>891</v>
      </c>
      <c r="C140" s="23">
        <v>1332</v>
      </c>
      <c r="D140" s="23">
        <v>1282</v>
      </c>
      <c r="E140" s="23">
        <v>739</v>
      </c>
      <c r="F140" s="23">
        <v>560</v>
      </c>
      <c r="G140" s="23">
        <v>4804</v>
      </c>
      <c r="I140" s="28" t="s">
        <v>20</v>
      </c>
      <c r="J140" s="21">
        <v>8</v>
      </c>
      <c r="K140" s="21">
        <v>13</v>
      </c>
      <c r="L140" s="21">
        <v>13</v>
      </c>
      <c r="M140" s="21">
        <v>8</v>
      </c>
      <c r="N140" s="21">
        <v>8</v>
      </c>
      <c r="O140" s="21">
        <v>50</v>
      </c>
    </row>
    <row r="141" spans="1:15" x14ac:dyDescent="0.3">
      <c r="A141" s="28" t="s">
        <v>12</v>
      </c>
      <c r="B141" s="23">
        <v>1991</v>
      </c>
      <c r="C141" s="23">
        <v>1886</v>
      </c>
      <c r="D141" s="23">
        <v>1206</v>
      </c>
      <c r="E141" s="23">
        <v>884</v>
      </c>
      <c r="F141" s="23">
        <v>1722</v>
      </c>
      <c r="G141" s="23">
        <v>7689</v>
      </c>
      <c r="I141" s="28" t="s">
        <v>12</v>
      </c>
      <c r="J141" s="21">
        <v>18</v>
      </c>
      <c r="K141" s="21">
        <v>22</v>
      </c>
      <c r="L141" s="21">
        <v>13</v>
      </c>
      <c r="M141" s="21">
        <v>12</v>
      </c>
      <c r="N141" s="21">
        <v>17</v>
      </c>
      <c r="O141" s="21">
        <v>82</v>
      </c>
    </row>
    <row r="142" spans="1:15" x14ac:dyDescent="0.3">
      <c r="A142" s="28" t="s">
        <v>8</v>
      </c>
      <c r="B142" s="23">
        <v>1163</v>
      </c>
      <c r="C142" s="23">
        <v>1180</v>
      </c>
      <c r="D142" s="23">
        <v>1616</v>
      </c>
      <c r="E142" s="23">
        <v>1043</v>
      </c>
      <c r="F142" s="23">
        <v>1747</v>
      </c>
      <c r="G142" s="23">
        <v>6749</v>
      </c>
      <c r="I142" s="28" t="s">
        <v>8</v>
      </c>
      <c r="J142" s="21">
        <v>14</v>
      </c>
      <c r="K142" s="21">
        <v>13</v>
      </c>
      <c r="L142" s="21">
        <v>18</v>
      </c>
      <c r="M142" s="21">
        <v>13</v>
      </c>
      <c r="N142" s="21">
        <v>16</v>
      </c>
      <c r="O142" s="21">
        <v>74</v>
      </c>
    </row>
    <row r="143" spans="1:15" x14ac:dyDescent="0.3">
      <c r="A143" s="28" t="s">
        <v>16</v>
      </c>
      <c r="B143" s="23">
        <v>1438</v>
      </c>
      <c r="C143" s="23">
        <v>1616</v>
      </c>
      <c r="D143" s="23">
        <v>866</v>
      </c>
      <c r="E143" s="23">
        <v>829</v>
      </c>
      <c r="F143" s="23">
        <v>2070</v>
      </c>
      <c r="G143" s="23">
        <v>6819</v>
      </c>
      <c r="I143" s="28" t="s">
        <v>16</v>
      </c>
      <c r="J143" s="21">
        <v>16</v>
      </c>
      <c r="K143" s="21">
        <v>14</v>
      </c>
      <c r="L143" s="21">
        <v>10</v>
      </c>
      <c r="M143" s="21">
        <v>11</v>
      </c>
      <c r="N143" s="21">
        <v>19</v>
      </c>
      <c r="O143" s="21">
        <v>70</v>
      </c>
    </row>
    <row r="144" spans="1:15" x14ac:dyDescent="0.3">
      <c r="A144" s="26" t="s">
        <v>1001</v>
      </c>
      <c r="I144" s="29" t="s">
        <v>1001</v>
      </c>
      <c r="J144" s="30"/>
      <c r="K144" s="30"/>
      <c r="L144" s="30"/>
      <c r="M144" s="30"/>
      <c r="N144" s="30"/>
      <c r="O144" s="30"/>
    </row>
    <row r="145" spans="1:15" x14ac:dyDescent="0.3">
      <c r="A145" s="28" t="s">
        <v>24</v>
      </c>
      <c r="B145" s="23">
        <v>1233</v>
      </c>
      <c r="C145" s="23">
        <v>223</v>
      </c>
      <c r="D145" s="23">
        <v>1680</v>
      </c>
      <c r="E145" s="23">
        <v>990</v>
      </c>
      <c r="F145" s="23">
        <v>1508</v>
      </c>
      <c r="G145" s="23">
        <v>5634</v>
      </c>
      <c r="I145" s="28" t="s">
        <v>24</v>
      </c>
      <c r="J145" s="21">
        <v>13</v>
      </c>
      <c r="K145" s="21">
        <v>5</v>
      </c>
      <c r="L145" s="21">
        <v>14</v>
      </c>
      <c r="M145" s="21">
        <v>13</v>
      </c>
      <c r="N145" s="21">
        <v>18</v>
      </c>
      <c r="O145" s="21">
        <v>63</v>
      </c>
    </row>
    <row r="146" spans="1:15" x14ac:dyDescent="0.3">
      <c r="A146" s="28" t="s">
        <v>15</v>
      </c>
      <c r="B146" s="23">
        <v>1598</v>
      </c>
      <c r="C146" s="23">
        <v>1907</v>
      </c>
      <c r="D146" s="23">
        <v>869</v>
      </c>
      <c r="E146" s="23">
        <v>1426</v>
      </c>
      <c r="F146" s="23">
        <v>1416</v>
      </c>
      <c r="G146" s="23">
        <v>7216</v>
      </c>
      <c r="I146" s="28" t="s">
        <v>15</v>
      </c>
      <c r="J146" s="21">
        <v>14</v>
      </c>
      <c r="K146" s="21">
        <v>17</v>
      </c>
      <c r="L146" s="21">
        <v>10</v>
      </c>
      <c r="M146" s="21">
        <v>14</v>
      </c>
      <c r="N146" s="21">
        <v>12</v>
      </c>
      <c r="O146" s="21">
        <v>67</v>
      </c>
    </row>
    <row r="147" spans="1:15" x14ac:dyDescent="0.3">
      <c r="A147" s="28" t="s">
        <v>5</v>
      </c>
      <c r="B147" s="23">
        <v>900</v>
      </c>
      <c r="C147" s="23">
        <v>1016</v>
      </c>
      <c r="D147" s="23">
        <v>960</v>
      </c>
      <c r="E147" s="23">
        <v>940</v>
      </c>
      <c r="F147" s="23">
        <v>1193</v>
      </c>
      <c r="G147" s="23">
        <v>5009</v>
      </c>
      <c r="I147" s="28" t="s">
        <v>5</v>
      </c>
      <c r="J147" s="21">
        <v>10</v>
      </c>
      <c r="K147" s="21">
        <v>13</v>
      </c>
      <c r="L147" s="21">
        <v>12</v>
      </c>
      <c r="M147" s="21">
        <v>12</v>
      </c>
      <c r="N147" s="21">
        <v>12</v>
      </c>
      <c r="O147" s="21">
        <v>59</v>
      </c>
    </row>
    <row r="148" spans="1:15" x14ac:dyDescent="0.3">
      <c r="A148" s="28" t="s">
        <v>18</v>
      </c>
      <c r="B148" s="23">
        <v>900</v>
      </c>
      <c r="C148" s="23">
        <v>1470</v>
      </c>
      <c r="D148" s="23">
        <v>1617</v>
      </c>
      <c r="E148" s="23">
        <v>1314</v>
      </c>
      <c r="F148" s="23">
        <v>941</v>
      </c>
      <c r="G148" s="23">
        <v>6242</v>
      </c>
      <c r="I148" s="28" t="s">
        <v>18</v>
      </c>
      <c r="J148" s="21">
        <v>11</v>
      </c>
      <c r="K148" s="21">
        <v>20</v>
      </c>
      <c r="L148" s="21">
        <v>15</v>
      </c>
      <c r="M148" s="21">
        <v>17</v>
      </c>
      <c r="N148" s="21">
        <v>9</v>
      </c>
      <c r="O148" s="21">
        <v>72</v>
      </c>
    </row>
    <row r="149" spans="1:15" x14ac:dyDescent="0.3">
      <c r="A149" s="28" t="s">
        <v>14</v>
      </c>
      <c r="B149" s="23">
        <v>1255</v>
      </c>
      <c r="C149" s="23">
        <v>516</v>
      </c>
      <c r="D149" s="23">
        <v>1874</v>
      </c>
      <c r="E149" s="23">
        <v>1863</v>
      </c>
      <c r="F149" s="23">
        <v>1722</v>
      </c>
      <c r="G149" s="23">
        <v>7230</v>
      </c>
      <c r="I149" s="28" t="s">
        <v>14</v>
      </c>
      <c r="J149" s="21">
        <v>13</v>
      </c>
      <c r="K149" s="21">
        <v>8</v>
      </c>
      <c r="L149" s="21">
        <v>15</v>
      </c>
      <c r="M149" s="21">
        <v>16</v>
      </c>
      <c r="N149" s="21">
        <v>17</v>
      </c>
      <c r="O149" s="21">
        <v>69</v>
      </c>
    </row>
    <row r="150" spans="1:15" x14ac:dyDescent="0.3">
      <c r="A150" s="28" t="s">
        <v>19</v>
      </c>
      <c r="B150" s="23">
        <v>1138</v>
      </c>
      <c r="C150" s="23">
        <v>1898</v>
      </c>
      <c r="D150" s="23">
        <v>1482</v>
      </c>
      <c r="E150" s="23">
        <v>846</v>
      </c>
      <c r="F150" s="23">
        <v>1154</v>
      </c>
      <c r="G150" s="23">
        <v>6518</v>
      </c>
      <c r="I150" s="28" t="s">
        <v>19</v>
      </c>
      <c r="J150" s="21">
        <v>9</v>
      </c>
      <c r="K150" s="21">
        <v>18</v>
      </c>
      <c r="L150" s="21">
        <v>12</v>
      </c>
      <c r="M150" s="21">
        <v>9</v>
      </c>
      <c r="N150" s="21">
        <v>11</v>
      </c>
      <c r="O150" s="21">
        <v>59</v>
      </c>
    </row>
    <row r="151" spans="1:15" x14ac:dyDescent="0.3">
      <c r="A151" s="26" t="s">
        <v>1000</v>
      </c>
      <c r="I151" s="29" t="s">
        <v>1000</v>
      </c>
      <c r="J151" s="30"/>
      <c r="K151" s="30"/>
      <c r="L151" s="30"/>
      <c r="M151" s="30"/>
      <c r="N151" s="30"/>
      <c r="O151" s="30"/>
    </row>
    <row r="152" spans="1:15" x14ac:dyDescent="0.3">
      <c r="A152" s="28" t="s">
        <v>17</v>
      </c>
      <c r="B152" s="23">
        <v>1655</v>
      </c>
      <c r="C152" s="23">
        <v>805</v>
      </c>
      <c r="D152" s="23">
        <v>2263</v>
      </c>
      <c r="E152" s="23">
        <v>987</v>
      </c>
      <c r="F152" s="23">
        <v>1075</v>
      </c>
      <c r="G152" s="23">
        <v>6785</v>
      </c>
      <c r="I152" s="28" t="s">
        <v>17</v>
      </c>
      <c r="J152" s="21">
        <v>18</v>
      </c>
      <c r="K152" s="21">
        <v>7</v>
      </c>
      <c r="L152" s="21">
        <v>19</v>
      </c>
      <c r="M152" s="21">
        <v>10</v>
      </c>
      <c r="N152" s="21">
        <v>11</v>
      </c>
      <c r="O152" s="21">
        <v>65</v>
      </c>
    </row>
    <row r="153" spans="1:15" x14ac:dyDescent="0.3">
      <c r="A153" s="28" t="s">
        <v>23</v>
      </c>
      <c r="B153" s="23">
        <v>1104</v>
      </c>
      <c r="C153" s="23">
        <v>2280</v>
      </c>
      <c r="D153" s="23">
        <v>1445</v>
      </c>
      <c r="E153" s="23">
        <v>1722</v>
      </c>
      <c r="F153" s="23">
        <v>1196</v>
      </c>
      <c r="G153" s="23">
        <v>7747</v>
      </c>
      <c r="I153" s="28" t="s">
        <v>23</v>
      </c>
      <c r="J153" s="21">
        <v>12</v>
      </c>
      <c r="K153" s="21">
        <v>23</v>
      </c>
      <c r="L153" s="21">
        <v>15</v>
      </c>
      <c r="M153" s="21">
        <v>17</v>
      </c>
      <c r="N153" s="21">
        <v>12</v>
      </c>
      <c r="O153" s="21">
        <v>79</v>
      </c>
    </row>
    <row r="154" spans="1:15" x14ac:dyDescent="0.3">
      <c r="A154" s="28" t="s">
        <v>7</v>
      </c>
      <c r="B154" s="23">
        <v>372</v>
      </c>
      <c r="C154" s="23">
        <v>1818</v>
      </c>
      <c r="D154" s="23">
        <v>1346</v>
      </c>
      <c r="E154" s="23">
        <v>1156</v>
      </c>
      <c r="F154" s="23">
        <v>1484</v>
      </c>
      <c r="G154" s="23">
        <v>6176</v>
      </c>
      <c r="I154" s="28" t="s">
        <v>7</v>
      </c>
      <c r="J154" s="21">
        <v>4</v>
      </c>
      <c r="K154" s="21">
        <v>18</v>
      </c>
      <c r="L154" s="21">
        <v>13</v>
      </c>
      <c r="M154" s="21">
        <v>10</v>
      </c>
      <c r="N154" s="21">
        <v>17</v>
      </c>
      <c r="O154" s="21">
        <v>62</v>
      </c>
    </row>
    <row r="155" spans="1:15" x14ac:dyDescent="0.3">
      <c r="A155" s="28" t="s">
        <v>22</v>
      </c>
      <c r="B155" s="23">
        <v>1415</v>
      </c>
      <c r="C155" s="23">
        <v>1271</v>
      </c>
      <c r="D155" s="23">
        <v>1214</v>
      </c>
      <c r="E155" s="23">
        <v>1135</v>
      </c>
      <c r="F155" s="23">
        <v>1566</v>
      </c>
      <c r="G155" s="23">
        <v>6601</v>
      </c>
      <c r="I155" s="28" t="s">
        <v>22</v>
      </c>
      <c r="J155" s="21">
        <v>14</v>
      </c>
      <c r="K155" s="21">
        <v>12</v>
      </c>
      <c r="L155" s="21">
        <v>14</v>
      </c>
      <c r="M155" s="21">
        <v>14</v>
      </c>
      <c r="N155" s="21">
        <v>15</v>
      </c>
      <c r="O155" s="21">
        <v>69</v>
      </c>
    </row>
    <row r="156" spans="1:15" x14ac:dyDescent="0.3">
      <c r="A156" s="28" t="s">
        <v>21</v>
      </c>
      <c r="B156" s="23">
        <v>1362</v>
      </c>
      <c r="C156" s="23">
        <v>1363</v>
      </c>
      <c r="D156" s="23">
        <v>1152</v>
      </c>
      <c r="E156" s="23">
        <v>777</v>
      </c>
      <c r="F156" s="23">
        <v>750</v>
      </c>
      <c r="G156" s="23">
        <v>5404</v>
      </c>
      <c r="I156" s="28" t="s">
        <v>21</v>
      </c>
      <c r="J156" s="21">
        <v>15</v>
      </c>
      <c r="K156" s="21">
        <v>15</v>
      </c>
      <c r="L156" s="21">
        <v>14</v>
      </c>
      <c r="M156" s="21">
        <v>10</v>
      </c>
      <c r="N156" s="21">
        <v>6</v>
      </c>
      <c r="O156" s="21">
        <v>60</v>
      </c>
    </row>
  </sheetData>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D19" sqref="D19"/>
    </sheetView>
  </sheetViews>
  <sheetFormatPr defaultRowHeight="14.4" x14ac:dyDescent="0.3"/>
  <cols>
    <col min="1" max="1" width="3.5546875" customWidth="1"/>
    <col min="2" max="2" width="14.6640625" customWidth="1"/>
    <col min="3" max="3" width="13" customWidth="1"/>
    <col min="4" max="4" width="16.6640625" customWidth="1"/>
    <col min="5" max="5" width="15.109375" customWidth="1"/>
    <col min="6" max="6" width="16.21875" customWidth="1"/>
    <col min="7" max="7" width="19.10937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93B7-B21C-468D-BE81-BD538B33490F}">
  <dimension ref="A1:AE305"/>
  <sheetViews>
    <sheetView showGridLines="0" tabSelected="1" topLeftCell="A3" zoomScale="85" zoomScaleNormal="85" workbookViewId="0">
      <selection activeCell="S45" sqref="S45"/>
    </sheetView>
  </sheetViews>
  <sheetFormatPr defaultRowHeight="14.4" x14ac:dyDescent="0.3"/>
  <cols>
    <col min="1" max="1" width="7.33203125" customWidth="1"/>
    <col min="2" max="2" width="8.109375" customWidth="1"/>
    <col min="6" max="6" width="2.88671875" customWidth="1"/>
    <col min="8" max="8" width="10.21875" customWidth="1"/>
    <col min="12" max="12" width="12.33203125" customWidth="1"/>
    <col min="13" max="13" width="1.77734375" customWidth="1"/>
    <col min="15" max="15" width="2.33203125" customWidth="1"/>
    <col min="17" max="17" width="11.77734375" customWidth="1"/>
    <col min="18" max="18" width="1.21875" customWidth="1"/>
    <col min="19" max="19" width="17.21875" customWidth="1"/>
    <col min="20" max="20" width="1.88671875" customWidth="1"/>
    <col min="21" max="21" width="14.21875" customWidth="1"/>
    <col min="22" max="22" width="14.33203125" customWidth="1"/>
    <col min="23" max="24" width="13.21875" customWidth="1"/>
    <col min="25" max="25" width="15.33203125" customWidth="1"/>
    <col min="26" max="26" width="14.44140625" customWidth="1"/>
    <col min="27" max="27" width="14.33203125" customWidth="1"/>
  </cols>
  <sheetData>
    <row r="1" spans="1:31" x14ac:dyDescent="0.3">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row>
    <row r="2" spans="1:31"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row>
    <row r="3" spans="1:31"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row>
    <row r="4" spans="1:31"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row>
    <row r="5" spans="1:31" x14ac:dyDescent="0.3">
      <c r="A5" s="43" t="s">
        <v>1082</v>
      </c>
      <c r="B5" s="43"/>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row>
    <row r="6" spans="1:31" x14ac:dyDescent="0.3">
      <c r="A6" s="43"/>
      <c r="B6" s="43"/>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row>
    <row r="7" spans="1:31" x14ac:dyDescent="0.3">
      <c r="A7" s="43"/>
      <c r="B7" s="43"/>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row>
    <row r="8" spans="1:31" x14ac:dyDescent="0.3">
      <c r="A8" s="43"/>
      <c r="B8" s="43"/>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row>
    <row r="9" spans="1:31" x14ac:dyDescent="0.3">
      <c r="A9" s="43"/>
      <c r="B9" s="43"/>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row>
    <row r="10" spans="1:31" x14ac:dyDescent="0.3">
      <c r="A10" s="43"/>
      <c r="B10" s="43"/>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row>
    <row r="11" spans="1:31" x14ac:dyDescent="0.3">
      <c r="A11" s="43"/>
      <c r="B11" s="43"/>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row>
    <row r="12" spans="1:31" x14ac:dyDescent="0.3">
      <c r="A12" s="43"/>
      <c r="B12" s="43"/>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row>
    <row r="13" spans="1:31" x14ac:dyDescent="0.3">
      <c r="A13" s="43"/>
      <c r="B13" s="43"/>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3">
      <c r="A14" s="43"/>
      <c r="B14" s="43"/>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3">
      <c r="A15" s="43"/>
      <c r="B15" s="43"/>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row>
    <row r="16" spans="1:31" x14ac:dyDescent="0.3">
      <c r="A16" s="43"/>
      <c r="B16" s="43"/>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row>
    <row r="17" spans="1:31" x14ac:dyDescent="0.3">
      <c r="A17" s="43"/>
      <c r="B17" s="43"/>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row>
    <row r="18" spans="1:31" x14ac:dyDescent="0.3">
      <c r="A18" s="43"/>
      <c r="B18" s="43"/>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row>
    <row r="19" spans="1:31" x14ac:dyDescent="0.3">
      <c r="A19" s="43"/>
      <c r="B19" s="43"/>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row>
    <row r="20" spans="1:31" x14ac:dyDescent="0.3">
      <c r="A20" s="43"/>
      <c r="B20" s="43"/>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row>
    <row r="21" spans="1:31" x14ac:dyDescent="0.3">
      <c r="A21" s="43"/>
      <c r="B21" s="43"/>
      <c r="C21" s="20"/>
      <c r="D21" s="20"/>
      <c r="E21" s="20"/>
      <c r="F21" s="20"/>
      <c r="G21" s="20"/>
      <c r="H21" s="20"/>
      <c r="I21" s="20"/>
      <c r="J21" s="20"/>
      <c r="K21" s="20"/>
      <c r="L21" s="20"/>
      <c r="M21" s="20"/>
      <c r="N21" s="20"/>
      <c r="O21" s="20"/>
      <c r="P21" s="20"/>
      <c r="Q21" s="20"/>
      <c r="R21" s="20"/>
      <c r="S21" s="20"/>
      <c r="T21" s="20"/>
      <c r="U21" s="20"/>
      <c r="AC21" s="20"/>
      <c r="AD21" s="20"/>
      <c r="AE21" s="20"/>
    </row>
    <row r="22" spans="1:31" ht="15.6" x14ac:dyDescent="0.3">
      <c r="A22" s="43"/>
      <c r="B22" s="43"/>
      <c r="C22" s="20"/>
      <c r="D22" s="20"/>
      <c r="E22" s="20"/>
      <c r="F22" s="20"/>
      <c r="G22" s="20"/>
      <c r="H22" s="20"/>
      <c r="I22" s="20"/>
      <c r="J22" s="20"/>
      <c r="K22" s="20"/>
      <c r="L22" s="20"/>
      <c r="M22" s="20"/>
      <c r="N22" s="20"/>
      <c r="O22" s="20"/>
      <c r="P22" s="20"/>
      <c r="Q22" s="20"/>
      <c r="R22" s="20"/>
      <c r="S22" s="20"/>
      <c r="T22" s="20"/>
      <c r="U22" s="31" t="s">
        <v>1081</v>
      </c>
      <c r="V22" s="37" t="s">
        <v>11</v>
      </c>
      <c r="W22" s="37" t="s">
        <v>9</v>
      </c>
      <c r="X22" s="37" t="s">
        <v>6</v>
      </c>
      <c r="Y22" s="37" t="s">
        <v>13</v>
      </c>
      <c r="Z22" s="37" t="s">
        <v>10</v>
      </c>
      <c r="AA22" s="37" t="s">
        <v>1072</v>
      </c>
      <c r="AC22" s="20"/>
      <c r="AD22" s="20"/>
      <c r="AE22" s="20"/>
    </row>
    <row r="23" spans="1:31" x14ac:dyDescent="0.3">
      <c r="A23" s="43"/>
      <c r="B23" s="43"/>
      <c r="C23" s="20"/>
      <c r="D23" s="20"/>
      <c r="E23" s="20"/>
      <c r="F23" s="20"/>
      <c r="G23" s="20"/>
      <c r="H23" s="20"/>
      <c r="I23" s="20"/>
      <c r="J23" s="20"/>
      <c r="K23" s="20"/>
      <c r="L23" s="20"/>
      <c r="M23" s="20"/>
      <c r="N23" s="20"/>
      <c r="O23" s="20"/>
      <c r="P23" s="20"/>
      <c r="Q23" s="20"/>
      <c r="R23" s="20"/>
      <c r="S23" s="20"/>
      <c r="T23" s="20"/>
      <c r="U23" s="35" t="str" cm="1">
        <f t="array" ref="U23:AA40">IF(Pivots!A139:G156="","", Pivots!A139:G156)</f>
        <v>Cincinnati</v>
      </c>
      <c r="V23" s="33" t="str">
        <v/>
      </c>
      <c r="W23" s="33" t="str">
        <v/>
      </c>
      <c r="X23" s="33" t="str">
        <v/>
      </c>
      <c r="Y23" s="33" t="str">
        <v/>
      </c>
      <c r="Z23" s="33" t="str">
        <v/>
      </c>
      <c r="AA23" s="33" t="str">
        <v/>
      </c>
      <c r="AC23" s="20"/>
      <c r="AD23" s="20"/>
      <c r="AE23" s="20"/>
    </row>
    <row r="24" spans="1:31" x14ac:dyDescent="0.3">
      <c r="A24" s="43"/>
      <c r="B24" s="43"/>
      <c r="C24" s="20"/>
      <c r="D24" s="20"/>
      <c r="E24" s="20"/>
      <c r="F24" s="20"/>
      <c r="G24" s="20"/>
      <c r="H24" s="20"/>
      <c r="I24" s="20"/>
      <c r="J24" s="20"/>
      <c r="K24" s="20"/>
      <c r="L24" s="20"/>
      <c r="M24" s="20"/>
      <c r="N24" s="20"/>
      <c r="O24" s="20"/>
      <c r="P24" s="20"/>
      <c r="Q24" s="20"/>
      <c r="R24" s="20"/>
      <c r="S24" s="20"/>
      <c r="T24" s="20"/>
      <c r="U24" s="36" t="str">
        <v>C0003</v>
      </c>
      <c r="V24" s="34">
        <v>891</v>
      </c>
      <c r="W24" s="34">
        <v>1332</v>
      </c>
      <c r="X24" s="34">
        <v>1282</v>
      </c>
      <c r="Y24" s="34">
        <v>739</v>
      </c>
      <c r="Z24" s="34">
        <v>560</v>
      </c>
      <c r="AA24" s="34">
        <v>4804</v>
      </c>
      <c r="AC24" s="20"/>
      <c r="AD24" s="20"/>
      <c r="AE24" s="20"/>
    </row>
    <row r="25" spans="1:31" x14ac:dyDescent="0.3">
      <c r="A25" s="43"/>
      <c r="B25" s="43"/>
      <c r="C25" s="20"/>
      <c r="D25" s="20"/>
      <c r="E25" s="20"/>
      <c r="F25" s="20"/>
      <c r="G25" s="20"/>
      <c r="H25" s="20"/>
      <c r="I25" s="20"/>
      <c r="J25" s="20"/>
      <c r="K25" s="20"/>
      <c r="L25" s="20"/>
      <c r="M25" s="20"/>
      <c r="N25" s="20"/>
      <c r="O25" s="20"/>
      <c r="P25" s="20"/>
      <c r="Q25" s="20"/>
      <c r="R25" s="20"/>
      <c r="S25" s="20"/>
      <c r="T25" s="20"/>
      <c r="U25" s="36" t="str">
        <v>C0004</v>
      </c>
      <c r="V25" s="34">
        <v>1991</v>
      </c>
      <c r="W25" s="34">
        <v>1886</v>
      </c>
      <c r="X25" s="34">
        <v>1206</v>
      </c>
      <c r="Y25" s="34">
        <v>884</v>
      </c>
      <c r="Z25" s="34">
        <v>1722</v>
      </c>
      <c r="AA25" s="34">
        <v>7689</v>
      </c>
      <c r="AC25" s="20"/>
      <c r="AD25" s="20"/>
      <c r="AE25" s="20"/>
    </row>
    <row r="26" spans="1:31" x14ac:dyDescent="0.3">
      <c r="A26" s="43"/>
      <c r="B26" s="43"/>
      <c r="C26" s="20"/>
      <c r="D26" s="20"/>
      <c r="E26" s="20"/>
      <c r="F26" s="20"/>
      <c r="G26" s="20"/>
      <c r="H26" s="20"/>
      <c r="I26" s="20"/>
      <c r="J26" s="20"/>
      <c r="K26" s="20"/>
      <c r="L26" s="20"/>
      <c r="M26" s="20"/>
      <c r="N26" s="20"/>
      <c r="O26" s="20"/>
      <c r="P26" s="20"/>
      <c r="Q26" s="20"/>
      <c r="R26" s="20"/>
      <c r="S26" s="20"/>
      <c r="T26" s="20"/>
      <c r="U26" s="36" t="str">
        <v>C0011</v>
      </c>
      <c r="V26" s="34">
        <v>1163</v>
      </c>
      <c r="W26" s="34">
        <v>1180</v>
      </c>
      <c r="X26" s="34">
        <v>1616</v>
      </c>
      <c r="Y26" s="34">
        <v>1043</v>
      </c>
      <c r="Z26" s="34">
        <v>1747</v>
      </c>
      <c r="AA26" s="34">
        <v>6749</v>
      </c>
      <c r="AC26" s="20"/>
      <c r="AD26" s="20"/>
      <c r="AE26" s="20"/>
    </row>
    <row r="27" spans="1:31" x14ac:dyDescent="0.3">
      <c r="A27" s="43"/>
      <c r="B27" s="43"/>
      <c r="C27" s="20"/>
      <c r="D27" s="20"/>
      <c r="E27" s="20"/>
      <c r="F27" s="20"/>
      <c r="G27" s="20"/>
      <c r="H27" s="20"/>
      <c r="I27" s="20"/>
      <c r="J27" s="20"/>
      <c r="K27" s="20"/>
      <c r="L27" s="20"/>
      <c r="M27" s="20"/>
      <c r="N27" s="20"/>
      <c r="O27" s="20"/>
      <c r="P27" s="20"/>
      <c r="Q27" s="20"/>
      <c r="R27" s="20"/>
      <c r="S27" s="20"/>
      <c r="T27" s="20"/>
      <c r="U27" s="36" t="str">
        <v>C0012</v>
      </c>
      <c r="V27" s="34">
        <v>1438</v>
      </c>
      <c r="W27" s="34">
        <v>1616</v>
      </c>
      <c r="X27" s="34">
        <v>866</v>
      </c>
      <c r="Y27" s="34">
        <v>829</v>
      </c>
      <c r="Z27" s="34">
        <v>2070</v>
      </c>
      <c r="AA27" s="34">
        <v>6819</v>
      </c>
      <c r="AC27" s="20"/>
      <c r="AD27" s="20"/>
      <c r="AE27" s="20"/>
    </row>
    <row r="28" spans="1:31" x14ac:dyDescent="0.3">
      <c r="A28" s="43"/>
      <c r="B28" s="43"/>
      <c r="C28" s="20"/>
      <c r="D28" s="20"/>
      <c r="E28" s="20"/>
      <c r="F28" s="20"/>
      <c r="G28" s="20"/>
      <c r="H28" s="20"/>
      <c r="I28" s="20"/>
      <c r="J28" s="20"/>
      <c r="K28" s="20"/>
      <c r="L28" s="20"/>
      <c r="M28" s="20"/>
      <c r="N28" s="20"/>
      <c r="O28" s="20"/>
      <c r="P28" s="20"/>
      <c r="Q28" s="20"/>
      <c r="R28" s="20"/>
      <c r="S28" s="20"/>
      <c r="T28" s="20"/>
      <c r="U28" s="35" t="str">
        <v>Cleveland</v>
      </c>
      <c r="V28" s="34" t="str">
        <v/>
      </c>
      <c r="W28" s="34" t="str">
        <v/>
      </c>
      <c r="X28" s="34" t="str">
        <v/>
      </c>
      <c r="Y28" s="34" t="str">
        <v/>
      </c>
      <c r="Z28" s="34" t="str">
        <v/>
      </c>
      <c r="AA28" s="34" t="str">
        <v/>
      </c>
      <c r="AC28" s="20"/>
      <c r="AD28" s="20"/>
      <c r="AE28" s="20"/>
    </row>
    <row r="29" spans="1:31" x14ac:dyDescent="0.3">
      <c r="A29" s="43"/>
      <c r="B29" s="43"/>
      <c r="C29" s="20"/>
      <c r="D29" s="20"/>
      <c r="E29" s="20"/>
      <c r="F29" s="20"/>
      <c r="G29" s="20"/>
      <c r="H29" s="20"/>
      <c r="I29" s="20"/>
      <c r="J29" s="20"/>
      <c r="K29" s="20"/>
      <c r="L29" s="20"/>
      <c r="M29" s="20"/>
      <c r="N29" s="20"/>
      <c r="O29" s="20"/>
      <c r="P29" s="20"/>
      <c r="Q29" s="20"/>
      <c r="R29" s="20"/>
      <c r="S29" s="20"/>
      <c r="T29" s="20"/>
      <c r="U29" s="36" t="str">
        <v>C0002</v>
      </c>
      <c r="V29" s="34">
        <v>1233</v>
      </c>
      <c r="W29" s="34">
        <v>223</v>
      </c>
      <c r="X29" s="34">
        <v>1680</v>
      </c>
      <c r="Y29" s="34">
        <v>990</v>
      </c>
      <c r="Z29" s="34">
        <v>1508</v>
      </c>
      <c r="AA29" s="34">
        <v>5634</v>
      </c>
      <c r="AC29" s="20"/>
      <c r="AD29" s="20"/>
      <c r="AE29" s="20"/>
    </row>
    <row r="30" spans="1:31" x14ac:dyDescent="0.3">
      <c r="A30" s="43"/>
      <c r="B30" s="43"/>
      <c r="C30" s="20"/>
      <c r="D30" s="20"/>
      <c r="E30" s="20"/>
      <c r="F30" s="20"/>
      <c r="G30" s="20"/>
      <c r="H30" s="20"/>
      <c r="I30" s="20"/>
      <c r="J30" s="20"/>
      <c r="K30" s="20"/>
      <c r="L30" s="20"/>
      <c r="M30" s="20"/>
      <c r="N30" s="20"/>
      <c r="O30" s="20"/>
      <c r="P30" s="20"/>
      <c r="Q30" s="20"/>
      <c r="R30" s="20"/>
      <c r="S30" s="20"/>
      <c r="T30" s="20"/>
      <c r="U30" s="36" t="str">
        <v>C0007</v>
      </c>
      <c r="V30" s="34">
        <v>1598</v>
      </c>
      <c r="W30" s="34">
        <v>1907</v>
      </c>
      <c r="X30" s="34">
        <v>869</v>
      </c>
      <c r="Y30" s="34">
        <v>1426</v>
      </c>
      <c r="Z30" s="34">
        <v>1416</v>
      </c>
      <c r="AA30" s="34">
        <v>7216</v>
      </c>
      <c r="AC30" s="20"/>
      <c r="AD30" s="20"/>
      <c r="AE30" s="20"/>
    </row>
    <row r="31" spans="1:31" x14ac:dyDescent="0.3">
      <c r="A31" s="43"/>
      <c r="B31" s="43"/>
      <c r="C31" s="20"/>
      <c r="D31" s="20"/>
      <c r="E31" s="20"/>
      <c r="F31" s="20"/>
      <c r="G31" s="20"/>
      <c r="H31" s="20"/>
      <c r="I31" s="20"/>
      <c r="J31" s="20"/>
      <c r="K31" s="20"/>
      <c r="L31" s="20"/>
      <c r="M31" s="20"/>
      <c r="N31" s="20"/>
      <c r="O31" s="20"/>
      <c r="P31" s="20"/>
      <c r="Q31" s="20"/>
      <c r="R31" s="20"/>
      <c r="S31" s="20"/>
      <c r="T31" s="20"/>
      <c r="U31" s="36" t="str">
        <v>C0008</v>
      </c>
      <c r="V31" s="34">
        <v>900</v>
      </c>
      <c r="W31" s="34">
        <v>1016</v>
      </c>
      <c r="X31" s="34">
        <v>960</v>
      </c>
      <c r="Y31" s="34">
        <v>940</v>
      </c>
      <c r="Z31" s="34">
        <v>1193</v>
      </c>
      <c r="AA31" s="34">
        <v>5009</v>
      </c>
      <c r="AC31" s="20"/>
      <c r="AD31" s="20"/>
      <c r="AE31" s="20"/>
    </row>
    <row r="32" spans="1:31" x14ac:dyDescent="0.3">
      <c r="A32" s="43"/>
      <c r="B32" s="43"/>
      <c r="C32" s="20"/>
      <c r="D32" s="20"/>
      <c r="E32" s="20"/>
      <c r="F32" s="20"/>
      <c r="G32" s="20"/>
      <c r="H32" s="20"/>
      <c r="I32" s="20"/>
      <c r="J32" s="20"/>
      <c r="K32" s="20"/>
      <c r="L32" s="20"/>
      <c r="M32" s="20"/>
      <c r="N32" s="20"/>
      <c r="O32" s="20"/>
      <c r="P32" s="20"/>
      <c r="Q32" s="20"/>
      <c r="R32" s="20"/>
      <c r="S32" s="20"/>
      <c r="T32" s="20"/>
      <c r="U32" s="36" t="str">
        <v>C0010</v>
      </c>
      <c r="V32" s="34">
        <v>900</v>
      </c>
      <c r="W32" s="34">
        <v>1470</v>
      </c>
      <c r="X32" s="34">
        <v>1617</v>
      </c>
      <c r="Y32" s="34">
        <v>1314</v>
      </c>
      <c r="Z32" s="34">
        <v>941</v>
      </c>
      <c r="AA32" s="34">
        <v>6242</v>
      </c>
      <c r="AC32" s="20"/>
      <c r="AD32" s="20"/>
      <c r="AE32" s="20"/>
    </row>
    <row r="33" spans="1:31" x14ac:dyDescent="0.3">
      <c r="A33" s="43"/>
      <c r="B33" s="43"/>
      <c r="C33" s="20"/>
      <c r="D33" s="20"/>
      <c r="E33" s="20"/>
      <c r="F33" s="20"/>
      <c r="G33" s="20"/>
      <c r="H33" s="20"/>
      <c r="I33" s="20"/>
      <c r="J33" s="20"/>
      <c r="K33" s="20"/>
      <c r="L33" s="20"/>
      <c r="M33" s="20"/>
      <c r="N33" s="20"/>
      <c r="O33" s="20"/>
      <c r="P33" s="20"/>
      <c r="Q33" s="20"/>
      <c r="R33" s="20"/>
      <c r="U33" s="36" t="str">
        <v>C0013</v>
      </c>
      <c r="V33" s="34">
        <v>1255</v>
      </c>
      <c r="W33" s="34">
        <v>516</v>
      </c>
      <c r="X33" s="34">
        <v>1874</v>
      </c>
      <c r="Y33" s="34">
        <v>1863</v>
      </c>
      <c r="Z33" s="34">
        <v>1722</v>
      </c>
      <c r="AA33" s="34">
        <v>7230</v>
      </c>
      <c r="AC33" s="20"/>
      <c r="AD33" s="20"/>
      <c r="AE33" s="20"/>
    </row>
    <row r="34" spans="1:31" x14ac:dyDescent="0.3">
      <c r="A34" s="43"/>
      <c r="B34" s="43"/>
      <c r="C34" s="20"/>
      <c r="D34" s="20"/>
      <c r="E34" s="20"/>
      <c r="F34" s="20"/>
      <c r="G34" s="20"/>
      <c r="H34" s="20"/>
      <c r="I34" s="20"/>
      <c r="J34" s="20"/>
      <c r="K34" s="20"/>
      <c r="L34" s="20"/>
      <c r="M34" s="20"/>
      <c r="N34" s="20"/>
      <c r="O34" s="20"/>
      <c r="P34" s="20"/>
      <c r="Q34" s="20"/>
      <c r="R34" s="20"/>
      <c r="U34" s="36" t="str">
        <v>C0015</v>
      </c>
      <c r="V34" s="34">
        <v>1138</v>
      </c>
      <c r="W34" s="34">
        <v>1898</v>
      </c>
      <c r="X34" s="34">
        <v>1482</v>
      </c>
      <c r="Y34" s="34">
        <v>846</v>
      </c>
      <c r="Z34" s="34">
        <v>1154</v>
      </c>
      <c r="AA34" s="34">
        <v>6518</v>
      </c>
      <c r="AC34" s="20"/>
      <c r="AD34" s="20"/>
      <c r="AE34" s="20"/>
    </row>
    <row r="35" spans="1:31" x14ac:dyDescent="0.3">
      <c r="A35" s="43"/>
      <c r="B35" s="43"/>
      <c r="C35" s="20"/>
      <c r="D35" s="20"/>
      <c r="E35" s="20"/>
      <c r="F35" s="20"/>
      <c r="G35" s="20"/>
      <c r="H35" s="20"/>
      <c r="I35" s="20"/>
      <c r="J35" s="20"/>
      <c r="K35" s="20"/>
      <c r="L35" s="20"/>
      <c r="M35" s="20"/>
      <c r="N35" s="20"/>
      <c r="O35" s="20"/>
      <c r="P35" s="20"/>
      <c r="Q35" s="20"/>
      <c r="R35" s="20"/>
      <c r="U35" s="35" t="str">
        <v>Columbus</v>
      </c>
      <c r="V35" s="34" t="str">
        <v/>
      </c>
      <c r="W35" s="34" t="str">
        <v/>
      </c>
      <c r="X35" s="34" t="str">
        <v/>
      </c>
      <c r="Y35" s="34" t="str">
        <v/>
      </c>
      <c r="Z35" s="34" t="str">
        <v/>
      </c>
      <c r="AA35" s="34" t="str">
        <v/>
      </c>
      <c r="AC35" s="20"/>
      <c r="AD35" s="20"/>
      <c r="AE35" s="20"/>
    </row>
    <row r="36" spans="1:31" x14ac:dyDescent="0.3">
      <c r="A36" s="43"/>
      <c r="B36" s="43"/>
      <c r="F36" s="20"/>
      <c r="G36" s="20"/>
      <c r="H36" s="20"/>
      <c r="I36" s="20"/>
      <c r="J36" s="20"/>
      <c r="K36" s="20"/>
      <c r="L36" s="20"/>
      <c r="M36" s="20"/>
      <c r="N36" s="20"/>
      <c r="O36" s="20"/>
      <c r="P36" s="20"/>
      <c r="Q36" s="20"/>
      <c r="R36" s="20"/>
      <c r="S36" s="41"/>
      <c r="T36" s="20"/>
      <c r="U36" s="36" t="str">
        <v>C0001</v>
      </c>
      <c r="V36" s="34">
        <v>1655</v>
      </c>
      <c r="W36" s="34">
        <v>805</v>
      </c>
      <c r="X36" s="34">
        <v>2263</v>
      </c>
      <c r="Y36" s="34">
        <v>987</v>
      </c>
      <c r="Z36" s="34">
        <v>1075</v>
      </c>
      <c r="AA36" s="34">
        <v>6785</v>
      </c>
      <c r="AC36" s="20"/>
      <c r="AD36" s="20"/>
      <c r="AE36" s="20"/>
    </row>
    <row r="37" spans="1:31" ht="15.6" x14ac:dyDescent="0.3">
      <c r="A37" s="43"/>
      <c r="B37" s="43"/>
      <c r="C37" s="39" t="str">
        <f>Pivots!I16</f>
        <v>% of calls : 100%</v>
      </c>
      <c r="D37" s="39"/>
      <c r="E37" s="39"/>
      <c r="F37" s="20"/>
      <c r="G37" s="20"/>
      <c r="H37" s="20"/>
      <c r="I37" s="20"/>
      <c r="J37" s="20"/>
      <c r="K37" s="20"/>
      <c r="L37" s="20"/>
      <c r="M37" s="20"/>
      <c r="N37" s="20"/>
      <c r="O37" s="20"/>
      <c r="P37" s="20"/>
      <c r="Q37" s="20"/>
      <c r="R37" s="20"/>
      <c r="S37" s="41"/>
      <c r="T37" s="20"/>
      <c r="U37" s="36" t="str">
        <v>C0005</v>
      </c>
      <c r="V37" s="34">
        <v>1104</v>
      </c>
      <c r="W37" s="34">
        <v>2280</v>
      </c>
      <c r="X37" s="34">
        <v>1445</v>
      </c>
      <c r="Y37" s="34">
        <v>1722</v>
      </c>
      <c r="Z37" s="34">
        <v>1196</v>
      </c>
      <c r="AA37" s="34">
        <v>7747</v>
      </c>
      <c r="AC37" s="20"/>
      <c r="AD37" s="20"/>
      <c r="AE37" s="20"/>
    </row>
    <row r="38" spans="1:31" ht="15.6" x14ac:dyDescent="0.3">
      <c r="A38" s="43"/>
      <c r="B38" s="43"/>
      <c r="C38" s="40" t="str">
        <f>Pivots!I17</f>
        <v>Call Rank : 4</v>
      </c>
      <c r="D38" s="40"/>
      <c r="E38" s="40"/>
      <c r="F38" s="20"/>
      <c r="G38" s="20"/>
      <c r="H38" s="20"/>
      <c r="I38" s="20"/>
      <c r="J38" s="20"/>
      <c r="K38" s="20"/>
      <c r="L38" s="20"/>
      <c r="M38" s="20"/>
      <c r="N38" s="20"/>
      <c r="O38" s="20"/>
      <c r="P38" s="20"/>
      <c r="Q38" s="20"/>
      <c r="R38" s="20"/>
      <c r="S38" s="42"/>
      <c r="T38" s="20"/>
      <c r="U38" s="36" t="str">
        <v>C0006</v>
      </c>
      <c r="V38" s="34">
        <v>372</v>
      </c>
      <c r="W38" s="34">
        <v>1818</v>
      </c>
      <c r="X38" s="34">
        <v>1346</v>
      </c>
      <c r="Y38" s="34">
        <v>1156</v>
      </c>
      <c r="Z38" s="34">
        <v>1484</v>
      </c>
      <c r="AA38" s="34">
        <v>6176</v>
      </c>
      <c r="AC38" s="20"/>
      <c r="AD38" s="20"/>
      <c r="AE38" s="20"/>
    </row>
    <row r="39" spans="1:31" ht="15.6" x14ac:dyDescent="0.3">
      <c r="A39" s="43"/>
      <c r="B39" s="43"/>
      <c r="C39" s="40" t="str">
        <f>Pivots!I18</f>
        <v>Amount Rank : 4</v>
      </c>
      <c r="D39" s="40"/>
      <c r="E39" s="40"/>
      <c r="F39" s="20"/>
      <c r="G39" s="20"/>
      <c r="H39" s="20"/>
      <c r="I39" s="20"/>
      <c r="J39" s="20"/>
      <c r="K39" s="20"/>
      <c r="L39" s="20"/>
      <c r="M39" s="20"/>
      <c r="N39" s="20"/>
      <c r="O39" s="20"/>
      <c r="P39" s="20"/>
      <c r="Q39" s="20"/>
      <c r="R39" s="20"/>
      <c r="S39" s="42"/>
      <c r="T39" s="20"/>
      <c r="U39" s="36" t="str">
        <v>C0009</v>
      </c>
      <c r="V39" s="34">
        <v>1415</v>
      </c>
      <c r="W39" s="34">
        <v>1271</v>
      </c>
      <c r="X39" s="34">
        <v>1214</v>
      </c>
      <c r="Y39" s="34">
        <v>1135</v>
      </c>
      <c r="Z39" s="34">
        <v>1566</v>
      </c>
      <c r="AA39" s="34">
        <v>6601</v>
      </c>
      <c r="AC39" s="20"/>
      <c r="AD39" s="20"/>
      <c r="AE39" s="20"/>
    </row>
    <row r="40" spans="1:31" x14ac:dyDescent="0.3">
      <c r="A40" s="43"/>
      <c r="B40" s="43"/>
      <c r="C40" s="20"/>
      <c r="D40" s="20"/>
      <c r="E40" s="20"/>
      <c r="F40" s="20"/>
      <c r="G40" s="20"/>
      <c r="H40" s="20"/>
      <c r="I40" s="20"/>
      <c r="J40" s="20"/>
      <c r="K40" s="20"/>
      <c r="L40" s="20"/>
      <c r="M40" s="20"/>
      <c r="N40" s="20"/>
      <c r="O40" s="20"/>
      <c r="P40" s="20"/>
      <c r="Q40" s="20"/>
      <c r="R40" s="20"/>
      <c r="S40" s="38"/>
      <c r="T40" s="20"/>
      <c r="U40" s="36" t="str">
        <v>C0014</v>
      </c>
      <c r="V40" s="34">
        <v>1362</v>
      </c>
      <c r="W40" s="34">
        <v>1363</v>
      </c>
      <c r="X40" s="34">
        <v>1152</v>
      </c>
      <c r="Y40" s="34">
        <v>777</v>
      </c>
      <c r="Z40" s="34">
        <v>750</v>
      </c>
      <c r="AA40" s="34">
        <v>5404</v>
      </c>
      <c r="AB40" s="20"/>
      <c r="AC40" s="20"/>
      <c r="AD40" s="20"/>
      <c r="AE40" s="20"/>
    </row>
    <row r="41" spans="1:31"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row>
    <row r="42" spans="1:31"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row>
    <row r="43" spans="1:31"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row>
    <row r="44" spans="1:31" x14ac:dyDescent="0.3">
      <c r="A44" s="20"/>
      <c r="B44" s="20"/>
      <c r="C44" s="20"/>
      <c r="D44" s="20"/>
      <c r="E44" s="20"/>
      <c r="F44" s="20"/>
      <c r="G44" s="20"/>
      <c r="K44" s="20"/>
      <c r="L44" s="20"/>
      <c r="M44" s="20"/>
      <c r="N44" s="20"/>
      <c r="O44" s="20"/>
      <c r="P44" s="20"/>
      <c r="Q44" s="20"/>
      <c r="R44" s="20"/>
      <c r="S44" s="20"/>
      <c r="T44" s="20"/>
      <c r="U44" s="20"/>
      <c r="V44" s="20"/>
      <c r="W44" s="20"/>
      <c r="X44" s="20"/>
      <c r="Y44" s="20"/>
      <c r="Z44" s="20"/>
      <c r="AA44" s="20"/>
      <c r="AB44" s="20"/>
      <c r="AC44" s="20"/>
      <c r="AD44" s="20"/>
      <c r="AE44" s="20"/>
    </row>
    <row r="45" spans="1:31" x14ac:dyDescent="0.3">
      <c r="A45" s="20"/>
      <c r="B45" s="20"/>
      <c r="C45" s="20"/>
      <c r="D45" s="20"/>
      <c r="E45" s="20"/>
      <c r="F45" s="20"/>
      <c r="G45" s="20"/>
      <c r="K45" s="20"/>
      <c r="L45" s="20"/>
      <c r="M45" s="20"/>
      <c r="N45" s="20"/>
      <c r="O45" s="20"/>
      <c r="P45" s="20"/>
      <c r="Q45" s="20"/>
      <c r="R45" s="20"/>
      <c r="S45" s="20"/>
      <c r="T45" s="20"/>
      <c r="U45" s="20"/>
      <c r="V45" s="20"/>
      <c r="W45" s="20"/>
      <c r="X45" s="20"/>
      <c r="Y45" s="20"/>
      <c r="Z45" s="20"/>
      <c r="AA45" s="20"/>
      <c r="AB45" s="20"/>
      <c r="AC45" s="20"/>
      <c r="AD45" s="20"/>
      <c r="AE45" s="20"/>
    </row>
    <row r="46" spans="1:31" x14ac:dyDescent="0.3">
      <c r="A46" s="20"/>
      <c r="B46" s="20"/>
      <c r="C46" s="20"/>
      <c r="D46" s="20"/>
      <c r="E46" s="20"/>
      <c r="F46" s="20"/>
      <c r="G46" s="20"/>
      <c r="K46" s="20"/>
      <c r="L46" s="20"/>
      <c r="M46" s="20"/>
      <c r="N46" s="20"/>
      <c r="O46" s="20"/>
      <c r="P46" s="20"/>
      <c r="Q46" s="20"/>
      <c r="R46" s="20"/>
      <c r="S46" s="20"/>
      <c r="T46" s="20"/>
      <c r="U46" s="20"/>
      <c r="V46" s="20"/>
      <c r="W46" s="20"/>
      <c r="X46" s="20"/>
      <c r="Y46" s="20"/>
      <c r="Z46" s="20"/>
      <c r="AA46" s="20"/>
      <c r="AB46" s="20"/>
      <c r="AC46" s="20"/>
      <c r="AD46" s="20"/>
      <c r="AE46" s="20"/>
    </row>
    <row r="47" spans="1:31" x14ac:dyDescent="0.3">
      <c r="A47" s="20"/>
      <c r="B47" s="20"/>
      <c r="C47" s="20"/>
      <c r="D47" s="20"/>
      <c r="E47" s="20"/>
      <c r="F47" s="20"/>
      <c r="G47" s="20"/>
      <c r="J47" s="20"/>
      <c r="K47" s="20"/>
      <c r="L47" s="20"/>
      <c r="M47" s="20"/>
      <c r="N47" s="20"/>
      <c r="O47" s="20"/>
      <c r="P47" s="20"/>
      <c r="Q47" s="20"/>
      <c r="R47" s="20"/>
      <c r="S47" s="20"/>
      <c r="T47" s="20"/>
      <c r="U47" s="20"/>
      <c r="V47" s="20"/>
      <c r="W47" s="20"/>
      <c r="X47" s="20"/>
      <c r="Y47" s="20"/>
      <c r="Z47" s="20"/>
      <c r="AA47" s="20"/>
      <c r="AB47" s="20"/>
      <c r="AC47" s="20"/>
      <c r="AD47" s="20"/>
      <c r="AE47" s="20"/>
    </row>
    <row r="48" spans="1:31"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row>
    <row r="49" spans="1:31"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row>
    <row r="50" spans="1:31"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row>
    <row r="51" spans="1:31"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row>
    <row r="52" spans="1:31"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row>
    <row r="53" spans="1:31"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row>
    <row r="54" spans="1:31"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row>
    <row r="55" spans="1:31"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row>
    <row r="56" spans="1:31"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row>
    <row r="57" spans="1:31"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row>
    <row r="58" spans="1:31"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row>
    <row r="59" spans="1:31" x14ac:dyDescent="0.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row>
    <row r="60" spans="1:31" x14ac:dyDescent="0.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row>
    <row r="61" spans="1:31" x14ac:dyDescent="0.3">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row>
    <row r="62" spans="1:31" x14ac:dyDescent="0.3">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row>
    <row r="63" spans="1:31" x14ac:dyDescent="0.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row>
    <row r="64" spans="1:31" x14ac:dyDescent="0.3">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row>
    <row r="65" spans="1:31" x14ac:dyDescent="0.3">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row>
    <row r="66" spans="1:31" x14ac:dyDescent="0.3">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row>
    <row r="67" spans="1:31" x14ac:dyDescent="0.3">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row>
    <row r="68" spans="1:31" x14ac:dyDescent="0.3">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row>
    <row r="69" spans="1:31" x14ac:dyDescent="0.3">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row>
    <row r="70" spans="1:31" x14ac:dyDescent="0.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row>
    <row r="71" spans="1:31" x14ac:dyDescent="0.3">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row>
    <row r="72" spans="1:31" x14ac:dyDescent="0.3">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row>
    <row r="73" spans="1:31" x14ac:dyDescent="0.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row>
    <row r="74" spans="1:31" x14ac:dyDescent="0.3">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row>
    <row r="75" spans="1:31" x14ac:dyDescent="0.3">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row>
    <row r="76" spans="1:31"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row>
    <row r="77" spans="1:31" x14ac:dyDescent="0.3">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row>
    <row r="78" spans="1:31" x14ac:dyDescent="0.3">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row>
    <row r="79" spans="1:31" x14ac:dyDescent="0.3">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row>
    <row r="80" spans="1:31" x14ac:dyDescent="0.3">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row>
    <row r="81" spans="1:31" x14ac:dyDescent="0.3">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row>
    <row r="82" spans="1:31" x14ac:dyDescent="0.3">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row>
    <row r="83" spans="1:31" x14ac:dyDescent="0.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row>
    <row r="84" spans="1:31" x14ac:dyDescent="0.3">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row>
    <row r="85" spans="1:31" x14ac:dyDescent="0.3">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row>
    <row r="86" spans="1:31" x14ac:dyDescent="0.3">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row>
    <row r="87" spans="1:31" x14ac:dyDescent="0.3">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row>
    <row r="88" spans="1:31" x14ac:dyDescent="0.3">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row>
    <row r="89" spans="1:31" x14ac:dyDescent="0.3">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row>
    <row r="90" spans="1:31" x14ac:dyDescent="0.3">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row>
    <row r="91" spans="1:31" x14ac:dyDescent="0.3">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row>
    <row r="92" spans="1:31" x14ac:dyDescent="0.3">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row>
    <row r="93" spans="1:31" x14ac:dyDescent="0.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row>
    <row r="94" spans="1:31" x14ac:dyDescent="0.3">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row>
    <row r="95" spans="1:31" x14ac:dyDescent="0.3">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row>
    <row r="96" spans="1:31" x14ac:dyDescent="0.3">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row>
    <row r="97" spans="1:31" x14ac:dyDescent="0.3">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row>
    <row r="98" spans="1:31" x14ac:dyDescent="0.3">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row>
    <row r="99" spans="1:31" x14ac:dyDescent="0.3">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row>
    <row r="100" spans="1:31" x14ac:dyDescent="0.3">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row>
    <row r="101" spans="1:31" x14ac:dyDescent="0.3">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row>
    <row r="102" spans="1:31" x14ac:dyDescent="0.3">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row>
    <row r="103" spans="1:31" x14ac:dyDescent="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row>
    <row r="104" spans="1:31" x14ac:dyDescent="0.3">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row>
    <row r="105" spans="1:31" x14ac:dyDescent="0.3">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row>
    <row r="106" spans="1:31" x14ac:dyDescent="0.3">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row>
    <row r="107" spans="1:31" x14ac:dyDescent="0.3">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row>
    <row r="108" spans="1:31" x14ac:dyDescent="0.3">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row>
    <row r="109" spans="1:31" x14ac:dyDescent="0.3">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row>
    <row r="110" spans="1:31" x14ac:dyDescent="0.3">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row>
    <row r="111" spans="1:31" x14ac:dyDescent="0.3">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row>
    <row r="112" spans="1:31" x14ac:dyDescent="0.3">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row>
    <row r="113" spans="1:31" x14ac:dyDescent="0.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row>
    <row r="114" spans="1:31" x14ac:dyDescent="0.3">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row>
    <row r="115" spans="1:31" x14ac:dyDescent="0.3">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row>
    <row r="116" spans="1:31" x14ac:dyDescent="0.3">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row>
    <row r="117" spans="1:31" x14ac:dyDescent="0.3">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row>
    <row r="118" spans="1:31" x14ac:dyDescent="0.3">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row>
    <row r="119" spans="1:31" x14ac:dyDescent="0.3">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row>
    <row r="120" spans="1:31" x14ac:dyDescent="0.3">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row>
    <row r="121" spans="1:31" x14ac:dyDescent="0.3">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row>
    <row r="122" spans="1:31" x14ac:dyDescent="0.3">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row>
    <row r="123" spans="1:31" x14ac:dyDescent="0.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row>
    <row r="124" spans="1:31" x14ac:dyDescent="0.3">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row>
    <row r="125" spans="1:31" x14ac:dyDescent="0.3">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row>
    <row r="126" spans="1:31" x14ac:dyDescent="0.3">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row>
    <row r="127" spans="1:31" x14ac:dyDescent="0.3">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row>
    <row r="128" spans="1:31" x14ac:dyDescent="0.3">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row>
    <row r="129" spans="1:31" x14ac:dyDescent="0.3">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row>
    <row r="130" spans="1:31" x14ac:dyDescent="0.3">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row>
    <row r="131" spans="1:31" x14ac:dyDescent="0.3">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row>
    <row r="132" spans="1:31" x14ac:dyDescent="0.3">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row>
    <row r="133" spans="1:31" x14ac:dyDescent="0.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row>
    <row r="134" spans="1:31" x14ac:dyDescent="0.3">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row>
    <row r="135" spans="1:31" x14ac:dyDescent="0.3">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row>
    <row r="136" spans="1:31" x14ac:dyDescent="0.3">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row>
    <row r="137" spans="1:31" x14ac:dyDescent="0.3">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row>
    <row r="138" spans="1:31" x14ac:dyDescent="0.3">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row>
    <row r="139" spans="1:31" x14ac:dyDescent="0.3">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row>
    <row r="140" spans="1:31" x14ac:dyDescent="0.3">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row>
    <row r="141" spans="1:31" x14ac:dyDescent="0.3">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row>
    <row r="142" spans="1:31" x14ac:dyDescent="0.3">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row>
    <row r="143" spans="1:31" x14ac:dyDescent="0.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row>
    <row r="144" spans="1:31" x14ac:dyDescent="0.3">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row>
    <row r="145" spans="1:31" x14ac:dyDescent="0.3">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row>
    <row r="146" spans="1:31" x14ac:dyDescent="0.3">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row>
    <row r="147" spans="1:31" x14ac:dyDescent="0.3">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row>
    <row r="148" spans="1:31" x14ac:dyDescent="0.3">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row>
    <row r="149" spans="1:31" x14ac:dyDescent="0.3">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row>
    <row r="150" spans="1:31" x14ac:dyDescent="0.3">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row>
    <row r="151" spans="1:31" x14ac:dyDescent="0.3">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row>
    <row r="152" spans="1:31" x14ac:dyDescent="0.3">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row>
    <row r="153" spans="1:31" x14ac:dyDescent="0.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row>
    <row r="154" spans="1:31" x14ac:dyDescent="0.3">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row>
    <row r="155" spans="1:31" x14ac:dyDescent="0.3">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row>
    <row r="156" spans="1:31" x14ac:dyDescent="0.3">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row>
    <row r="157" spans="1:31" x14ac:dyDescent="0.3">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row>
    <row r="158" spans="1:31" x14ac:dyDescent="0.3">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row>
    <row r="159" spans="1:31" x14ac:dyDescent="0.3">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row>
    <row r="160" spans="1:31" x14ac:dyDescent="0.3">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row>
    <row r="161" spans="1:31" x14ac:dyDescent="0.3">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row>
    <row r="162" spans="1:31" x14ac:dyDescent="0.3">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row>
    <row r="163" spans="1:31" x14ac:dyDescent="0.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row>
    <row r="164" spans="1:31" x14ac:dyDescent="0.3">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row>
    <row r="165" spans="1:31" x14ac:dyDescent="0.3">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row>
    <row r="166" spans="1:31" x14ac:dyDescent="0.3">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row>
    <row r="167" spans="1:31" x14ac:dyDescent="0.3">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row>
    <row r="168" spans="1:31" x14ac:dyDescent="0.3">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row>
    <row r="169" spans="1:31" x14ac:dyDescent="0.3">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row>
    <row r="170" spans="1:31" x14ac:dyDescent="0.3">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row>
    <row r="171" spans="1:31" x14ac:dyDescent="0.3">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row>
    <row r="172" spans="1:31" x14ac:dyDescent="0.3">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row>
    <row r="173" spans="1:31" x14ac:dyDescent="0.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row>
    <row r="174" spans="1:31" x14ac:dyDescent="0.3">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row>
    <row r="175" spans="1:31" x14ac:dyDescent="0.3">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row>
    <row r="176" spans="1:31" x14ac:dyDescent="0.3">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row>
    <row r="177" spans="1:31" x14ac:dyDescent="0.3">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row>
    <row r="178" spans="1:31" x14ac:dyDescent="0.3">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row>
    <row r="179" spans="1:31" x14ac:dyDescent="0.3">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row>
    <row r="180" spans="1:31" x14ac:dyDescent="0.3">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row>
    <row r="181" spans="1:31" x14ac:dyDescent="0.3">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row>
    <row r="182" spans="1:31" x14ac:dyDescent="0.3">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row>
    <row r="183" spans="1:31" x14ac:dyDescent="0.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row>
    <row r="184" spans="1:31" x14ac:dyDescent="0.3">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row>
    <row r="185" spans="1:31" x14ac:dyDescent="0.3">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row>
    <row r="186" spans="1:31" x14ac:dyDescent="0.3">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row>
    <row r="187" spans="1:31" x14ac:dyDescent="0.3">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row>
    <row r="188" spans="1:31" x14ac:dyDescent="0.3">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row>
    <row r="189" spans="1:31" x14ac:dyDescent="0.3">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row>
    <row r="190" spans="1:31" x14ac:dyDescent="0.3">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row>
    <row r="191" spans="1:31" x14ac:dyDescent="0.3">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row>
    <row r="192" spans="1:31" x14ac:dyDescent="0.3">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row>
    <row r="193" spans="1:31" x14ac:dyDescent="0.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row>
    <row r="194" spans="1:31" x14ac:dyDescent="0.3">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row>
    <row r="195" spans="1:31" x14ac:dyDescent="0.3">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row>
    <row r="196" spans="1:31" x14ac:dyDescent="0.3">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row>
    <row r="197" spans="1:31" x14ac:dyDescent="0.3">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row>
    <row r="198" spans="1:31" x14ac:dyDescent="0.3">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row>
    <row r="199" spans="1:31" x14ac:dyDescent="0.3">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row>
    <row r="200" spans="1:31" x14ac:dyDescent="0.3">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row>
    <row r="201" spans="1:31" x14ac:dyDescent="0.3">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row>
    <row r="202" spans="1:31" x14ac:dyDescent="0.3">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row>
    <row r="203" spans="1:31" x14ac:dyDescent="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row>
    <row r="204" spans="1:31" x14ac:dyDescent="0.3">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row>
    <row r="205" spans="1:31" x14ac:dyDescent="0.3">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row>
    <row r="206" spans="1:31" x14ac:dyDescent="0.3">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row>
    <row r="207" spans="1:31" x14ac:dyDescent="0.3">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row>
    <row r="208" spans="1:31" x14ac:dyDescent="0.3">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row>
    <row r="209" spans="1:31" x14ac:dyDescent="0.3">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row>
    <row r="210" spans="1:31" x14ac:dyDescent="0.3">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row>
    <row r="211" spans="1:31" x14ac:dyDescent="0.3">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row>
    <row r="212" spans="1:31" x14ac:dyDescent="0.3">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row>
    <row r="213" spans="1:31" x14ac:dyDescent="0.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row>
    <row r="214" spans="1:31" x14ac:dyDescent="0.3">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row>
    <row r="215" spans="1:31" x14ac:dyDescent="0.3">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row>
    <row r="216" spans="1:31" x14ac:dyDescent="0.3">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row>
    <row r="217" spans="1:31" x14ac:dyDescent="0.3">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row>
    <row r="218" spans="1:31" x14ac:dyDescent="0.3">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row>
    <row r="219" spans="1:31" x14ac:dyDescent="0.3">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row>
    <row r="220" spans="1:31" x14ac:dyDescent="0.3">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row>
    <row r="221" spans="1:31" x14ac:dyDescent="0.3">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row>
    <row r="222" spans="1:31" x14ac:dyDescent="0.3">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row>
    <row r="223" spans="1:31" x14ac:dyDescent="0.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row>
    <row r="224" spans="1:31" x14ac:dyDescent="0.3">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row>
    <row r="225" spans="1:31" x14ac:dyDescent="0.3">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row>
    <row r="226" spans="1:31" x14ac:dyDescent="0.3">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row>
    <row r="227" spans="1:31" x14ac:dyDescent="0.3">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row>
    <row r="228" spans="1:31" x14ac:dyDescent="0.3">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row>
    <row r="229" spans="1:31" x14ac:dyDescent="0.3">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row>
    <row r="230" spans="1:31" x14ac:dyDescent="0.3">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row>
    <row r="231" spans="1:31" x14ac:dyDescent="0.3">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row>
    <row r="232" spans="1:31" x14ac:dyDescent="0.3">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row>
    <row r="233" spans="1:31" x14ac:dyDescent="0.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row>
    <row r="234" spans="1:31" x14ac:dyDescent="0.3">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row>
    <row r="235" spans="1:31" x14ac:dyDescent="0.3">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row>
    <row r="236" spans="1:31" x14ac:dyDescent="0.3">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row>
    <row r="237" spans="1:31" x14ac:dyDescent="0.3">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row>
    <row r="238" spans="1:31" x14ac:dyDescent="0.3">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row>
    <row r="239" spans="1:31" x14ac:dyDescent="0.3">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row>
    <row r="240" spans="1:31" x14ac:dyDescent="0.3">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row>
    <row r="241" spans="1:31" x14ac:dyDescent="0.3">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row>
    <row r="242" spans="1:31" x14ac:dyDescent="0.3">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row>
    <row r="243" spans="1:31" x14ac:dyDescent="0.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row>
    <row r="244" spans="1:31" x14ac:dyDescent="0.3">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row>
    <row r="245" spans="1:31" x14ac:dyDescent="0.3">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row>
    <row r="246" spans="1:31" x14ac:dyDescent="0.3">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row>
    <row r="247" spans="1:31" x14ac:dyDescent="0.3">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row>
    <row r="248" spans="1:31" x14ac:dyDescent="0.3">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row>
    <row r="249" spans="1:31" x14ac:dyDescent="0.3">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row>
    <row r="250" spans="1:31" x14ac:dyDescent="0.3">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row>
    <row r="251" spans="1:31" x14ac:dyDescent="0.3">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row>
    <row r="252" spans="1:31" x14ac:dyDescent="0.3">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row>
    <row r="253" spans="1:31" x14ac:dyDescent="0.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row>
    <row r="254" spans="1:31" x14ac:dyDescent="0.3">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row>
    <row r="255" spans="1:31" x14ac:dyDescent="0.3">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row>
    <row r="256" spans="1:31" x14ac:dyDescent="0.3">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row>
    <row r="257" spans="1:31" x14ac:dyDescent="0.3">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row>
    <row r="258" spans="1:31" x14ac:dyDescent="0.3">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row>
    <row r="259" spans="1:31" x14ac:dyDescent="0.3">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row>
    <row r="260" spans="1:31" x14ac:dyDescent="0.3">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row>
    <row r="261" spans="1:31" x14ac:dyDescent="0.3">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row>
    <row r="262" spans="1:31" x14ac:dyDescent="0.3">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row>
    <row r="263" spans="1:31" x14ac:dyDescent="0.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row>
    <row r="264" spans="1:31" x14ac:dyDescent="0.3">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row>
    <row r="265" spans="1:31" x14ac:dyDescent="0.3">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row>
    <row r="266" spans="1:31" x14ac:dyDescent="0.3">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row>
    <row r="267" spans="1:31" x14ac:dyDescent="0.3">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row>
    <row r="268" spans="1:31" x14ac:dyDescent="0.3">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row>
    <row r="269" spans="1:31" x14ac:dyDescent="0.3">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row>
    <row r="270" spans="1:31" x14ac:dyDescent="0.3">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row>
    <row r="271" spans="1:31" x14ac:dyDescent="0.3">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row>
    <row r="272" spans="1:31" x14ac:dyDescent="0.3">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row>
    <row r="273" spans="1:31" x14ac:dyDescent="0.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row>
    <row r="274" spans="1:31" x14ac:dyDescent="0.3">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row>
    <row r="275" spans="1:31" x14ac:dyDescent="0.3">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row>
    <row r="276" spans="1:31" x14ac:dyDescent="0.3">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row>
    <row r="277" spans="1:31" x14ac:dyDescent="0.3">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row>
    <row r="278" spans="1:31" x14ac:dyDescent="0.3">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row>
    <row r="279" spans="1:31" x14ac:dyDescent="0.3">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row>
    <row r="280" spans="1:31" x14ac:dyDescent="0.3">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row>
    <row r="281" spans="1:31" x14ac:dyDescent="0.3">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row>
    <row r="282" spans="1:31" x14ac:dyDescent="0.3">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row>
    <row r="283" spans="1:31" x14ac:dyDescent="0.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row>
    <row r="284" spans="1:31" x14ac:dyDescent="0.3">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row>
    <row r="285" spans="1:31" x14ac:dyDescent="0.3">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row>
    <row r="286" spans="1:31" x14ac:dyDescent="0.3">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row>
    <row r="287" spans="1:31" x14ac:dyDescent="0.3">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row>
    <row r="288" spans="1:31" x14ac:dyDescent="0.3">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row>
    <row r="289" spans="1:31" x14ac:dyDescent="0.3">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row>
    <row r="290" spans="1:31" x14ac:dyDescent="0.3">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row>
    <row r="291" spans="1:31" x14ac:dyDescent="0.3">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row>
    <row r="292" spans="1:31" x14ac:dyDescent="0.3">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row>
    <row r="293" spans="1:31" x14ac:dyDescent="0.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row>
    <row r="294" spans="1:31" x14ac:dyDescent="0.3">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row>
    <row r="295" spans="1:31" x14ac:dyDescent="0.3">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row>
    <row r="296" spans="1:31" x14ac:dyDescent="0.3">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row>
    <row r="297" spans="1:31" x14ac:dyDescent="0.3">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row>
    <row r="298" spans="1:31" x14ac:dyDescent="0.3">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row>
    <row r="299" spans="1:31" x14ac:dyDescent="0.3">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row>
    <row r="300" spans="1:31" x14ac:dyDescent="0.3">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row>
    <row r="301" spans="1:31" x14ac:dyDescent="0.3">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row>
    <row r="302" spans="1:31" x14ac:dyDescent="0.3">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row>
    <row r="303" spans="1:31" x14ac:dyDescent="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row>
    <row r="304" spans="1:31" x14ac:dyDescent="0.3">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row>
    <row r="305" spans="1:31" x14ac:dyDescent="0.3">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row>
  </sheetData>
  <mergeCells count="6">
    <mergeCell ref="A5:B40"/>
    <mergeCell ref="S36:S37"/>
    <mergeCell ref="S38:S39"/>
    <mergeCell ref="C37:E37"/>
    <mergeCell ref="C38:E38"/>
    <mergeCell ref="C39:E39"/>
  </mergeCells>
  <conditionalFormatting sqref="V24:Z40">
    <cfRule type="dataBar" priority="3">
      <dataBar>
        <cfvo type="num" val="0"/>
        <cfvo type="formula" val="MAX($V$24:$Z$40)*2"/>
        <color theme="1"/>
      </dataBar>
      <extLst>
        <ext xmlns:x14="http://schemas.microsoft.com/office/spreadsheetml/2009/9/main" uri="{B025F937-C7B1-47D3-B67F-A62EFF666E3E}">
          <x14:id>{5F8760A0-77E1-44FE-BBAC-40AF188643B6}</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4" id="{32B2760C-44F0-43CA-A456-66AF30EC7D22}">
            <xm:f>V$22=Pivots!$E$95</xm:f>
            <x14:dxf>
              <fill>
                <patternFill>
                  <bgColor theme="4" tint="0.59996337778862885"/>
                </patternFill>
              </fill>
              <border>
                <left style="thin">
                  <color auto="1"/>
                </left>
                <right style="thin">
                  <color auto="1"/>
                </right>
                <top style="thin">
                  <color auto="1"/>
                </top>
                <bottom style="thin">
                  <color auto="1"/>
                </bottom>
                <vertical/>
                <horizontal/>
              </border>
            </x14:dxf>
          </x14:cfRule>
          <x14:cfRule type="expression" priority="5" id="{CACFA27D-422E-4480-9273-F4D7E16CB689}">
            <xm:f>V$22=Pivots!$D$95</xm:f>
            <x14:dxf>
              <fill>
                <patternFill>
                  <bgColor theme="4" tint="0.59996337778862885"/>
                </patternFill>
              </fill>
              <border>
                <left style="thin">
                  <color auto="1"/>
                </left>
                <right style="thin">
                  <color auto="1"/>
                </right>
                <top style="thin">
                  <color auto="1"/>
                </top>
                <bottom style="thin">
                  <color auto="1"/>
                </bottom>
                <vertical/>
                <horizontal/>
              </border>
            </x14:dxf>
          </x14:cfRule>
          <xm:sqref>V22:Z40</xm:sqref>
        </x14:conditionalFormatting>
        <x14:conditionalFormatting xmlns:xm="http://schemas.microsoft.com/office/excel/2006/main">
          <x14:cfRule type="dataBar" id="{5F8760A0-77E1-44FE-BBAC-40AF188643B6}">
            <x14:dataBar minLength="0" maxLength="100" gradient="0">
              <x14:cfvo type="num">
                <xm:f>0</xm:f>
              </x14:cfvo>
              <x14:cfvo type="formula">
                <xm:f>MAX($V$24:$Z$40)*2</xm:f>
              </x14:cfvo>
              <x14:negativeFillColor rgb="FFFF0000"/>
              <x14:axisColor rgb="FF000000"/>
            </x14:dataBar>
          </x14:cfRule>
          <xm:sqref>V24:Z40</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A1360A-E9AE-4720-9E58-052D0AF552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Pivots</vt:lpstr>
      <vt:lpstr>Data</vt:lpstr>
      <vt:lpstr>Customer_Center_report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S.Krishna Raj</cp:lastModifiedBy>
  <dcterms:created xsi:type="dcterms:W3CDTF">2021-03-14T20:21:32Z</dcterms:created>
  <dcterms:modified xsi:type="dcterms:W3CDTF">2025-05-15T18:39:57Z</dcterms:modified>
</cp:coreProperties>
</file>