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Lab PC\Documents\"/>
    </mc:Choice>
  </mc:AlternateContent>
  <xr:revisionPtr revIDLastSave="0" documentId="13_ncr:1_{158F4922-A729-4CB4-8A3D-BC15A22DB276}" xr6:coauthVersionLast="47" xr6:coauthVersionMax="47" xr10:uidLastSave="{00000000-0000-0000-0000-000000000000}"/>
  <bookViews>
    <workbookView xWindow="-120" yWindow="-120" windowWidth="24240" windowHeight="13020" xr2:uid="{454716E9-92D8-46AF-AFE5-9FD945F0D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C33" i="1"/>
  <c r="C35" i="1"/>
  <c r="C34" i="1"/>
  <c r="D2" i="1"/>
  <c r="F2" i="1" s="1"/>
  <c r="D3" i="1"/>
  <c r="G3" i="1" s="1"/>
  <c r="D4" i="1"/>
  <c r="F4" i="1" s="1"/>
  <c r="D5" i="1"/>
  <c r="F5" i="1" s="1"/>
  <c r="D6" i="1"/>
  <c r="F6" i="1" s="1"/>
  <c r="D7" i="1"/>
  <c r="G7" i="1" s="1"/>
  <c r="D8" i="1"/>
  <c r="F8" i="1" s="1"/>
  <c r="D9" i="1"/>
  <c r="F9" i="1" s="1"/>
  <c r="D10" i="1"/>
  <c r="F10" i="1" s="1"/>
  <c r="D11" i="1"/>
  <c r="G11" i="1" s="1"/>
  <c r="D12" i="1"/>
  <c r="F12" i="1" s="1"/>
  <c r="D13" i="1"/>
  <c r="F13" i="1" s="1"/>
  <c r="D14" i="1"/>
  <c r="F14" i="1" s="1"/>
  <c r="D15" i="1"/>
  <c r="G15" i="1" s="1"/>
  <c r="D16" i="1"/>
  <c r="F16" i="1" s="1"/>
  <c r="D17" i="1"/>
  <c r="F17" i="1" s="1"/>
  <c r="D18" i="1"/>
  <c r="F18" i="1" s="1"/>
  <c r="D19" i="1"/>
  <c r="G19" i="1" s="1"/>
  <c r="D20" i="1"/>
  <c r="F20" i="1" s="1"/>
  <c r="D21" i="1"/>
  <c r="F2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0" i="1" l="1"/>
  <c r="G14" i="1"/>
  <c r="G21" i="1"/>
  <c r="G17" i="1"/>
  <c r="G13" i="1"/>
  <c r="G9" i="1"/>
  <c r="G5" i="1"/>
  <c r="G16" i="1"/>
  <c r="G12" i="1"/>
  <c r="G8" i="1"/>
  <c r="G4" i="1"/>
  <c r="G18" i="1"/>
  <c r="G10" i="1"/>
  <c r="G6" i="1"/>
  <c r="G2" i="1"/>
  <c r="N21" i="1"/>
  <c r="N17" i="1"/>
  <c r="N13" i="1"/>
  <c r="N9" i="1"/>
  <c r="N5" i="1"/>
  <c r="N20" i="1"/>
  <c r="N16" i="1"/>
  <c r="N12" i="1"/>
  <c r="N8" i="1"/>
  <c r="N4" i="1"/>
  <c r="N19" i="1"/>
  <c r="N15" i="1"/>
  <c r="N11" i="1"/>
  <c r="N7" i="1"/>
  <c r="N3" i="1"/>
  <c r="N18" i="1"/>
  <c r="N14" i="1"/>
  <c r="N10" i="1"/>
  <c r="N6" i="1"/>
  <c r="N2" i="1"/>
  <c r="L6" i="1"/>
  <c r="L18" i="1"/>
  <c r="L15" i="1"/>
  <c r="L7" i="1"/>
  <c r="L14" i="1"/>
  <c r="L3" i="1"/>
  <c r="L19" i="1"/>
  <c r="L10" i="1"/>
  <c r="L2" i="1"/>
  <c r="L21" i="1"/>
  <c r="L17" i="1"/>
  <c r="L13" i="1"/>
  <c r="L9" i="1"/>
  <c r="L5" i="1"/>
  <c r="L11" i="1"/>
  <c r="L20" i="1"/>
  <c r="L16" i="1"/>
  <c r="L12" i="1"/>
  <c r="L8" i="1"/>
  <c r="L4" i="1"/>
  <c r="J12" i="1"/>
  <c r="J20" i="1"/>
  <c r="J16" i="1"/>
  <c r="J8" i="1"/>
  <c r="J21" i="1"/>
  <c r="J17" i="1"/>
  <c r="J13" i="1"/>
  <c r="J9" i="1"/>
  <c r="J5" i="1"/>
  <c r="J4" i="1"/>
  <c r="J19" i="1"/>
  <c r="J15" i="1"/>
  <c r="J11" i="1"/>
  <c r="J7" i="1"/>
  <c r="J3" i="1"/>
  <c r="J18" i="1"/>
  <c r="J14" i="1"/>
  <c r="J10" i="1"/>
  <c r="J6" i="1"/>
  <c r="J2" i="1"/>
  <c r="F19" i="1"/>
  <c r="F3" i="1"/>
  <c r="F15" i="1"/>
  <c r="F11" i="1"/>
  <c r="F7" i="1"/>
  <c r="K10" i="1"/>
  <c r="K20" i="1" l="1"/>
  <c r="K4" i="1"/>
  <c r="M4" i="1" s="1"/>
  <c r="K11" i="1"/>
  <c r="M11" i="1" s="1"/>
  <c r="K3" i="1"/>
  <c r="M3" i="1" s="1"/>
  <c r="K8" i="1"/>
  <c r="M8" i="1" s="1"/>
  <c r="K17" i="1"/>
  <c r="M17" i="1" s="1"/>
  <c r="M26" i="1" s="1"/>
  <c r="K19" i="1"/>
  <c r="M19" i="1" s="1"/>
  <c r="K12" i="1"/>
  <c r="M12" i="1" s="1"/>
  <c r="K5" i="1"/>
  <c r="M5" i="1" s="1"/>
  <c r="K9" i="1"/>
  <c r="M9" i="1" s="1"/>
  <c r="K21" i="1"/>
  <c r="M21" i="1" s="1"/>
  <c r="K15" i="1"/>
  <c r="M15" i="1" s="1"/>
  <c r="M27" i="1" s="1"/>
  <c r="K13" i="1"/>
  <c r="M13" i="1" s="1"/>
  <c r="K2" i="1"/>
  <c r="M2" i="1" s="1"/>
  <c r="K18" i="1"/>
  <c r="M18" i="1" s="1"/>
  <c r="K6" i="1"/>
  <c r="M6" i="1" s="1"/>
  <c r="K7" i="1"/>
  <c r="M7" i="1" s="1"/>
  <c r="K16" i="1"/>
  <c r="M16" i="1" s="1"/>
  <c r="K14" i="1"/>
  <c r="M14" i="1" s="1"/>
  <c r="M10" i="1"/>
  <c r="M20" i="1"/>
  <c r="M25" i="1" l="1"/>
  <c r="M23" i="1"/>
  <c r="M24" i="1"/>
  <c r="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ICT Lab PC</author>
  </authors>
  <commentList>
    <comment ref="J27" authorId="0" shapeId="0" xr:uid="{D4E4EA31-AB74-4747-AD91-4EB9E7AA39DF}">
      <text>
        <r>
          <rPr>
            <b/>
            <sz val="9"/>
            <color indexed="81"/>
            <rFont val="Tahoma"/>
            <family val="2"/>
          </rPr>
          <t>ICT Lab PC:</t>
        </r>
        <r>
          <rPr>
            <sz val="9"/>
            <color indexed="81"/>
            <rFont val="Tahoma"/>
            <family val="2"/>
          </rPr>
          <t xml:space="preserve">
Data tools-D validation-list-source(Select all names)</t>
        </r>
      </text>
    </comment>
  </commentList>
</comments>
</file>

<file path=xl/sharedStrings.xml><?xml version="1.0" encoding="utf-8"?>
<sst xmlns="http://schemas.openxmlformats.org/spreadsheetml/2006/main" count="70" uniqueCount="55">
  <si>
    <t>SN</t>
  </si>
  <si>
    <t>Name</t>
  </si>
  <si>
    <t>Date of Birth</t>
  </si>
  <si>
    <t>Basic Salary</t>
  </si>
  <si>
    <t>House Rent</t>
  </si>
  <si>
    <t>Medical Allowance</t>
  </si>
  <si>
    <t>Travel Allowance</t>
  </si>
  <si>
    <t>Tiffin</t>
  </si>
  <si>
    <t>Increament</t>
  </si>
  <si>
    <t>Gross Salary</t>
  </si>
  <si>
    <t>GPF</t>
  </si>
  <si>
    <t>Muhammad</t>
  </si>
  <si>
    <t>Abu Bakar</t>
  </si>
  <si>
    <t>Umar</t>
  </si>
  <si>
    <t>Usman</t>
  </si>
  <si>
    <t>Ali</t>
  </si>
  <si>
    <t>Abu Huraira</t>
  </si>
  <si>
    <t>Ab ibn Umar</t>
  </si>
  <si>
    <t>Zayid bin Haris</t>
  </si>
  <si>
    <t>Salauddin</t>
  </si>
  <si>
    <t>Kasim</t>
  </si>
  <si>
    <t>Tarik bin Jiad</t>
  </si>
  <si>
    <t>Muabia</t>
  </si>
  <si>
    <t>Usman bin Aus</t>
  </si>
  <si>
    <t>Retirement</t>
  </si>
  <si>
    <t>Shahin</t>
  </si>
  <si>
    <t>Akram</t>
  </si>
  <si>
    <t>Alok</t>
  </si>
  <si>
    <t>Sufean</t>
  </si>
  <si>
    <t>Tofa</t>
  </si>
  <si>
    <t>Rakib</t>
  </si>
  <si>
    <t>Rahim</t>
  </si>
  <si>
    <t>Monthly Salary</t>
  </si>
  <si>
    <t>Category</t>
  </si>
  <si>
    <t>NEW</t>
  </si>
  <si>
    <t>MAX</t>
  </si>
  <si>
    <t>MIN</t>
  </si>
  <si>
    <t>AVERAGE</t>
  </si>
  <si>
    <t>kasim</t>
  </si>
  <si>
    <t>Data tools</t>
  </si>
  <si>
    <t>Excel practice online- excel zero to hero for practicing online</t>
  </si>
  <si>
    <t>a</t>
  </si>
  <si>
    <t>b</t>
  </si>
  <si>
    <t>c</t>
  </si>
  <si>
    <t>d</t>
  </si>
  <si>
    <t>e</t>
  </si>
  <si>
    <t>count</t>
  </si>
  <si>
    <t>counta</t>
  </si>
  <si>
    <t>countblank</t>
  </si>
  <si>
    <t>red</t>
  </si>
  <si>
    <t>black</t>
  </si>
  <si>
    <t>good</t>
  </si>
  <si>
    <t>bad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</si>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</sst>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05E8D-D98B-491C-A5B8-9E3E1F288B99}" name="Table1" displayName="Table1" ref="A1:N22" totalsRowCount="1">
  <autoFilter ref="A1:N21" xr:uid="{2F205E8D-D98B-491C-A5B8-9E3E1F288B99}"/>
  <tableColumns count="14">
    <tableColumn id="1" xr3:uid="{777308CA-F055-47CE-A306-7DCBB9DDE61E}" name="SN"/>
    <tableColumn id="2" xr3:uid="{071DE2F5-FE8E-4F61-B5BA-7C27F2B48104}" name="Name"/>
    <tableColumn id="3" xr3:uid="{BD522F7B-B96B-4487-8CD0-4DCF9D4668A3}" name="Date of Birth" dataDxfId="17" totalsRowDxfId="16"/>
    <tableColumn id="4" xr3:uid="{3C589F81-F4CA-41EC-9A65-D999F380DB48}" name="Basic Salary">
      <calculatedColumnFormula>RANDBETWEEN(15000,30000)</calculatedColumnFormula>
    </tableColumn>
    <tableColumn id="5" xr3:uid="{4120FD6E-DEC2-46B0-A789-123EB13290C3}" name="Retirement" dataDxfId="15" totalsRowDxfId="14">
      <calculatedColumnFormula>EOMONTH(C2,12*60)</calculatedColumnFormula>
    </tableColumn>
    <tableColumn id="6" xr3:uid="{6B886B9F-6E0A-40DB-B930-6683F230939C}" name="House Rent" dataDxfId="13" totalsRowDxfId="12">
      <calculatedColumnFormula>Table1[[#This Row],[Basic Salary]]*45%</calculatedColumnFormula>
    </tableColumn>
    <tableColumn id="7" xr3:uid="{24CE1686-2182-4603-8C0A-D36D07A801BC}" name="Medical Allowance" dataDxfId="11" totalsRowDxfId="10">
      <calculatedColumnFormula>Table1[[#This Row],[Basic Salary]]*5%</calculatedColumnFormula>
    </tableColumn>
    <tableColumn id="8" xr3:uid="{7738C06D-6F91-408D-A76E-ABA7F75817BD}" name="Travel Allowance"/>
    <tableColumn id="9" xr3:uid="{B69E9078-FE75-4195-A354-82E3F32201A5}" name="Tiffin"/>
    <tableColumn id="10" xr3:uid="{2DC0715D-563F-4188-AFB5-A598990B082B}" name="Increament" dataDxfId="9" totalsRowDxfId="8">
      <calculatedColumnFormula>Table1[[#This Row],[Basic Salary]]*5%</calculatedColumnFormula>
    </tableColumn>
    <tableColumn id="11" xr3:uid="{844EABEB-F088-48F5-A8CA-56B69E2D2844}" name="Gross Salary" dataDxfId="7" totalsRowDxfId="6">
      <calculatedColumnFormula>SUM(Table1[[#This Row],[Basic Salary]]+Table1[[#This Row],[House Rent]]+Table1[[#This Row],[Medical Allowance]]+Table1[[#This Row],[Travel Allowance]]+Table1[[#This Row],[Tiffin]]+Table1[[#This Row],[Increament]])</calculatedColumnFormula>
    </tableColumn>
    <tableColumn id="12" xr3:uid="{E1A01D26-914C-4121-AEC1-2E165838A8AB}" name="GPF" totalsRowLabel="MAX" dataDxfId="5" totalsRowDxfId="4">
      <calculatedColumnFormula>Table1[[#This Row],[Basic Salary]]*15%</calculatedColumnFormula>
    </tableColumn>
    <tableColumn id="13" xr3:uid="{03F8CBE8-75C2-4A98-A177-AD62405EB11C}" name="Monthly Salary" totalsRowFunction="custom" dataDxfId="3" totalsRowDxfId="2">
      <calculatedColumnFormula>Table1[[#This Row],[Gross Salary]]-Table1[[#This Row],[GPF]]</calculatedColumnFormula>
      <totalsRowFormula>MAX(M2:M21)</totalsRowFormula>
    </tableColumn>
    <tableColumn id="14" xr3:uid="{7626336C-58DC-4813-A1FC-3859F8B63BE1}" name="Category" dataDxfId="1" totalsRowDxfId="0">
      <calculatedColumnFormula>IF(Table1[[#This Row],[Basic Salary]]&gt;20000,"A+",IF(Table1[[#This Row],[Basic Salary]]&gt;18000,"B+","C+"))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94482E-386C-42AD-8B9C-7A0D9ACA9771}" name="Table5" displayName="Table5" ref="P1:P21" totalsRowShown="0">
  <autoFilter ref="P1:P21" xr:uid="{E494482E-386C-42AD-8B9C-7A0D9ACA9771}"/>
  <tableColumns count="1">
    <tableColumn id="1" xr3:uid="{E271AA4B-16AE-4A18-92D1-4E5BE80E83A9}" name="NEW">
      <calculatedColumnFormula>RANDBETWEEN(1,20)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B40-2D67-4B12-AAD3-BCB59E5A19C1}">
  <dimension ref="A1:P36"/>
  <sheetViews>
    <sheetView tabSelected="1" topLeftCell="A10" workbookViewId="0">
      <selection activeCell="J34" sqref="J34"/>
    </sheetView>
  </sheetViews>
  <sheetFormatPr defaultRowHeight="15" x14ac:dyDescent="0.25"/>
  <cols>
    <col min="2" max="2" width="13.140625" customWidth="1"/>
    <col min="3" max="3" width="14.28515625" customWidth="1"/>
    <col min="4" max="6" width="13.28515625" customWidth="1"/>
    <col min="7" max="7" width="20" customWidth="1"/>
    <col min="8" max="8" width="18.28515625" customWidth="1"/>
    <col min="10" max="10" width="13.28515625" customWidth="1"/>
    <col min="11" max="11" width="13.85546875" customWidth="1"/>
    <col min="13" max="13" width="15" customWidth="1"/>
    <col min="14" max="14" width="11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33</v>
      </c>
      <c r="P1" t="s">
        <v>34</v>
      </c>
    </row>
    <row r="2" spans="1:16" x14ac:dyDescent="0.25">
      <c r="A2">
        <v>1</v>
      </c>
      <c r="B2" t="s">
        <v>11</v>
      </c>
      <c r="C2" s="1">
        <v>36603</v>
      </c>
      <c r="D2">
        <f ca="1">RANDBETWEEN(15000,30000)</f>
        <v>21575</v>
      </c>
      <c r="E2" s="1">
        <f t="shared" ref="E2:E21" si="0">EOMONTH(C2,12*60)</f>
        <v>58531</v>
      </c>
      <c r="F2">
        <f ca="1">Table1[[#This Row],[Basic Salary]]*45%</f>
        <v>9708.75</v>
      </c>
      <c r="G2">
        <f ca="1">Table1[[#This Row],[Basic Salary]]*5%</f>
        <v>1078.75</v>
      </c>
      <c r="H2">
        <v>500</v>
      </c>
      <c r="I2">
        <v>200</v>
      </c>
      <c r="J2">
        <f ca="1">Table1[[#This Row],[Basic Salary]]*5%</f>
        <v>1078.75</v>
      </c>
      <c r="K2">
        <f ca="1">SUM(Table1[[#This Row],[Basic Salary]]+Table1[[#This Row],[House Rent]]+Table1[[#This Row],[Medical Allowance]]+Table1[[#This Row],[Travel Allowance]]+Table1[[#This Row],[Tiffin]]+Table1[[#This Row],[Increament]])</f>
        <v>34141.25</v>
      </c>
      <c r="L2">
        <f ca="1">Table1[[#This Row],[Basic Salary]]*15%</f>
        <v>3236.25</v>
      </c>
      <c r="M2">
        <f ca="1">Table1[[#This Row],[Gross Salary]]-Table1[[#This Row],[GPF]]</f>
        <v>30905</v>
      </c>
      <c r="N2" s="2" t="str">
        <f ca="1">IF(Table1[[#This Row],[Basic Salary]]&gt;20000,"A+",IF(Table1[[#This Row],[Basic Salary]]&gt;18000,"B+","C+"))</f>
        <v>A+</v>
      </c>
      <c r="P2">
        <f ca="1">RANDBETWEEN(1,20)</f>
        <v>8</v>
      </c>
    </row>
    <row r="3" spans="1:16" x14ac:dyDescent="0.25">
      <c r="A3">
        <v>2</v>
      </c>
      <c r="B3" t="s">
        <v>12</v>
      </c>
      <c r="C3" s="1">
        <v>36604</v>
      </c>
      <c r="D3">
        <f t="shared" ref="D3:D21" ca="1" si="1">RANDBETWEEN(15000,30000)</f>
        <v>22973</v>
      </c>
      <c r="E3" s="1">
        <f t="shared" si="0"/>
        <v>58531</v>
      </c>
      <c r="F3">
        <f ca="1">Table1[[#This Row],[Basic Salary]]*45%</f>
        <v>10337.85</v>
      </c>
      <c r="G3">
        <f ca="1">Table1[[#This Row],[Basic Salary]]*5%</f>
        <v>1148.6500000000001</v>
      </c>
      <c r="H3">
        <v>500</v>
      </c>
      <c r="I3">
        <v>200</v>
      </c>
      <c r="J3">
        <f ca="1">Table1[[#This Row],[Basic Salary]]*5%</f>
        <v>1148.6500000000001</v>
      </c>
      <c r="K3">
        <f ca="1">SUM(Table1[[#This Row],[Basic Salary]]+Table1[[#This Row],[House Rent]]+Table1[[#This Row],[Medical Allowance]]+Table1[[#This Row],[Travel Allowance]]+Table1[[#This Row],[Tiffin]]+Table1[[#This Row],[Increament]])</f>
        <v>36308.15</v>
      </c>
      <c r="L3">
        <f ca="1">Table1[[#This Row],[Basic Salary]]*15%</f>
        <v>3445.95</v>
      </c>
      <c r="M3">
        <f ca="1">Table1[[#This Row],[Gross Salary]]-Table1[[#This Row],[GPF]]</f>
        <v>32862.200000000004</v>
      </c>
      <c r="N3" s="2" t="str">
        <f ca="1">IF(Table1[[#This Row],[Basic Salary]]&gt;20000,"A+",IF(Table1[[#This Row],[Basic Salary]]&gt;18000,"B+","C+"))</f>
        <v>A+</v>
      </c>
      <c r="P3">
        <f t="shared" ref="P3:P21" ca="1" si="2">RANDBETWEEN(1,20)</f>
        <v>20</v>
      </c>
    </row>
    <row r="4" spans="1:16" x14ac:dyDescent="0.25">
      <c r="A4">
        <v>3</v>
      </c>
      <c r="B4" t="s">
        <v>13</v>
      </c>
      <c r="C4" s="1">
        <v>36605</v>
      </c>
      <c r="D4">
        <f t="shared" ca="1" si="1"/>
        <v>26690</v>
      </c>
      <c r="E4" s="1">
        <f t="shared" si="0"/>
        <v>58531</v>
      </c>
      <c r="F4">
        <f ca="1">Table1[[#This Row],[Basic Salary]]*45%</f>
        <v>12010.5</v>
      </c>
      <c r="G4">
        <f ca="1">Table1[[#This Row],[Basic Salary]]*5%</f>
        <v>1334.5</v>
      </c>
      <c r="H4">
        <v>500</v>
      </c>
      <c r="I4">
        <v>200</v>
      </c>
      <c r="J4">
        <f ca="1">Table1[[#This Row],[Basic Salary]]*5%</f>
        <v>1334.5</v>
      </c>
      <c r="K4">
        <f ca="1">SUM(Table1[[#This Row],[Basic Salary]]+Table1[[#This Row],[House Rent]]+Table1[[#This Row],[Medical Allowance]]+Table1[[#This Row],[Travel Allowance]]+Table1[[#This Row],[Tiffin]]+Table1[[#This Row],[Increament]])</f>
        <v>42069.5</v>
      </c>
      <c r="L4">
        <f ca="1">Table1[[#This Row],[Basic Salary]]*15%</f>
        <v>4003.5</v>
      </c>
      <c r="M4">
        <f ca="1">Table1[[#This Row],[Gross Salary]]-Table1[[#This Row],[GPF]]</f>
        <v>38066</v>
      </c>
      <c r="N4" s="2" t="str">
        <f ca="1">IF(Table1[[#This Row],[Basic Salary]]&gt;20000,"A+",IF(Table1[[#This Row],[Basic Salary]]&gt;18000,"B+","C+"))</f>
        <v>A+</v>
      </c>
      <c r="P4">
        <f t="shared" ca="1" si="2"/>
        <v>14</v>
      </c>
    </row>
    <row r="5" spans="1:16" x14ac:dyDescent="0.25">
      <c r="A5">
        <v>4</v>
      </c>
      <c r="B5" t="s">
        <v>14</v>
      </c>
      <c r="C5" s="1">
        <v>36606</v>
      </c>
      <c r="D5">
        <f t="shared" ca="1" si="1"/>
        <v>18266</v>
      </c>
      <c r="E5" s="1">
        <f t="shared" si="0"/>
        <v>58531</v>
      </c>
      <c r="F5">
        <f ca="1">Table1[[#This Row],[Basic Salary]]*45%</f>
        <v>8219.7000000000007</v>
      </c>
      <c r="G5">
        <f ca="1">Table1[[#This Row],[Basic Salary]]*5%</f>
        <v>913.30000000000007</v>
      </c>
      <c r="H5">
        <v>500</v>
      </c>
      <c r="I5">
        <v>200</v>
      </c>
      <c r="J5">
        <f ca="1">Table1[[#This Row],[Basic Salary]]*5%</f>
        <v>913.30000000000007</v>
      </c>
      <c r="K5">
        <f ca="1">SUM(Table1[[#This Row],[Basic Salary]]+Table1[[#This Row],[House Rent]]+Table1[[#This Row],[Medical Allowance]]+Table1[[#This Row],[Travel Allowance]]+Table1[[#This Row],[Tiffin]]+Table1[[#This Row],[Increament]])</f>
        <v>29012.3</v>
      </c>
      <c r="L5">
        <f ca="1">Table1[[#This Row],[Basic Salary]]*15%</f>
        <v>2739.9</v>
      </c>
      <c r="M5">
        <f ca="1">Table1[[#This Row],[Gross Salary]]-Table1[[#This Row],[GPF]]</f>
        <v>26272.399999999998</v>
      </c>
      <c r="N5" s="2" t="str">
        <f ca="1">IF(Table1[[#This Row],[Basic Salary]]&gt;20000,"A+",IF(Table1[[#This Row],[Basic Salary]]&gt;18000,"B+","C+"))</f>
        <v>B+</v>
      </c>
      <c r="P5">
        <f t="shared" ca="1" si="2"/>
        <v>2</v>
      </c>
    </row>
    <row r="6" spans="1:16" x14ac:dyDescent="0.25">
      <c r="A6">
        <v>5</v>
      </c>
      <c r="B6" t="s">
        <v>15</v>
      </c>
      <c r="C6" s="1">
        <v>36607</v>
      </c>
      <c r="D6">
        <f t="shared" ca="1" si="1"/>
        <v>19773</v>
      </c>
      <c r="E6" s="1">
        <f t="shared" si="0"/>
        <v>58531</v>
      </c>
      <c r="F6">
        <f ca="1">Table1[[#This Row],[Basic Salary]]*45%</f>
        <v>8897.85</v>
      </c>
      <c r="G6">
        <f ca="1">Table1[[#This Row],[Basic Salary]]*5%</f>
        <v>988.65000000000009</v>
      </c>
      <c r="H6">
        <v>500</v>
      </c>
      <c r="I6">
        <v>200</v>
      </c>
      <c r="J6">
        <f ca="1">Table1[[#This Row],[Basic Salary]]*5%</f>
        <v>988.65000000000009</v>
      </c>
      <c r="K6">
        <f ca="1">SUM(Table1[[#This Row],[Basic Salary]]+Table1[[#This Row],[House Rent]]+Table1[[#This Row],[Medical Allowance]]+Table1[[#This Row],[Travel Allowance]]+Table1[[#This Row],[Tiffin]]+Table1[[#This Row],[Increament]])</f>
        <v>31348.15</v>
      </c>
      <c r="L6">
        <f ca="1">Table1[[#This Row],[Basic Salary]]*15%</f>
        <v>2965.95</v>
      </c>
      <c r="M6">
        <f ca="1">Table1[[#This Row],[Gross Salary]]-Table1[[#This Row],[GPF]]</f>
        <v>28382.2</v>
      </c>
      <c r="N6" s="2" t="str">
        <f ca="1">IF(Table1[[#This Row],[Basic Salary]]&gt;20000,"A+",IF(Table1[[#This Row],[Basic Salary]]&gt;18000,"B+","C+"))</f>
        <v>B+</v>
      </c>
      <c r="P6">
        <f t="shared" ca="1" si="2"/>
        <v>14</v>
      </c>
    </row>
    <row r="7" spans="1:16" x14ac:dyDescent="0.25">
      <c r="A7">
        <v>6</v>
      </c>
      <c r="B7" t="s">
        <v>16</v>
      </c>
      <c r="C7" s="1">
        <v>36608</v>
      </c>
      <c r="D7">
        <f t="shared" ca="1" si="1"/>
        <v>22376</v>
      </c>
      <c r="E7" s="1">
        <f t="shared" si="0"/>
        <v>58531</v>
      </c>
      <c r="F7">
        <f ca="1">Table1[[#This Row],[Basic Salary]]*45%</f>
        <v>10069.200000000001</v>
      </c>
      <c r="G7">
        <f ca="1">Table1[[#This Row],[Basic Salary]]*5%</f>
        <v>1118.8</v>
      </c>
      <c r="H7">
        <v>500</v>
      </c>
      <c r="I7">
        <v>200</v>
      </c>
      <c r="J7">
        <f ca="1">Table1[[#This Row],[Basic Salary]]*5%</f>
        <v>1118.8</v>
      </c>
      <c r="K7">
        <f ca="1">SUM(Table1[[#This Row],[Basic Salary]]+Table1[[#This Row],[House Rent]]+Table1[[#This Row],[Medical Allowance]]+Table1[[#This Row],[Travel Allowance]]+Table1[[#This Row],[Tiffin]]+Table1[[#This Row],[Increament]])</f>
        <v>35382.800000000003</v>
      </c>
      <c r="L7">
        <f ca="1">Table1[[#This Row],[Basic Salary]]*15%</f>
        <v>3356.4</v>
      </c>
      <c r="M7">
        <f ca="1">Table1[[#This Row],[Gross Salary]]-Table1[[#This Row],[GPF]]</f>
        <v>32026.400000000001</v>
      </c>
      <c r="N7" s="2" t="str">
        <f ca="1">IF(Table1[[#This Row],[Basic Salary]]&gt;20000,"A+",IF(Table1[[#This Row],[Basic Salary]]&gt;18000,"B+","C+"))</f>
        <v>A+</v>
      </c>
      <c r="P7">
        <f t="shared" ca="1" si="2"/>
        <v>15</v>
      </c>
    </row>
    <row r="8" spans="1:16" x14ac:dyDescent="0.25">
      <c r="A8">
        <v>7</v>
      </c>
      <c r="B8" t="s">
        <v>17</v>
      </c>
      <c r="C8" s="1">
        <v>36609</v>
      </c>
      <c r="D8">
        <f t="shared" ca="1" si="1"/>
        <v>20609</v>
      </c>
      <c r="E8" s="1">
        <f t="shared" si="0"/>
        <v>58531</v>
      </c>
      <c r="F8">
        <f ca="1">Table1[[#This Row],[Basic Salary]]*45%</f>
        <v>9274.0500000000011</v>
      </c>
      <c r="G8">
        <f ca="1">Table1[[#This Row],[Basic Salary]]*5%</f>
        <v>1030.45</v>
      </c>
      <c r="H8">
        <v>500</v>
      </c>
      <c r="I8">
        <v>200</v>
      </c>
      <c r="J8">
        <f ca="1">Table1[[#This Row],[Basic Salary]]*5%</f>
        <v>1030.45</v>
      </c>
      <c r="K8">
        <f ca="1">SUM(Table1[[#This Row],[Basic Salary]]+Table1[[#This Row],[House Rent]]+Table1[[#This Row],[Medical Allowance]]+Table1[[#This Row],[Travel Allowance]]+Table1[[#This Row],[Tiffin]]+Table1[[#This Row],[Increament]])</f>
        <v>32643.950000000004</v>
      </c>
      <c r="L8">
        <f ca="1">Table1[[#This Row],[Basic Salary]]*15%</f>
        <v>3091.35</v>
      </c>
      <c r="M8">
        <f ca="1">Table1[[#This Row],[Gross Salary]]-Table1[[#This Row],[GPF]]</f>
        <v>29552.600000000006</v>
      </c>
      <c r="N8" s="2" t="str">
        <f ca="1">IF(Table1[[#This Row],[Basic Salary]]&gt;20000,"A+",IF(Table1[[#This Row],[Basic Salary]]&gt;18000,"B+","C+"))</f>
        <v>A+</v>
      </c>
      <c r="P8">
        <f t="shared" ca="1" si="2"/>
        <v>4</v>
      </c>
    </row>
    <row r="9" spans="1:16" x14ac:dyDescent="0.25">
      <c r="A9">
        <v>8</v>
      </c>
      <c r="B9" t="s">
        <v>18</v>
      </c>
      <c r="C9" s="1">
        <v>36610</v>
      </c>
      <c r="D9">
        <f t="shared" ca="1" si="1"/>
        <v>16240</v>
      </c>
      <c r="E9" s="1">
        <f t="shared" si="0"/>
        <v>58531</v>
      </c>
      <c r="F9">
        <f ca="1">Table1[[#This Row],[Basic Salary]]*45%</f>
        <v>7308</v>
      </c>
      <c r="G9">
        <f ca="1">Table1[[#This Row],[Basic Salary]]*5%</f>
        <v>812</v>
      </c>
      <c r="H9">
        <v>500</v>
      </c>
      <c r="I9">
        <v>200</v>
      </c>
      <c r="J9">
        <f ca="1">Table1[[#This Row],[Basic Salary]]*5%</f>
        <v>812</v>
      </c>
      <c r="K9">
        <f ca="1">SUM(Table1[[#This Row],[Basic Salary]]+Table1[[#This Row],[House Rent]]+Table1[[#This Row],[Medical Allowance]]+Table1[[#This Row],[Travel Allowance]]+Table1[[#This Row],[Tiffin]]+Table1[[#This Row],[Increament]])</f>
        <v>25872</v>
      </c>
      <c r="L9">
        <f ca="1">Table1[[#This Row],[Basic Salary]]*15%</f>
        <v>2436</v>
      </c>
      <c r="M9">
        <f ca="1">Table1[[#This Row],[Gross Salary]]-Table1[[#This Row],[GPF]]</f>
        <v>23436</v>
      </c>
      <c r="N9" s="2" t="str">
        <f ca="1">IF(Table1[[#This Row],[Basic Salary]]&gt;20000,"A+",IF(Table1[[#This Row],[Basic Salary]]&gt;18000,"B+","C+"))</f>
        <v>C+</v>
      </c>
      <c r="P9">
        <f t="shared" ca="1" si="2"/>
        <v>1</v>
      </c>
    </row>
    <row r="10" spans="1:16" x14ac:dyDescent="0.25">
      <c r="A10">
        <v>9</v>
      </c>
      <c r="B10" t="s">
        <v>19</v>
      </c>
      <c r="C10" s="1">
        <v>36611</v>
      </c>
      <c r="D10">
        <f t="shared" ca="1" si="1"/>
        <v>16087</v>
      </c>
      <c r="E10" s="1">
        <f t="shared" si="0"/>
        <v>58531</v>
      </c>
      <c r="F10">
        <f ca="1">Table1[[#This Row],[Basic Salary]]*45%</f>
        <v>7239.1500000000005</v>
      </c>
      <c r="G10">
        <f ca="1">Table1[[#This Row],[Basic Salary]]*5%</f>
        <v>804.35</v>
      </c>
      <c r="H10">
        <v>500</v>
      </c>
      <c r="I10">
        <v>200</v>
      </c>
      <c r="J10">
        <f ca="1">Table1[[#This Row],[Basic Salary]]*5%</f>
        <v>804.35</v>
      </c>
      <c r="K10">
        <f ca="1">SUM(Table1[[#This Row],[Basic Salary]]+Table1[[#This Row],[House Rent]]+Table1[[#This Row],[Medical Allowance]]+Table1[[#This Row],[Travel Allowance]]+Table1[[#This Row],[Tiffin]]+Table1[[#This Row],[Increament]])</f>
        <v>25634.85</v>
      </c>
      <c r="L10">
        <f ca="1">Table1[[#This Row],[Basic Salary]]*15%</f>
        <v>2413.0499999999997</v>
      </c>
      <c r="M10">
        <f ca="1">Table1[[#This Row],[Gross Salary]]-Table1[[#This Row],[GPF]]</f>
        <v>23221.8</v>
      </c>
      <c r="N10" s="2" t="str">
        <f ca="1">IF(Table1[[#This Row],[Basic Salary]]&gt;20000,"A+",IF(Table1[[#This Row],[Basic Salary]]&gt;18000,"B+","C+"))</f>
        <v>C+</v>
      </c>
      <c r="P10">
        <f t="shared" ca="1" si="2"/>
        <v>12</v>
      </c>
    </row>
    <row r="11" spans="1:16" x14ac:dyDescent="0.25">
      <c r="A11">
        <v>10</v>
      </c>
      <c r="B11" t="s">
        <v>20</v>
      </c>
      <c r="C11" s="1">
        <v>36612</v>
      </c>
      <c r="D11">
        <f t="shared" ca="1" si="1"/>
        <v>22216</v>
      </c>
      <c r="E11" s="1">
        <f t="shared" si="0"/>
        <v>58531</v>
      </c>
      <c r="F11">
        <f ca="1">Table1[[#This Row],[Basic Salary]]*45%</f>
        <v>9997.2000000000007</v>
      </c>
      <c r="G11">
        <f ca="1">Table1[[#This Row],[Basic Salary]]*5%</f>
        <v>1110.8</v>
      </c>
      <c r="H11">
        <v>500</v>
      </c>
      <c r="I11">
        <v>200</v>
      </c>
      <c r="J11">
        <f ca="1">Table1[[#This Row],[Basic Salary]]*5%</f>
        <v>1110.8</v>
      </c>
      <c r="K11">
        <f ca="1">SUM(Table1[[#This Row],[Basic Salary]]+Table1[[#This Row],[House Rent]]+Table1[[#This Row],[Medical Allowance]]+Table1[[#This Row],[Travel Allowance]]+Table1[[#This Row],[Tiffin]]+Table1[[#This Row],[Increament]])</f>
        <v>35134.800000000003</v>
      </c>
      <c r="L11">
        <f ca="1">Table1[[#This Row],[Basic Salary]]*15%</f>
        <v>3332.4</v>
      </c>
      <c r="M11">
        <f ca="1">Table1[[#This Row],[Gross Salary]]-Table1[[#This Row],[GPF]]</f>
        <v>31802.400000000001</v>
      </c>
      <c r="N11" s="2" t="str">
        <f ca="1">IF(Table1[[#This Row],[Basic Salary]]&gt;20000,"A+",IF(Table1[[#This Row],[Basic Salary]]&gt;18000,"B+","C+"))</f>
        <v>A+</v>
      </c>
      <c r="P11">
        <f t="shared" ca="1" si="2"/>
        <v>1</v>
      </c>
    </row>
    <row r="12" spans="1:16" x14ac:dyDescent="0.25">
      <c r="A12">
        <v>11</v>
      </c>
      <c r="B12" t="s">
        <v>21</v>
      </c>
      <c r="C12" s="1">
        <v>36613</v>
      </c>
      <c r="D12">
        <f t="shared" ca="1" si="1"/>
        <v>19997</v>
      </c>
      <c r="E12" s="1">
        <f t="shared" si="0"/>
        <v>58531</v>
      </c>
      <c r="F12">
        <f ca="1">Table1[[#This Row],[Basic Salary]]*45%</f>
        <v>8998.65</v>
      </c>
      <c r="G12">
        <f ca="1">Table1[[#This Row],[Basic Salary]]*5%</f>
        <v>999.85</v>
      </c>
      <c r="H12">
        <v>500</v>
      </c>
      <c r="I12">
        <v>200</v>
      </c>
      <c r="J12">
        <f ca="1">Table1[[#This Row],[Basic Salary]]*5%</f>
        <v>999.85</v>
      </c>
      <c r="K12">
        <f ca="1">SUM(Table1[[#This Row],[Basic Salary]]+Table1[[#This Row],[House Rent]]+Table1[[#This Row],[Medical Allowance]]+Table1[[#This Row],[Travel Allowance]]+Table1[[#This Row],[Tiffin]]+Table1[[#This Row],[Increament]])</f>
        <v>31695.35</v>
      </c>
      <c r="L12">
        <f ca="1">Table1[[#This Row],[Basic Salary]]*15%</f>
        <v>2999.5499999999997</v>
      </c>
      <c r="M12">
        <f ca="1">Table1[[#This Row],[Gross Salary]]-Table1[[#This Row],[GPF]]</f>
        <v>28695.8</v>
      </c>
      <c r="N12" s="2" t="str">
        <f ca="1">IF(Table1[[#This Row],[Basic Salary]]&gt;20000,"A+",IF(Table1[[#This Row],[Basic Salary]]&gt;18000,"B+","C+"))</f>
        <v>B+</v>
      </c>
      <c r="P12">
        <f t="shared" ca="1" si="2"/>
        <v>14</v>
      </c>
    </row>
    <row r="13" spans="1:16" x14ac:dyDescent="0.25">
      <c r="A13">
        <v>12</v>
      </c>
      <c r="B13" t="s">
        <v>22</v>
      </c>
      <c r="C13" s="1">
        <v>36614</v>
      </c>
      <c r="D13">
        <f t="shared" ca="1" si="1"/>
        <v>29448</v>
      </c>
      <c r="E13" s="1">
        <f t="shared" si="0"/>
        <v>58531</v>
      </c>
      <c r="F13">
        <f ca="1">Table1[[#This Row],[Basic Salary]]*45%</f>
        <v>13251.6</v>
      </c>
      <c r="G13">
        <f ca="1">Table1[[#This Row],[Basic Salary]]*5%</f>
        <v>1472.4</v>
      </c>
      <c r="H13">
        <v>500</v>
      </c>
      <c r="I13">
        <v>200</v>
      </c>
      <c r="J13">
        <f ca="1">Table1[[#This Row],[Basic Salary]]*5%</f>
        <v>1472.4</v>
      </c>
      <c r="K13">
        <f ca="1">SUM(Table1[[#This Row],[Basic Salary]]+Table1[[#This Row],[House Rent]]+Table1[[#This Row],[Medical Allowance]]+Table1[[#This Row],[Travel Allowance]]+Table1[[#This Row],[Tiffin]]+Table1[[#This Row],[Increament]])</f>
        <v>46344.4</v>
      </c>
      <c r="L13">
        <f ca="1">Table1[[#This Row],[Basic Salary]]*15%</f>
        <v>4417.2</v>
      </c>
      <c r="M13">
        <f ca="1">Table1[[#This Row],[Gross Salary]]-Table1[[#This Row],[GPF]]</f>
        <v>41927.200000000004</v>
      </c>
      <c r="N13" s="2" t="str">
        <f ca="1">IF(Table1[[#This Row],[Basic Salary]]&gt;20000,"A+",IF(Table1[[#This Row],[Basic Salary]]&gt;18000,"B+","C+"))</f>
        <v>A+</v>
      </c>
      <c r="P13">
        <f t="shared" ca="1" si="2"/>
        <v>18</v>
      </c>
    </row>
    <row r="14" spans="1:16" x14ac:dyDescent="0.25">
      <c r="A14">
        <v>13</v>
      </c>
      <c r="B14" t="s">
        <v>23</v>
      </c>
      <c r="C14" s="1">
        <v>36615</v>
      </c>
      <c r="D14">
        <f t="shared" ca="1" si="1"/>
        <v>23278</v>
      </c>
      <c r="E14" s="1">
        <f t="shared" si="0"/>
        <v>58531</v>
      </c>
      <c r="F14">
        <f ca="1">Table1[[#This Row],[Basic Salary]]*45%</f>
        <v>10475.1</v>
      </c>
      <c r="G14">
        <f ca="1">Table1[[#This Row],[Basic Salary]]*5%</f>
        <v>1163.9000000000001</v>
      </c>
      <c r="H14">
        <v>500</v>
      </c>
      <c r="I14">
        <v>200</v>
      </c>
      <c r="J14">
        <f ca="1">Table1[[#This Row],[Basic Salary]]*5%</f>
        <v>1163.9000000000001</v>
      </c>
      <c r="K14">
        <f ca="1">SUM(Table1[[#This Row],[Basic Salary]]+Table1[[#This Row],[House Rent]]+Table1[[#This Row],[Medical Allowance]]+Table1[[#This Row],[Travel Allowance]]+Table1[[#This Row],[Tiffin]]+Table1[[#This Row],[Increament]])</f>
        <v>36780.9</v>
      </c>
      <c r="L14">
        <f ca="1">Table1[[#This Row],[Basic Salary]]*15%</f>
        <v>3491.7</v>
      </c>
      <c r="M14">
        <f ca="1">Table1[[#This Row],[Gross Salary]]-Table1[[#This Row],[GPF]]</f>
        <v>33289.200000000004</v>
      </c>
      <c r="N14" s="2" t="str">
        <f ca="1">IF(Table1[[#This Row],[Basic Salary]]&gt;20000,"A+",IF(Table1[[#This Row],[Basic Salary]]&gt;18000,"B+","C+"))</f>
        <v>A+</v>
      </c>
      <c r="P14">
        <f t="shared" ca="1" si="2"/>
        <v>16</v>
      </c>
    </row>
    <row r="15" spans="1:16" x14ac:dyDescent="0.25">
      <c r="A15">
        <v>14</v>
      </c>
      <c r="B15" t="s">
        <v>25</v>
      </c>
      <c r="C15" s="1">
        <v>36616</v>
      </c>
      <c r="D15">
        <f t="shared" ca="1" si="1"/>
        <v>27176</v>
      </c>
      <c r="E15" s="1">
        <f t="shared" si="0"/>
        <v>58531</v>
      </c>
      <c r="F15">
        <f ca="1">Table1[[#This Row],[Basic Salary]]*45%</f>
        <v>12229.2</v>
      </c>
      <c r="G15">
        <f ca="1">Table1[[#This Row],[Basic Salary]]*5%</f>
        <v>1358.8000000000002</v>
      </c>
      <c r="H15">
        <v>500</v>
      </c>
      <c r="I15">
        <v>200</v>
      </c>
      <c r="J15">
        <f ca="1">Table1[[#This Row],[Basic Salary]]*5%</f>
        <v>1358.8000000000002</v>
      </c>
      <c r="K15">
        <f ca="1">SUM(Table1[[#This Row],[Basic Salary]]+Table1[[#This Row],[House Rent]]+Table1[[#This Row],[Medical Allowance]]+Table1[[#This Row],[Travel Allowance]]+Table1[[#This Row],[Tiffin]]+Table1[[#This Row],[Increament]])</f>
        <v>42822.8</v>
      </c>
      <c r="L15">
        <f ca="1">Table1[[#This Row],[Basic Salary]]*15%</f>
        <v>4076.3999999999996</v>
      </c>
      <c r="M15">
        <f ca="1">Table1[[#This Row],[Gross Salary]]-Table1[[#This Row],[GPF]]</f>
        <v>38746.400000000001</v>
      </c>
      <c r="N15" s="2" t="str">
        <f ca="1">IF(Table1[[#This Row],[Basic Salary]]&gt;20000,"A+",IF(Table1[[#This Row],[Basic Salary]]&gt;18000,"B+","C+"))</f>
        <v>A+</v>
      </c>
      <c r="P15">
        <f t="shared" ca="1" si="2"/>
        <v>18</v>
      </c>
    </row>
    <row r="16" spans="1:16" x14ac:dyDescent="0.25">
      <c r="A16">
        <v>15</v>
      </c>
      <c r="B16" t="s">
        <v>26</v>
      </c>
      <c r="C16" s="1">
        <v>36617</v>
      </c>
      <c r="D16">
        <f t="shared" ca="1" si="1"/>
        <v>15409</v>
      </c>
      <c r="E16" s="1">
        <f t="shared" si="0"/>
        <v>58561</v>
      </c>
      <c r="F16">
        <f ca="1">Table1[[#This Row],[Basic Salary]]*45%</f>
        <v>6934.05</v>
      </c>
      <c r="G16">
        <f ca="1">Table1[[#This Row],[Basic Salary]]*5%</f>
        <v>770.45</v>
      </c>
      <c r="H16">
        <v>500</v>
      </c>
      <c r="I16">
        <v>200</v>
      </c>
      <c r="J16">
        <f ca="1">Table1[[#This Row],[Basic Salary]]*5%</f>
        <v>770.45</v>
      </c>
      <c r="K16">
        <f ca="1">SUM(Table1[[#This Row],[Basic Salary]]+Table1[[#This Row],[House Rent]]+Table1[[#This Row],[Medical Allowance]]+Table1[[#This Row],[Travel Allowance]]+Table1[[#This Row],[Tiffin]]+Table1[[#This Row],[Increament]])</f>
        <v>24583.95</v>
      </c>
      <c r="L16">
        <f ca="1">Table1[[#This Row],[Basic Salary]]*15%</f>
        <v>2311.35</v>
      </c>
      <c r="M16">
        <f ca="1">Table1[[#This Row],[Gross Salary]]-Table1[[#This Row],[GPF]]</f>
        <v>22272.600000000002</v>
      </c>
      <c r="N16" s="2" t="str">
        <f ca="1">IF(Table1[[#This Row],[Basic Salary]]&gt;20000,"A+",IF(Table1[[#This Row],[Basic Salary]]&gt;18000,"B+","C+"))</f>
        <v>C+</v>
      </c>
      <c r="P16">
        <f t="shared" ca="1" si="2"/>
        <v>19</v>
      </c>
    </row>
    <row r="17" spans="1:16" x14ac:dyDescent="0.25">
      <c r="A17">
        <v>16</v>
      </c>
      <c r="B17" t="s">
        <v>27</v>
      </c>
      <c r="C17" s="1">
        <v>36618</v>
      </c>
      <c r="D17">
        <f t="shared" ca="1" si="1"/>
        <v>15083</v>
      </c>
      <c r="E17" s="1">
        <f t="shared" si="0"/>
        <v>58561</v>
      </c>
      <c r="F17">
        <f ca="1">Table1[[#This Row],[Basic Salary]]*45%</f>
        <v>6787.35</v>
      </c>
      <c r="G17">
        <f ca="1">Table1[[#This Row],[Basic Salary]]*5%</f>
        <v>754.15000000000009</v>
      </c>
      <c r="H17">
        <v>500</v>
      </c>
      <c r="I17">
        <v>200</v>
      </c>
      <c r="J17">
        <f ca="1">Table1[[#This Row],[Basic Salary]]*5%</f>
        <v>754.15000000000009</v>
      </c>
      <c r="K17">
        <f ca="1">SUM(Table1[[#This Row],[Basic Salary]]+Table1[[#This Row],[House Rent]]+Table1[[#This Row],[Medical Allowance]]+Table1[[#This Row],[Travel Allowance]]+Table1[[#This Row],[Tiffin]]+Table1[[#This Row],[Increament]])</f>
        <v>24078.65</v>
      </c>
      <c r="L17">
        <f ca="1">Table1[[#This Row],[Basic Salary]]*15%</f>
        <v>2262.4499999999998</v>
      </c>
      <c r="M17">
        <f ca="1">Table1[[#This Row],[Gross Salary]]-Table1[[#This Row],[GPF]]</f>
        <v>21816.2</v>
      </c>
      <c r="N17" s="2" t="str">
        <f ca="1">IF(Table1[[#This Row],[Basic Salary]]&gt;20000,"A+",IF(Table1[[#This Row],[Basic Salary]]&gt;18000,"B+","C+"))</f>
        <v>C+</v>
      </c>
      <c r="P17">
        <f t="shared" ca="1" si="2"/>
        <v>10</v>
      </c>
    </row>
    <row r="18" spans="1:16" x14ac:dyDescent="0.25">
      <c r="A18">
        <v>17</v>
      </c>
      <c r="B18" t="s">
        <v>28</v>
      </c>
      <c r="C18" s="1">
        <v>36619</v>
      </c>
      <c r="D18">
        <f t="shared" ca="1" si="1"/>
        <v>15570</v>
      </c>
      <c r="E18" s="1">
        <f t="shared" si="0"/>
        <v>58561</v>
      </c>
      <c r="F18">
        <f ca="1">Table1[[#This Row],[Basic Salary]]*45%</f>
        <v>7006.5</v>
      </c>
      <c r="G18">
        <f ca="1">Table1[[#This Row],[Basic Salary]]*5%</f>
        <v>778.5</v>
      </c>
      <c r="H18">
        <v>500</v>
      </c>
      <c r="I18">
        <v>200</v>
      </c>
      <c r="J18">
        <f ca="1">Table1[[#This Row],[Basic Salary]]*5%</f>
        <v>778.5</v>
      </c>
      <c r="K18">
        <f ca="1">SUM(Table1[[#This Row],[Basic Salary]]+Table1[[#This Row],[House Rent]]+Table1[[#This Row],[Medical Allowance]]+Table1[[#This Row],[Travel Allowance]]+Table1[[#This Row],[Tiffin]]+Table1[[#This Row],[Increament]])</f>
        <v>24833.5</v>
      </c>
      <c r="L18">
        <f ca="1">Table1[[#This Row],[Basic Salary]]*15%</f>
        <v>2335.5</v>
      </c>
      <c r="M18">
        <f ca="1">Table1[[#This Row],[Gross Salary]]-Table1[[#This Row],[GPF]]</f>
        <v>22498</v>
      </c>
      <c r="N18" s="2" t="str">
        <f ca="1">IF(Table1[[#This Row],[Basic Salary]]&gt;20000,"A+",IF(Table1[[#This Row],[Basic Salary]]&gt;18000,"B+","C+"))</f>
        <v>C+</v>
      </c>
      <c r="P18">
        <f t="shared" ca="1" si="2"/>
        <v>16</v>
      </c>
    </row>
    <row r="19" spans="1:16" x14ac:dyDescent="0.25">
      <c r="A19">
        <v>18</v>
      </c>
      <c r="B19" t="s">
        <v>29</v>
      </c>
      <c r="C19" s="1">
        <v>36620</v>
      </c>
      <c r="D19">
        <f t="shared" ca="1" si="1"/>
        <v>21683</v>
      </c>
      <c r="E19" s="1">
        <f t="shared" si="0"/>
        <v>58561</v>
      </c>
      <c r="F19">
        <f ca="1">Table1[[#This Row],[Basic Salary]]*45%</f>
        <v>9757.35</v>
      </c>
      <c r="G19">
        <f ca="1">Table1[[#This Row],[Basic Salary]]*5%</f>
        <v>1084.1500000000001</v>
      </c>
      <c r="H19">
        <v>500</v>
      </c>
      <c r="I19">
        <v>200</v>
      </c>
      <c r="J19">
        <f ca="1">Table1[[#This Row],[Basic Salary]]*5%</f>
        <v>1084.1500000000001</v>
      </c>
      <c r="K19">
        <f ca="1">SUM(Table1[[#This Row],[Basic Salary]]+Table1[[#This Row],[House Rent]]+Table1[[#This Row],[Medical Allowance]]+Table1[[#This Row],[Travel Allowance]]+Table1[[#This Row],[Tiffin]]+Table1[[#This Row],[Increament]])</f>
        <v>34308.65</v>
      </c>
      <c r="L19">
        <f ca="1">Table1[[#This Row],[Basic Salary]]*15%</f>
        <v>3252.45</v>
      </c>
      <c r="M19">
        <f ca="1">Table1[[#This Row],[Gross Salary]]-Table1[[#This Row],[GPF]]</f>
        <v>31056.2</v>
      </c>
      <c r="N19" s="2" t="str">
        <f ca="1">IF(Table1[[#This Row],[Basic Salary]]&gt;20000,"A+",IF(Table1[[#This Row],[Basic Salary]]&gt;18000,"B+","C+"))</f>
        <v>A+</v>
      </c>
      <c r="P19">
        <f t="shared" ca="1" si="2"/>
        <v>18</v>
      </c>
    </row>
    <row r="20" spans="1:16" x14ac:dyDescent="0.25">
      <c r="A20">
        <v>19</v>
      </c>
      <c r="B20" t="s">
        <v>30</v>
      </c>
      <c r="C20" s="1">
        <v>36621</v>
      </c>
      <c r="D20">
        <f t="shared" ca="1" si="1"/>
        <v>20536</v>
      </c>
      <c r="E20" s="1">
        <f t="shared" si="0"/>
        <v>58561</v>
      </c>
      <c r="F20">
        <f ca="1">Table1[[#This Row],[Basic Salary]]*45%</f>
        <v>9241.2000000000007</v>
      </c>
      <c r="G20">
        <f ca="1">Table1[[#This Row],[Basic Salary]]*5%</f>
        <v>1026.8</v>
      </c>
      <c r="H20">
        <v>500</v>
      </c>
      <c r="I20">
        <v>200</v>
      </c>
      <c r="J20">
        <f ca="1">Table1[[#This Row],[Basic Salary]]*5%</f>
        <v>1026.8</v>
      </c>
      <c r="K20">
        <f ca="1">SUM(Table1[[#This Row],[Basic Salary]]+Table1[[#This Row],[House Rent]]+Table1[[#This Row],[Medical Allowance]]+Table1[[#This Row],[Travel Allowance]]+Table1[[#This Row],[Tiffin]]+Table1[[#This Row],[Increament]])</f>
        <v>32530.799999999999</v>
      </c>
      <c r="L20">
        <f ca="1">Table1[[#This Row],[Basic Salary]]*15%</f>
        <v>3080.4</v>
      </c>
      <c r="M20">
        <f ca="1">Table1[[#This Row],[Gross Salary]]-Table1[[#This Row],[GPF]]</f>
        <v>29450.399999999998</v>
      </c>
      <c r="N20" s="2" t="str">
        <f ca="1">IF(Table1[[#This Row],[Basic Salary]]&gt;20000,"A+",IF(Table1[[#This Row],[Basic Salary]]&gt;18000,"B+","C+"))</f>
        <v>A+</v>
      </c>
      <c r="P20">
        <f t="shared" ca="1" si="2"/>
        <v>14</v>
      </c>
    </row>
    <row r="21" spans="1:16" x14ac:dyDescent="0.25">
      <c r="A21">
        <v>20</v>
      </c>
      <c r="B21" t="s">
        <v>31</v>
      </c>
      <c r="C21" s="1">
        <v>36622</v>
      </c>
      <c r="D21">
        <f t="shared" ca="1" si="1"/>
        <v>25284</v>
      </c>
      <c r="E21" s="1">
        <f t="shared" si="0"/>
        <v>58561</v>
      </c>
      <c r="F21">
        <f ca="1">Table1[[#This Row],[Basic Salary]]*45%</f>
        <v>11377.800000000001</v>
      </c>
      <c r="G21">
        <f ca="1">Table1[[#This Row],[Basic Salary]]*5%</f>
        <v>1264.2</v>
      </c>
      <c r="H21">
        <v>500</v>
      </c>
      <c r="J21">
        <f ca="1">Table1[[#This Row],[Basic Salary]]*5%</f>
        <v>1264.2</v>
      </c>
      <c r="K21">
        <f ca="1">SUM(Table1[[#This Row],[Basic Salary]]+Table1[[#This Row],[House Rent]]+Table1[[#This Row],[Medical Allowance]]+Table1[[#This Row],[Travel Allowance]]+Table1[[#This Row],[Tiffin]]+Table1[[#This Row],[Increament]])</f>
        <v>39690.199999999997</v>
      </c>
      <c r="L21">
        <f ca="1">Table1[[#This Row],[Basic Salary]]*15%</f>
        <v>3792.6</v>
      </c>
      <c r="M21">
        <f ca="1">Table1[[#This Row],[Gross Salary]]-Table1[[#This Row],[GPF]]</f>
        <v>35897.599999999999</v>
      </c>
      <c r="N21" s="2" t="str">
        <f ca="1">IF(Table1[[#This Row],[Basic Salary]]&gt;20000,"A+",IF(Table1[[#This Row],[Basic Salary]]&gt;18000,"B+","C+"))</f>
        <v>A+</v>
      </c>
      <c r="P21">
        <f t="shared" ca="1" si="2"/>
        <v>8</v>
      </c>
    </row>
    <row r="22" spans="1:16" x14ac:dyDescent="0.25">
      <c r="C22" s="1"/>
      <c r="E22" s="1"/>
      <c r="F22" s="2"/>
      <c r="G22" s="2"/>
      <c r="J22" s="2"/>
      <c r="K22" s="2"/>
      <c r="L22" s="2" t="s">
        <v>35</v>
      </c>
      <c r="M22" s="2">
        <f ca="1">MAX(M2:M21)</f>
        <v>41927.200000000004</v>
      </c>
      <c r="N22" s="2"/>
    </row>
    <row r="23" spans="1:16" x14ac:dyDescent="0.25">
      <c r="L23" t="s">
        <v>37</v>
      </c>
      <c r="M23">
        <f ca="1">AVERAGE(Table1[Monthly Salary])</f>
        <v>30108.830000000005</v>
      </c>
    </row>
    <row r="24" spans="1:16" x14ac:dyDescent="0.25">
      <c r="L24" t="s">
        <v>36</v>
      </c>
      <c r="M24">
        <f ca="1">MIN(Table1[Monthly Salary])</f>
        <v>21816.2</v>
      </c>
    </row>
    <row r="25" spans="1:16" x14ac:dyDescent="0.25">
      <c r="L25" t="s">
        <v>38</v>
      </c>
      <c r="M25">
        <f ca="1">SUMIF(Table1[Name],L25,Table1[Monthly Salary])</f>
        <v>31802.400000000001</v>
      </c>
    </row>
    <row r="26" spans="1:16" x14ac:dyDescent="0.25">
      <c r="C26" t="s">
        <v>41</v>
      </c>
      <c r="L26" t="s">
        <v>27</v>
      </c>
      <c r="M26">
        <f ca="1">SUMIF(Table1[Name],L26,Table1[Monthly Salary])</f>
        <v>21816.2</v>
      </c>
    </row>
    <row r="27" spans="1:16" x14ac:dyDescent="0.25">
      <c r="C27">
        <v>1</v>
      </c>
      <c r="E27" t="s">
        <v>49</v>
      </c>
      <c r="F27" t="s">
        <v>52</v>
      </c>
      <c r="H27" t="s">
        <v>26</v>
      </c>
      <c r="J27" s="3" t="s">
        <v>39</v>
      </c>
      <c r="K27" s="3"/>
      <c r="L27" t="s">
        <v>25</v>
      </c>
      <c r="M27">
        <f ca="1">SUMIF(Table1[Name],L27,Table1[Monthly Salary])</f>
        <v>38746.400000000001</v>
      </c>
    </row>
    <row r="28" spans="1:16" x14ac:dyDescent="0.25">
      <c r="C28" t="s">
        <v>42</v>
      </c>
      <c r="E28" t="s">
        <v>49</v>
      </c>
      <c r="F28" t="s">
        <v>52</v>
      </c>
    </row>
    <row r="29" spans="1:16" x14ac:dyDescent="0.25">
      <c r="C29">
        <v>2</v>
      </c>
      <c r="E29" t="s">
        <v>49</v>
      </c>
      <c r="F29" t="s">
        <v>51</v>
      </c>
      <c r="H29" t="s">
        <v>40</v>
      </c>
    </row>
    <row r="30" spans="1:16" x14ac:dyDescent="0.25">
      <c r="C30" t="s">
        <v>43</v>
      </c>
      <c r="E30" t="s">
        <v>49</v>
      </c>
      <c r="F30" t="s">
        <v>51</v>
      </c>
    </row>
    <row r="31" spans="1:16" x14ac:dyDescent="0.25">
      <c r="C31" t="s">
        <v>44</v>
      </c>
      <c r="E31" t="s">
        <v>50</v>
      </c>
      <c r="F31" t="s">
        <v>51</v>
      </c>
    </row>
    <row r="32" spans="1:16" x14ac:dyDescent="0.25">
      <c r="C32" t="s">
        <v>45</v>
      </c>
      <c r="E32" t="s">
        <v>50</v>
      </c>
      <c r="F32" t="s">
        <v>51</v>
      </c>
    </row>
    <row r="33" spans="2:6" x14ac:dyDescent="0.25">
      <c r="B33" t="s">
        <v>46</v>
      </c>
      <c r="C33" s="4">
        <f>COUNT(C26:C32)</f>
        <v>2</v>
      </c>
      <c r="E33" t="s">
        <v>50</v>
      </c>
      <c r="F33" t="s">
        <v>52</v>
      </c>
    </row>
    <row r="34" spans="2:6" x14ac:dyDescent="0.25">
      <c r="B34" t="s">
        <v>47</v>
      </c>
      <c r="C34" s="4">
        <f>COUNTA(C26:C32)</f>
        <v>7</v>
      </c>
      <c r="E34" t="s">
        <v>50</v>
      </c>
      <c r="F34" t="s">
        <v>52</v>
      </c>
    </row>
    <row r="35" spans="2:6" x14ac:dyDescent="0.25">
      <c r="B35" t="s">
        <v>48</v>
      </c>
      <c r="C35" s="4">
        <f>COUNTBLANK(C26:C32)</f>
        <v>0</v>
      </c>
      <c r="E35" t="s">
        <v>53</v>
      </c>
      <c r="F35">
        <f>COUNTIF(E27:E34,"red")</f>
        <v>4</v>
      </c>
    </row>
    <row r="36" spans="2:6" x14ac:dyDescent="0.25">
      <c r="E36" t="s">
        <v>54</v>
      </c>
    </row>
  </sheetData>
  <mergeCells count="1">
    <mergeCell ref="J27:K27"/>
  </mergeCells>
  <conditionalFormatting sqref="N3">
    <cfRule type="containsText" dxfId="21" priority="4" operator="containsText" text="C+">
      <formula>NOT(ISERROR(SEARCH("C+",N3)))</formula>
    </cfRule>
  </conditionalFormatting>
  <conditionalFormatting sqref="N2:N21">
    <cfRule type="containsText" dxfId="20" priority="1" operator="containsText" text="A+">
      <formula>NOT(ISERROR(SEARCH("A+",N2)))</formula>
    </cfRule>
    <cfRule type="containsText" dxfId="19" priority="2" operator="containsText" text="B+">
      <formula>NOT(ISERROR(SEARCH("B+",N2)))</formula>
    </cfRule>
    <cfRule type="containsText" dxfId="18" priority="3" operator="containsText" text="C+">
      <formula>NOT(ISERROR(SEARCH("C+",N2)))</formula>
    </cfRule>
  </conditionalFormatting>
  <dataValidations count="1">
    <dataValidation type="list" allowBlank="1" showInputMessage="1" showErrorMessage="1" sqref="L27 H27" xr:uid="{58B79D9D-82B7-49E4-8FE6-1B914E668F90}">
      <formula1>$B$2:$B$21</formula1>
    </dataValidation>
  </dataValidation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Lab PC</dc:creator>
  <cp:lastModifiedBy>ICT Lab PC</cp:lastModifiedBy>
  <dcterms:created xsi:type="dcterms:W3CDTF">2024-11-09T11:44:44Z</dcterms:created>
  <dcterms:modified xsi:type="dcterms:W3CDTF">2024-11-09T13:44:00Z</dcterms:modified>
</cp:coreProperties>
</file>