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shsoni/Documents/Bharatnet_OFC_planning/Formats/"/>
    </mc:Choice>
  </mc:AlternateContent>
  <xr:revisionPtr revIDLastSave="0" documentId="13_ncr:1_{B232302F-65DB-3C44-9348-B4C517A914EF}" xr6:coauthVersionLast="47" xr6:coauthVersionMax="47" xr10:uidLastSave="{00000000-0000-0000-0000-000000000000}"/>
  <bookViews>
    <workbookView xWindow="0" yWindow="0" windowWidth="38400" windowHeight="21600" tabRatio="831" activeTab="10" xr2:uid="{00000000-000D-0000-FFFF-FFFF00000000}"/>
  </bookViews>
  <sheets>
    <sheet name="INDEX" sheetId="15" r:id="rId1"/>
    <sheet name="Asset Details" sheetId="8" r:id="rId2"/>
    <sheet name="ANNEXURE-X" sheetId="13" r:id="rId3"/>
    <sheet name="TABLE-B" sheetId="14" r:id="rId4"/>
    <sheet name="SPAN DETAILS" sheetId="7" r:id="rId5"/>
    <sheet name="ROW" sheetId="5" r:id="rId6"/>
    <sheet name="PROTECTION" sheetId="6" r:id="rId7"/>
    <sheet name="DETAILS SHEET" sheetId="4" r:id="rId8"/>
    <sheet name="LINE DIAGRAM" sheetId="9" r:id="rId9"/>
    <sheet name="BOM" sheetId="11" r:id="rId10"/>
    <sheet name="BOQ" sheetId="12" r:id="rId11"/>
    <sheet name="GPON" sheetId="17" r:id="rId12"/>
    <sheet name="OTDR" sheetId="16" r:id="rId13"/>
  </sheets>
  <definedNames>
    <definedName name="_xlnm._FilterDatabase" localSheetId="7" hidden="1">'DETAILS SHEET'!$A$2:$AG$2</definedName>
    <definedName name="_xlnm._FilterDatabase" localSheetId="5" hidden="1">ROW!$A$2:$M$13</definedName>
    <definedName name="_xlnm._FilterDatabase" localSheetId="4" hidden="1">'SPAN DETAILS'!$A$1:$M$1</definedName>
    <definedName name="_Toc158903475" localSheetId="2">'ANNEXURE-X'!$H$2</definedName>
    <definedName name="_Toc158903476" localSheetId="2">'ANNEXURE-X'!$H$4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0" i="16" l="1"/>
  <c r="U129" i="16"/>
  <c r="U128" i="16"/>
  <c r="U95" i="16"/>
  <c r="U94" i="16"/>
  <c r="U93" i="16"/>
  <c r="U92" i="16"/>
  <c r="U59" i="16"/>
  <c r="U58" i="16"/>
  <c r="U57" i="16"/>
  <c r="U56" i="16"/>
  <c r="U19" i="16"/>
  <c r="U18" i="16"/>
  <c r="U17" i="16"/>
  <c r="U16" i="16"/>
  <c r="F20" i="12" l="1"/>
  <c r="H16" i="12" s="1"/>
  <c r="F53" i="12"/>
  <c r="F52" i="12"/>
  <c r="F49" i="12"/>
  <c r="F48" i="12"/>
  <c r="F47" i="12"/>
  <c r="F39" i="12"/>
  <c r="F38" i="12"/>
  <c r="F35" i="12"/>
  <c r="F30" i="12"/>
  <c r="F29" i="12"/>
  <c r="F26" i="12"/>
  <c r="M11" i="13"/>
  <c r="J14" i="7"/>
  <c r="D13" i="5"/>
  <c r="E13" i="5"/>
  <c r="F13" i="5"/>
  <c r="G13" i="5"/>
  <c r="H13" i="5"/>
  <c r="I13" i="5"/>
  <c r="K13" i="5"/>
  <c r="L13" i="5"/>
  <c r="M13" i="5"/>
  <c r="L12" i="6"/>
  <c r="K12" i="6"/>
  <c r="J12" i="6"/>
  <c r="I12" i="6"/>
  <c r="H12" i="6"/>
  <c r="G12" i="6"/>
  <c r="F12" i="6"/>
  <c r="E12" i="6"/>
  <c r="D12" i="6"/>
  <c r="F292" i="4" l="1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V319" i="4" s="1"/>
  <c r="F321" i="4"/>
  <c r="F322" i="4"/>
  <c r="V322" i="4" s="1"/>
  <c r="F323" i="4"/>
  <c r="F324" i="4"/>
  <c r="F325" i="4"/>
  <c r="F326" i="4"/>
  <c r="F327" i="4"/>
  <c r="F328" i="4"/>
  <c r="F329" i="4"/>
  <c r="F330" i="4"/>
  <c r="F331" i="4"/>
  <c r="F332" i="4"/>
  <c r="F284" i="4"/>
  <c r="F285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2" i="4"/>
  <c r="F263" i="4"/>
  <c r="F264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6" i="4"/>
  <c r="V286" i="4" s="1"/>
  <c r="F287" i="4"/>
  <c r="F288" i="4"/>
  <c r="F289" i="4"/>
  <c r="F290" i="4"/>
  <c r="F291" i="4"/>
  <c r="F146" i="4"/>
  <c r="F147" i="4"/>
  <c r="F148" i="4"/>
  <c r="F149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V195" i="4" s="1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V223" i="4" s="1"/>
  <c r="F226" i="4"/>
  <c r="V226" i="4" s="1"/>
  <c r="F227" i="4"/>
  <c r="F228" i="4"/>
  <c r="F229" i="4"/>
  <c r="V229" i="4" s="1"/>
  <c r="F230" i="4"/>
  <c r="F127" i="4"/>
  <c r="F125" i="4"/>
  <c r="F124" i="4"/>
  <c r="B4" i="5"/>
  <c r="B3" i="6" s="1"/>
  <c r="B5" i="5"/>
  <c r="B4" i="6" s="1"/>
  <c r="B6" i="5"/>
  <c r="B5" i="6" s="1"/>
  <c r="B7" i="5"/>
  <c r="B6" i="6" s="1"/>
  <c r="B8" i="5"/>
  <c r="B7" i="6" s="1"/>
  <c r="B9" i="5"/>
  <c r="B8" i="6" s="1"/>
  <c r="B10" i="5"/>
  <c r="B9" i="6" s="1"/>
  <c r="B11" i="5"/>
  <c r="B10" i="6" s="1"/>
  <c r="B12" i="5"/>
  <c r="B11" i="6" s="1"/>
  <c r="B3" i="5"/>
  <c r="B2" i="6" s="1"/>
  <c r="A12" i="5"/>
  <c r="A11" i="6" s="1"/>
  <c r="A4" i="5"/>
  <c r="A3" i="6" s="1"/>
  <c r="A5" i="5"/>
  <c r="A4" i="6" s="1"/>
  <c r="A6" i="5"/>
  <c r="A5" i="6" s="1"/>
  <c r="A7" i="5"/>
  <c r="A6" i="6" s="1"/>
  <c r="A8" i="5"/>
  <c r="A7" i="6" s="1"/>
  <c r="A9" i="5"/>
  <c r="A8" i="6" s="1"/>
  <c r="A10" i="5"/>
  <c r="A9" i="6" s="1"/>
  <c r="A11" i="5"/>
  <c r="A10" i="6" s="1"/>
  <c r="A3" i="5"/>
  <c r="A2" i="6" s="1"/>
  <c r="C4" i="5"/>
  <c r="I6" i="7"/>
  <c r="C6" i="5" s="1"/>
  <c r="C5" i="6" s="1"/>
  <c r="I7" i="7"/>
  <c r="C7" i="5" s="1"/>
  <c r="C6" i="6" s="1"/>
  <c r="I8" i="7"/>
  <c r="C8" i="5" s="1"/>
  <c r="C7" i="6" s="1"/>
  <c r="C9" i="5"/>
  <c r="C8" i="6" s="1"/>
  <c r="I11" i="7"/>
  <c r="C10" i="5" s="1"/>
  <c r="C9" i="6" s="1"/>
  <c r="I12" i="7"/>
  <c r="C11" i="5" s="1"/>
  <c r="C10" i="6" s="1"/>
  <c r="I13" i="7"/>
  <c r="C12" i="5" s="1"/>
  <c r="C11" i="6" s="1"/>
  <c r="I2" i="7"/>
  <c r="C3" i="5" l="1"/>
  <c r="V287" i="4"/>
  <c r="V227" i="4"/>
  <c r="V228" i="4" s="1"/>
  <c r="V230" i="4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22" i="4"/>
  <c r="V221" i="4" s="1"/>
  <c r="V220" i="4" s="1"/>
  <c r="V219" i="4" s="1"/>
  <c r="V218" i="4" s="1"/>
  <c r="V217" i="4" s="1"/>
  <c r="V216" i="4" s="1"/>
  <c r="V215" i="4" s="1"/>
  <c r="V214" i="4" s="1"/>
  <c r="V213" i="4" s="1"/>
  <c r="V212" i="4" s="1"/>
  <c r="V211" i="4" s="1"/>
  <c r="V210" i="4" s="1"/>
  <c r="V209" i="4" s="1"/>
  <c r="V208" i="4" s="1"/>
  <c r="V207" i="4" s="1"/>
  <c r="V206" i="4" s="1"/>
  <c r="V205" i="4" s="1"/>
  <c r="V204" i="4" s="1"/>
  <c r="V203" i="4" s="1"/>
  <c r="V202" i="4" s="1"/>
  <c r="V201" i="4" s="1"/>
  <c r="V200" i="4" s="1"/>
  <c r="V199" i="4" s="1"/>
  <c r="V198" i="4" s="1"/>
  <c r="V197" i="4" s="1"/>
  <c r="V323" i="4"/>
  <c r="V324" i="4" s="1"/>
  <c r="V325" i="4" s="1"/>
  <c r="V326" i="4" s="1"/>
  <c r="V327" i="4" s="1"/>
  <c r="V328" i="4" s="1"/>
  <c r="V329" i="4" s="1"/>
  <c r="V330" i="4" s="1"/>
  <c r="V331" i="4" s="1"/>
  <c r="V332" i="4" s="1"/>
  <c r="V288" i="4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8" i="4"/>
  <c r="V317" i="4" s="1"/>
  <c r="V316" i="4" s="1"/>
  <c r="V315" i="4" s="1"/>
  <c r="V314" i="4" s="1"/>
  <c r="V313" i="4" s="1"/>
  <c r="V194" i="4"/>
  <c r="V193" i="4" s="1"/>
  <c r="V192" i="4" s="1"/>
  <c r="V191" i="4" s="1"/>
  <c r="V190" i="4" s="1"/>
  <c r="V189" i="4" s="1"/>
  <c r="V188" i="4" s="1"/>
  <c r="V187" i="4" s="1"/>
  <c r="V186" i="4" s="1"/>
  <c r="V185" i="4" s="1"/>
  <c r="V184" i="4" s="1"/>
  <c r="V183" i="4" s="1"/>
  <c r="V182" i="4" s="1"/>
  <c r="V181" i="4" s="1"/>
  <c r="V180" i="4" s="1"/>
  <c r="V179" i="4" s="1"/>
  <c r="V178" i="4" s="1"/>
  <c r="V177" i="4" s="1"/>
  <c r="V176" i="4" s="1"/>
  <c r="V175" i="4" s="1"/>
  <c r="V174" i="4" s="1"/>
  <c r="V173" i="4" s="1"/>
  <c r="V172" i="4" s="1"/>
  <c r="V171" i="4" s="1"/>
  <c r="V170" i="4" s="1"/>
  <c r="V169" i="4" s="1"/>
  <c r="V168" i="4" s="1"/>
  <c r="V167" i="4" s="1"/>
  <c r="V166" i="4" s="1"/>
  <c r="V165" i="4" s="1"/>
  <c r="V164" i="4" s="1"/>
  <c r="V163" i="4" s="1"/>
  <c r="V162" i="4" s="1"/>
  <c r="C3" i="6"/>
  <c r="J4" i="5"/>
  <c r="F54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V75" i="4" s="1"/>
  <c r="F77" i="4"/>
  <c r="F78" i="4"/>
  <c r="F79" i="4"/>
  <c r="F80" i="4"/>
  <c r="F81" i="4"/>
  <c r="F82" i="4"/>
  <c r="F83" i="4"/>
  <c r="F84" i="4"/>
  <c r="F85" i="4"/>
  <c r="F86" i="4"/>
  <c r="F87" i="4"/>
  <c r="V87" i="4" s="1"/>
  <c r="F88" i="4"/>
  <c r="F89" i="4"/>
  <c r="F90" i="4"/>
  <c r="F91" i="4"/>
  <c r="F92" i="4"/>
  <c r="F93" i="4"/>
  <c r="F94" i="4"/>
  <c r="F95" i="4"/>
  <c r="F96" i="4"/>
  <c r="V97" i="4" s="1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C2" i="6" l="1"/>
  <c r="V88" i="4"/>
  <c r="V89" i="4" s="1"/>
  <c r="V90" i="4" s="1"/>
  <c r="V91" i="4" s="1"/>
  <c r="V92" i="4" s="1"/>
  <c r="V93" i="4" s="1"/>
  <c r="V94" i="4" s="1"/>
  <c r="V95" i="4" s="1"/>
  <c r="V98" i="4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76" i="4"/>
  <c r="V77" i="4" s="1"/>
  <c r="V78" i="4" s="1"/>
  <c r="V79" i="4" s="1"/>
  <c r="V80" i="4" s="1"/>
  <c r="V81" i="4" s="1"/>
  <c r="V82" i="4" s="1"/>
  <c r="V83" i="4" s="1"/>
  <c r="V84" i="4" s="1"/>
  <c r="V85" i="4" s="1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V49" i="4" s="1"/>
  <c r="F50" i="4"/>
  <c r="F51" i="4"/>
  <c r="F53" i="4"/>
  <c r="V53" i="4" s="1"/>
  <c r="F55" i="4"/>
  <c r="V55" i="4" s="1"/>
  <c r="F56" i="4"/>
  <c r="F20" i="4"/>
  <c r="V22" i="4" s="1"/>
  <c r="F21" i="4"/>
  <c r="F22" i="4"/>
  <c r="F23" i="4"/>
  <c r="F24" i="4"/>
  <c r="F25" i="4"/>
  <c r="F26" i="4"/>
  <c r="F27" i="4"/>
  <c r="V27" i="4" s="1"/>
  <c r="F28" i="4"/>
  <c r="F29" i="4"/>
  <c r="F30" i="4"/>
  <c r="F6" i="4"/>
  <c r="V6" i="4" s="1"/>
  <c r="F7" i="4"/>
  <c r="F8" i="4"/>
  <c r="F9" i="4"/>
  <c r="F10" i="4"/>
  <c r="F11" i="4"/>
  <c r="F12" i="4"/>
  <c r="F13" i="4"/>
  <c r="F14" i="4"/>
  <c r="F16" i="4"/>
  <c r="F17" i="4"/>
  <c r="F18" i="4"/>
  <c r="V18" i="4" s="1"/>
  <c r="F19" i="4"/>
  <c r="F5" i="4"/>
  <c r="F4" i="4"/>
  <c r="V7" i="4" l="1"/>
  <c r="V8" i="4" s="1"/>
  <c r="V9" i="4" s="1"/>
  <c r="V10" i="4" s="1"/>
  <c r="V11" i="4" s="1"/>
  <c r="V12" i="4" s="1"/>
  <c r="V28" i="4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56" i="4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50" i="4"/>
  <c r="V51" i="4" s="1"/>
  <c r="V23" i="4"/>
  <c r="V24" i="4" s="1"/>
  <c r="V25" i="4" s="1"/>
  <c r="I5" i="7" l="1"/>
  <c r="I14" i="7" s="1"/>
  <c r="K14" i="7"/>
  <c r="C5" i="5" l="1"/>
  <c r="C13" i="5" s="1"/>
  <c r="J5" i="5" l="1"/>
  <c r="J13" i="5" s="1"/>
  <c r="C4" i="6"/>
</calcChain>
</file>

<file path=xl/sharedStrings.xml><?xml version="1.0" encoding="utf-8"?>
<sst xmlns="http://schemas.openxmlformats.org/spreadsheetml/2006/main" count="7185" uniqueCount="677">
  <si>
    <t>OH</t>
  </si>
  <si>
    <t>POINT NAME</t>
  </si>
  <si>
    <t>TYPE</t>
  </si>
  <si>
    <t>POI DETAILS</t>
  </si>
  <si>
    <t>OFC ROUTE DETAILS</t>
  </si>
  <si>
    <t>CHAINAGE</t>
  </si>
  <si>
    <t>LATITUDE</t>
  </si>
  <si>
    <t>LONGITUDE</t>
  </si>
  <si>
    <t>ROUTE TYPE</t>
  </si>
  <si>
    <t>ROUTE NAME</t>
  </si>
  <si>
    <t>OFC TYPE</t>
  </si>
  <si>
    <t>ROUTE ID</t>
  </si>
  <si>
    <t>ROW DETAILS</t>
  </si>
  <si>
    <t>ROAD NAME</t>
  </si>
  <si>
    <t>AUTHORITY NAME</t>
  </si>
  <si>
    <t>ROAD CHAINAGE</t>
  </si>
  <si>
    <t>OFC POSITION</t>
  </si>
  <si>
    <t>ROUTE MARKER</t>
  </si>
  <si>
    <t>MANHOLE</t>
  </si>
  <si>
    <t>OFFSET</t>
  </si>
  <si>
    <t>ROAD STRUTURE DETAILS</t>
  </si>
  <si>
    <t>ROAD STRUTURE TYPE</t>
  </si>
  <si>
    <t>LENGTH (IN Mtr.)</t>
  </si>
  <si>
    <t>PROTECTION TYPE</t>
  </si>
  <si>
    <t>PROTECTION LENGTH (IN Mtr.)</t>
  </si>
  <si>
    <t>UTILITY DETAILS</t>
  </si>
  <si>
    <t>UTILITY NAME</t>
  </si>
  <si>
    <t>SIDE OF THE ROAD</t>
  </si>
  <si>
    <t>POSITION</t>
  </si>
  <si>
    <t>SOIL TYPE</t>
  </si>
  <si>
    <t>REMARKS</t>
  </si>
  <si>
    <t>LAYING TYPE</t>
  </si>
  <si>
    <t>AUTHORITY</t>
  </si>
  <si>
    <t>NHAI</t>
  </si>
  <si>
    <t>PWD NH</t>
  </si>
  <si>
    <t>PWD</t>
  </si>
  <si>
    <t>ZILA PARISHAD</t>
  </si>
  <si>
    <t>GP</t>
  </si>
  <si>
    <t>TOTAL ROUTE LENGTH</t>
  </si>
  <si>
    <t>PW (ROADS)</t>
  </si>
  <si>
    <t>NO OF CULVERT</t>
  </si>
  <si>
    <t>NO OF BRIDGE</t>
  </si>
  <si>
    <t xml:space="preserve">LENGTH (IN Mtr) OF CULVERT </t>
  </si>
  <si>
    <t>LENGTH (IN Mtr) OF BRIDE</t>
  </si>
  <si>
    <t>LENGTH (IN Mtr) OF PCC</t>
  </si>
  <si>
    <t>LENGTH (IN Mtr) OF DWC</t>
  </si>
  <si>
    <t>LENGTH (IN Mtr) OF GI</t>
  </si>
  <si>
    <t>LENGTH (IN Mtr) OF DWC+PCC</t>
  </si>
  <si>
    <t>LENGTH (IN Mtr) OF ANCORING</t>
  </si>
  <si>
    <t>PROTECTION FOR</t>
  </si>
  <si>
    <t>FROM</t>
  </si>
  <si>
    <t>TO</t>
  </si>
  <si>
    <t>BLOCK NAME</t>
  </si>
  <si>
    <t>BLOCK CODE</t>
  </si>
  <si>
    <t>DISTRICT NAME</t>
  </si>
  <si>
    <t>DISTRICT CODE</t>
  </si>
  <si>
    <t>NO OF OLT</t>
  </si>
  <si>
    <t>NO OF ONT</t>
  </si>
  <si>
    <t>NO OF RING</t>
  </si>
  <si>
    <t>TOTAL INCRIMENTAL CABLE TO BE USE</t>
  </si>
  <si>
    <t>TOTAL PROPOSED CABLE TO BE LAID</t>
  </si>
  <si>
    <t>RING NO.</t>
  </si>
  <si>
    <t>:</t>
  </si>
  <si>
    <t>UG</t>
  </si>
  <si>
    <t>ROAD SURFACE</t>
  </si>
  <si>
    <t>RAILWAY</t>
  </si>
  <si>
    <t>FOREST</t>
  </si>
  <si>
    <t>THAKURPUKUR MAHESTOLA</t>
  </si>
  <si>
    <t>24 PARAGANAS SOUTH</t>
  </si>
  <si>
    <t>Block Router To Thakurpukur Maheshtala BHQ</t>
  </si>
  <si>
    <t>Block Router</t>
  </si>
  <si>
    <t>Thakurpukur Maheshtala BHQ</t>
  </si>
  <si>
    <t>Thakurpukur Maheshtala BHQ To FPOI-5(SURSUNA EXCH.)</t>
  </si>
  <si>
    <t>FPOI-5(SURSUNA EXCH.)</t>
  </si>
  <si>
    <t>FPOI-5(SURSUNA EXCH.) TO FPOI-2</t>
  </si>
  <si>
    <t>FPOI-2</t>
  </si>
  <si>
    <t xml:space="preserve">FPOI-2 To Rasapunja </t>
  </si>
  <si>
    <t xml:space="preserve">Rasapunja </t>
  </si>
  <si>
    <t xml:space="preserve">Rasapunja To Chatta </t>
  </si>
  <si>
    <t>Rasapunja</t>
  </si>
  <si>
    <t xml:space="preserve">Chatta </t>
  </si>
  <si>
    <t>Chatta To FPOI-3(Duck Ghar Exch.)</t>
  </si>
  <si>
    <t>Chatta</t>
  </si>
  <si>
    <t>FPOI-3(Duck Ghar Exch.)</t>
  </si>
  <si>
    <t>FPOI-3(Duck Ghar Exch.) To FPOI-1(Kayalpara BTS)</t>
  </si>
  <si>
    <t>FPOI-1(Kayalpara BTS)</t>
  </si>
  <si>
    <t>FPOI-1(Kayalpara BTS) To Ashuti-I</t>
  </si>
  <si>
    <t>Ashuti-I</t>
  </si>
  <si>
    <t>Ashuti-I To Ashuti-II</t>
  </si>
  <si>
    <t>Ashuti-II</t>
  </si>
  <si>
    <t>Ashuti-II To Block Router</t>
  </si>
  <si>
    <t>CS-1/TKP MHL/INC</t>
  </si>
  <si>
    <t>CS-2/TKP MHL/PRO</t>
  </si>
  <si>
    <t>CS-3/TKP MHL/INC</t>
  </si>
  <si>
    <t>CS-4/TKP MHL/INC</t>
  </si>
  <si>
    <t>CS-5/TKP MHL/PRO</t>
  </si>
  <si>
    <t>CS-6/TKP MHL/INC</t>
  </si>
  <si>
    <t>CS-7/TKP MHL/PRO</t>
  </si>
  <si>
    <t>CS-8/TKP MHL/INC</t>
  </si>
  <si>
    <t>CS-9/TKP MHL/INC</t>
  </si>
  <si>
    <t xml:space="preserve">Behala BSNL EX </t>
  </si>
  <si>
    <t>ASSET</t>
  </si>
  <si>
    <t>LEFT</t>
  </si>
  <si>
    <t>DISTENCE(M)</t>
  </si>
  <si>
    <t>INCRIMENTAL</t>
  </si>
  <si>
    <t>24F</t>
  </si>
  <si>
    <t>NOT VISIBEL</t>
  </si>
  <si>
    <t>APRX DISTANCE FROM RCL(m)</t>
  </si>
  <si>
    <t>NORMAL</t>
  </si>
  <si>
    <t>LEFT TURN</t>
  </si>
  <si>
    <t>TURNING</t>
  </si>
  <si>
    <t>EXCHANGE INNER ROAD</t>
  </si>
  <si>
    <t>CONC.</t>
  </si>
  <si>
    <t>ROAD CROSS</t>
  </si>
  <si>
    <t>CROSSING</t>
  </si>
  <si>
    <t>BITUMINOUS</t>
  </si>
  <si>
    <t>RIGHT TURN</t>
  </si>
  <si>
    <t>Calcutta Blind school</t>
  </si>
  <si>
    <t>LANDMARK</t>
  </si>
  <si>
    <t>DIAMIND HARBOUR ROAD</t>
  </si>
  <si>
    <t>Bidya Bhaban School</t>
  </si>
  <si>
    <t>IOCL</t>
  </si>
  <si>
    <t>Vivekananda College for Women</t>
  </si>
  <si>
    <t>BEHALA CHOWRASTA METRO STATION</t>
  </si>
  <si>
    <t>RIGHT</t>
  </si>
  <si>
    <t>PROPOSED</t>
  </si>
  <si>
    <t>BIREN ROY ROAD</t>
  </si>
  <si>
    <t>barisha high school</t>
  </si>
  <si>
    <t>209 Hall and Banquet</t>
  </si>
  <si>
    <t>Shisu Udyan</t>
  </si>
  <si>
    <t>Santushti</t>
  </si>
  <si>
    <t>Tripti Abasan</t>
  </si>
  <si>
    <t>SANTOSH ROY ROAD</t>
  </si>
  <si>
    <t>Barisha Club</t>
  </si>
  <si>
    <t>Monginis</t>
  </si>
  <si>
    <t>PNB</t>
  </si>
  <si>
    <t>NARAYAN ROY ROAD</t>
  </si>
  <si>
    <t>Barisha Girls' School</t>
  </si>
  <si>
    <t>Barisha Pathagar</t>
  </si>
  <si>
    <t>AASTHA</t>
  </si>
  <si>
    <t>Prafulla Marriage Hall</t>
  </si>
  <si>
    <t>SONAJHURI</t>
  </si>
  <si>
    <t>GANPATI</t>
  </si>
  <si>
    <t>Sashan Kalitola More</t>
  </si>
  <si>
    <t>TARA MAA APARTMENT</t>
  </si>
  <si>
    <t>Swarna Valley Apartment</t>
  </si>
  <si>
    <t>BARISHA YOUTH CLUB</t>
  </si>
  <si>
    <t>Udbhaav neer</t>
  </si>
  <si>
    <t>SURSUNA MAIN ROAD</t>
  </si>
  <si>
    <t>nyojoyon club</t>
  </si>
  <si>
    <t xml:space="preserve">Kironmoyee Apartment </t>
  </si>
  <si>
    <t>CS-3 /TKP MHL/INC</t>
  </si>
  <si>
    <t>sursuna high school</t>
  </si>
  <si>
    <t>JADAV GHOSH ROAD</t>
  </si>
  <si>
    <t>BINA KUNJA</t>
  </si>
  <si>
    <t>G.B. Memorial Institution</t>
  </si>
  <si>
    <t>Milan Tirtha Playground</t>
  </si>
  <si>
    <t>SHIVAM</t>
  </si>
  <si>
    <t>POND</t>
  </si>
  <si>
    <t>Ganapati Apartment</t>
  </si>
  <si>
    <t>Haru Chandra Sporting Club</t>
  </si>
  <si>
    <t>Bichitra</t>
  </si>
  <si>
    <t>BAGPOTA ROAD</t>
  </si>
  <si>
    <t>JANANI APARTMENT</t>
  </si>
  <si>
    <t>Siksha Bharati High School</t>
  </si>
  <si>
    <t>Play Ground</t>
  </si>
  <si>
    <t>Kakali Vidyamandir</t>
  </si>
  <si>
    <t>NEW VISTA ACADEMY</t>
  </si>
  <si>
    <t>KALAGACHIA MAIN ROAD</t>
  </si>
  <si>
    <t>Sitala Temple</t>
  </si>
  <si>
    <t>S.S. MISSIONARIES SCHOOL</t>
  </si>
  <si>
    <t>ROAD STRUCTURE</t>
  </si>
  <si>
    <t>SHAW MEDICAL</t>
  </si>
  <si>
    <t>TEMPLE</t>
  </si>
  <si>
    <t>Kalagachhia kailash kamini fp school</t>
  </si>
  <si>
    <t>Kalagachia Sub-Post office</t>
  </si>
  <si>
    <t>BBNL MH</t>
  </si>
  <si>
    <t>PLAY GROUND</t>
  </si>
  <si>
    <t>Dream Garden Banquet</t>
  </si>
  <si>
    <t>KMP</t>
  </si>
  <si>
    <t>Nimtala More</t>
  </si>
  <si>
    <t>SK Garden</t>
  </si>
  <si>
    <t xml:space="preserve">CULVERT </t>
  </si>
  <si>
    <t>NIMTALA MAIN ROAD</t>
  </si>
  <si>
    <t>Humanity Hospital</t>
  </si>
  <si>
    <t>B Garden</t>
  </si>
  <si>
    <t>BUS STOP</t>
  </si>
  <si>
    <t>Khalpole Masjid</t>
  </si>
  <si>
    <t xml:space="preserve">Khalpol Bridge </t>
  </si>
  <si>
    <t xml:space="preserve">Elta Fans India Private Limited </t>
  </si>
  <si>
    <t>metro hights</t>
  </si>
  <si>
    <t>Jupiter Rubber Factory</t>
  </si>
  <si>
    <t>Q88.286831</t>
  </si>
  <si>
    <t>Sony Rubber Factory</t>
  </si>
  <si>
    <t>Haji Biryani</t>
  </si>
  <si>
    <t>Navnir Farms &amp; Banquets</t>
  </si>
  <si>
    <t>cmri nursing school</t>
  </si>
  <si>
    <t>Cambridge Green</t>
  </si>
  <si>
    <t>BISWAKARMA FURNITURE &amp; CO</t>
  </si>
  <si>
    <t>El Bethel School &amp; Hostel</t>
  </si>
  <si>
    <t>Taste N Bite</t>
  </si>
  <si>
    <t>CHAPLA VILLA</t>
  </si>
  <si>
    <t>SBI RASPUNJA BRANCH</t>
  </si>
  <si>
    <t>KMP-5</t>
  </si>
  <si>
    <t xml:space="preserve">Prabhu Udyan Resort </t>
  </si>
  <si>
    <t>gems city</t>
  </si>
  <si>
    <t>ROAD WIDTH(m)</t>
  </si>
  <si>
    <t>FPOI-5(SURSUNA BSNL EXCHANGE)</t>
  </si>
  <si>
    <t>TOTAL LENGTH(KM)</t>
  </si>
  <si>
    <t>BDO OFFICE ROAD</t>
  </si>
  <si>
    <t>4+BHQ</t>
  </si>
  <si>
    <t>NA</t>
  </si>
  <si>
    <t>OH &amp; UG</t>
  </si>
  <si>
    <t>14.742 KM</t>
  </si>
  <si>
    <t>DIAMIND HARBOUR ROAD(NH-117)</t>
  </si>
  <si>
    <t>BSNL</t>
  </si>
  <si>
    <t>KMC</t>
  </si>
  <si>
    <t xml:space="preserve">NHAI </t>
  </si>
  <si>
    <t>ALL OFC</t>
  </si>
  <si>
    <t>BOTH SIDE</t>
  </si>
  <si>
    <t>METRO RAIL AVAILEVEL</t>
  </si>
  <si>
    <t>JAMES LONG SARANI</t>
  </si>
  <si>
    <t>PW(ROADS)</t>
  </si>
  <si>
    <t>MUNICIPAL ROAD</t>
  </si>
  <si>
    <t>JIO</t>
  </si>
  <si>
    <t>LEFT SIDE</t>
  </si>
  <si>
    <t>JIO &amp; BSNL</t>
  </si>
  <si>
    <t>RIGHT SIDE</t>
  </si>
  <si>
    <t>OTHERS</t>
  </si>
  <si>
    <t>STATE NAME</t>
  </si>
  <si>
    <t>STATE CODE</t>
  </si>
  <si>
    <t>WEST BENGAL</t>
  </si>
  <si>
    <t>MUNICIPALITY (KMC)</t>
  </si>
  <si>
    <t>VISIBEL</t>
  </si>
  <si>
    <t>BRIDGE</t>
  </si>
  <si>
    <t>CULVERT</t>
  </si>
  <si>
    <t>KMP-4</t>
  </si>
  <si>
    <t>DWC+PCC</t>
  </si>
  <si>
    <t>RASAPUNJA SCHOOL</t>
  </si>
  <si>
    <t>Rasapunja Fl Off Shop</t>
  </si>
  <si>
    <t>M/s Mondal restaurant. Cum bar</t>
  </si>
  <si>
    <t>Vriddhi Public School</t>
  </si>
  <si>
    <t>Rasapunja Sub Health Centr</t>
  </si>
  <si>
    <t>NEW NASKAR CYBER CAFE AND XEROX</t>
  </si>
  <si>
    <t>Sangam Medical</t>
  </si>
  <si>
    <t>VINAYAKK CONSTRUCTION</t>
  </si>
  <si>
    <t>Dipali Builders</t>
  </si>
  <si>
    <t>Sweep Dream City</t>
  </si>
  <si>
    <t>ROYAL GARDEN</t>
  </si>
  <si>
    <t>HIGH RISE BUILDING</t>
  </si>
  <si>
    <t>AIR CRAFT JEANS</t>
  </si>
  <si>
    <t>Masjid-e-Noor (Uttar Nahazari)</t>
  </si>
  <si>
    <t>Nahazari Sardar para masjid</t>
  </si>
  <si>
    <t>R choice jeans &amp; jacket</t>
  </si>
  <si>
    <t>PAYEL MEDICAL HALL</t>
  </si>
  <si>
    <t>UNNAMED ROAD</t>
  </si>
  <si>
    <t>Naraberia High School</t>
  </si>
  <si>
    <t>N.CLOTH STORES</t>
  </si>
  <si>
    <t>TM industrial estate</t>
  </si>
  <si>
    <t>Chatta Charitable Despensere(Hospital)</t>
  </si>
  <si>
    <t>RNH nurshingh home</t>
  </si>
  <si>
    <t>SBI ATM</t>
  </si>
  <si>
    <t>AXIS BANK</t>
  </si>
  <si>
    <t>Mohisgot Haat Jame Masjid</t>
  </si>
  <si>
    <t>primary school</t>
  </si>
  <si>
    <t>Mohisgot F.P school</t>
  </si>
  <si>
    <t>UPSWING VENTURES PVT LTD</t>
  </si>
  <si>
    <t>Sitola Ma Temple</t>
  </si>
  <si>
    <t>PLUS POINT NURSING HOME</t>
  </si>
  <si>
    <t>Masjid Taqua</t>
  </si>
  <si>
    <t>Raj city group</t>
  </si>
  <si>
    <t>ANAS ENTERPRISE</t>
  </si>
  <si>
    <t>SK ENTERPROSE</t>
  </si>
  <si>
    <t>Madrasa Darul Huda Kanjul Uloom Chatta</t>
  </si>
  <si>
    <t>Pach mosjid</t>
  </si>
  <si>
    <t>Medicine Bazar</t>
  </si>
  <si>
    <t>Pitter &amp; Sabina design center</t>
  </si>
  <si>
    <t>SEKH BAZAAR</t>
  </si>
  <si>
    <t>Grocias Supermarket</t>
  </si>
  <si>
    <t>16Ana Moslim Burial Ground</t>
  </si>
  <si>
    <t>Gayen Medical</t>
  </si>
  <si>
    <t>Ajit Medical Hall</t>
  </si>
  <si>
    <t>Chatta Kalikapur Post Office</t>
  </si>
  <si>
    <t>Rasapunja GP</t>
  </si>
  <si>
    <t>HAPPY MEDICAL</t>
  </si>
  <si>
    <t>kmp</t>
  </si>
  <si>
    <t>YOUTH POWER CLUB</t>
  </si>
  <si>
    <t xml:space="preserve">ST . PETER DAY SCHOOL </t>
  </si>
  <si>
    <t>ASHA MEDICARE</t>
  </si>
  <si>
    <t>kmp-5</t>
  </si>
  <si>
    <t>SANI MANDIR</t>
  </si>
  <si>
    <t>Modak MedicalHall</t>
  </si>
  <si>
    <t>maheshtala high school</t>
  </si>
  <si>
    <t>kmp-3</t>
  </si>
  <si>
    <t>Medi sky hospital</t>
  </si>
  <si>
    <t>LIFE POINT</t>
  </si>
  <si>
    <t>FPOI-3</t>
  </si>
  <si>
    <t>GANGARAMPUR ROAD</t>
  </si>
  <si>
    <t>Royal Enfield Service Center</t>
  </si>
  <si>
    <t>Utpal Dutta Mancha Cinema hall</t>
  </si>
  <si>
    <t>MED PLUS</t>
  </si>
  <si>
    <t xml:space="preserve">Daffodil Drugs Private Limited </t>
  </si>
  <si>
    <t>Maheshtala Banerjee Para Bus Stop</t>
  </si>
  <si>
    <t>kmp-6</t>
  </si>
  <si>
    <t>Susasthya Pharmacy</t>
  </si>
  <si>
    <t>kmp-0</t>
  </si>
  <si>
    <t>ANCHORING</t>
  </si>
  <si>
    <t>Black Braun company</t>
  </si>
  <si>
    <t>L2G FASHION PRIVATE LIMITED</t>
  </si>
  <si>
    <t>SURAKSHA MEDICARE</t>
  </si>
  <si>
    <t>nabarun sangho</t>
  </si>
  <si>
    <t>Ramakrishna Vedanta Mission Vidyamandir</t>
  </si>
  <si>
    <t>ANITA VILLA</t>
  </si>
  <si>
    <t>New Chitrapuri Studio</t>
  </si>
  <si>
    <t>Ashuti School Playground</t>
  </si>
  <si>
    <t>KAYAL PARA ROAD</t>
  </si>
  <si>
    <t>ASHUTHI-I GP</t>
  </si>
  <si>
    <t>GANGADHARPUR CLUB</t>
  </si>
  <si>
    <t>masjid</t>
  </si>
  <si>
    <t>CSC Common Service Center</t>
  </si>
  <si>
    <t>KALITALA FP SVHOOL</t>
  </si>
  <si>
    <t>NIMTALA SURJO SANGHA</t>
  </si>
  <si>
    <t>WELFLEX</t>
  </si>
  <si>
    <t>culvert</t>
  </si>
  <si>
    <t>Kali Temple</t>
  </si>
  <si>
    <t>CS-10/TKP MHL/INC</t>
  </si>
  <si>
    <t>SONAMUKHI MAIN ROAD</t>
  </si>
  <si>
    <t>phed office</t>
  </si>
  <si>
    <t>Sonamukhi Daspara Primary School</t>
  </si>
  <si>
    <t>temple</t>
  </si>
  <si>
    <t>SOVA MEDICAL HALL</t>
  </si>
  <si>
    <t>agragrami sangho</t>
  </si>
  <si>
    <t>KALI TEMPLE</t>
  </si>
  <si>
    <t>ADRISHNA DRIVER CENTER</t>
  </si>
  <si>
    <t>BANERJEE PARA ROAD</t>
  </si>
  <si>
    <t>JK public school</t>
  </si>
  <si>
    <t>Maa manosha store</t>
  </si>
  <si>
    <t>sursuna girl school</t>
  </si>
  <si>
    <t>swami vivekananda bus terminal</t>
  </si>
  <si>
    <t>GANESH ART CENTER</t>
  </si>
  <si>
    <t>BALAJI BLESSING</t>
  </si>
  <si>
    <t>BOMBAI BAGAN ROAD</t>
  </si>
  <si>
    <t>East India Pharmaceuticals Ltd</t>
  </si>
  <si>
    <t>Diamond Residency</t>
  </si>
  <si>
    <t>hdfc bank</t>
  </si>
  <si>
    <t>FITNESS MANTRA 2.0</t>
  </si>
  <si>
    <t>Shree Tulsyan Marbles</t>
  </si>
  <si>
    <t>Natunpara play ground</t>
  </si>
  <si>
    <t>smart bazar</t>
  </si>
  <si>
    <t>CMDA CO-OPERATIVE HOUSING SOCIETY</t>
  </si>
  <si>
    <t>DPMI Behala Paramedical College</t>
  </si>
  <si>
    <t>HANUMAN TEMPLE</t>
  </si>
  <si>
    <t>DR. AKSHAY KUMAR PAUL ROAD</t>
  </si>
  <si>
    <t>K K ROY CHOWDHURY ROAD</t>
  </si>
  <si>
    <t>SASHAN KALI ROAD</t>
  </si>
  <si>
    <t>THAKURPUKUR BIBIRHAT ROAD</t>
  </si>
  <si>
    <t>RASAPUNJA KACHARIBAZAR ROAD</t>
  </si>
  <si>
    <t>NAHAJARI VILLAGE ROAD</t>
  </si>
  <si>
    <t>NAHAJARI GP</t>
  </si>
  <si>
    <t>BIBIRHAT CHATTA DAKGHAR ROAD</t>
  </si>
  <si>
    <t>ASUTHI MAIN ROAD</t>
  </si>
  <si>
    <t>ASHUTHI-II GP</t>
  </si>
  <si>
    <t>HO CHI MINH SARANI</t>
  </si>
  <si>
    <t>ASHUTHI-II VILLAGE ROAD</t>
  </si>
  <si>
    <t>Format of Survey</t>
  </si>
  <si>
    <t>S.No.</t>
  </si>
  <si>
    <t>Block Name with LGD Code</t>
  </si>
  <si>
    <t>Total No of GP</t>
  </si>
  <si>
    <t xml:space="preserve"> Main Ring</t>
  </si>
  <si>
    <t>Child Ring</t>
  </si>
  <si>
    <t>Existing OFC (FPOI to GP) to be used in Ring (in Km)</t>
  </si>
  <si>
    <t>Block to FPOI OFC length (to be replaced) in Km</t>
  </si>
  <si>
    <t>OFC to be laid for Ring Formation (in Km)</t>
  </si>
  <si>
    <t>Total OFC to be laid  (in Km)</t>
  </si>
  <si>
    <t>Count of SFP Required</t>
  </si>
  <si>
    <t>Remarks</t>
  </si>
  <si>
    <t>Main Ring S.No.</t>
  </si>
  <si>
    <t>Count of GP</t>
  </si>
  <si>
    <t>Child Ring S.No.</t>
  </si>
  <si>
    <t>10 Km</t>
  </si>
  <si>
    <t>40 Km</t>
  </si>
  <si>
    <t>80 Km</t>
  </si>
  <si>
    <t>24 F</t>
  </si>
  <si>
    <t>48 F</t>
  </si>
  <si>
    <t>9=7+8</t>
  </si>
  <si>
    <t>ANNEXURE-X</t>
  </si>
  <si>
    <t>Format of Survey Report</t>
  </si>
  <si>
    <t>Table-A</t>
  </si>
  <si>
    <t>Infra Structure in GP</t>
  </si>
  <si>
    <t>Name of GP</t>
  </si>
  <si>
    <t>GP LGD Code</t>
  </si>
  <si>
    <t>Availability of space Yes/ No</t>
  </si>
  <si>
    <t>Commercial Electric Supply Availability   Yes/No</t>
  </si>
  <si>
    <t>Availability   of Power Supply in Hrs.</t>
  </si>
  <si>
    <t>OLT Avalable/Not available</t>
  </si>
  <si>
    <t>Table-B</t>
  </si>
  <si>
    <t>SPAN DETAILS</t>
  </si>
  <si>
    <t>ROW</t>
  </si>
  <si>
    <t>ANNEXURE X_TABLE-B</t>
  </si>
  <si>
    <t>ANNEEXURE-X_TABLE A</t>
  </si>
  <si>
    <t>LINE DIAGRAM</t>
  </si>
  <si>
    <t>Sl.No</t>
  </si>
  <si>
    <t>Sr No.</t>
  </si>
  <si>
    <t>Item Description</t>
  </si>
  <si>
    <t>Unit</t>
  </si>
  <si>
    <t>Total Quantity
(west bengal)</t>
  </si>
  <si>
    <t>Package Summary</t>
  </si>
  <si>
    <t>No. of Blocks</t>
  </si>
  <si>
    <t>Nos</t>
  </si>
  <si>
    <t>No. of GPs</t>
  </si>
  <si>
    <t>1.2a</t>
  </si>
  <si>
    <t>No. of GPs for creation</t>
  </si>
  <si>
    <t>1.2b</t>
  </si>
  <si>
    <t>No. of GPs for upgradation</t>
  </si>
  <si>
    <t>No. of Villages for last mile connectivity</t>
  </si>
  <si>
    <t>Existing Network</t>
  </si>
  <si>
    <t>Total GPs (Connected on OFC)</t>
  </si>
  <si>
    <t>Total GPs (Connected on Satellite)</t>
  </si>
  <si>
    <t>Existing leased RKM from BSNL</t>
  </si>
  <si>
    <t>RKM</t>
  </si>
  <si>
    <t>Total incremental 24F RKM</t>
  </si>
  <si>
    <t>Total incremental 48F RKM</t>
  </si>
  <si>
    <t>-</t>
  </si>
  <si>
    <t>OLT installed  (Nos.)</t>
  </si>
  <si>
    <t>ONT installed</t>
  </si>
  <si>
    <t>Passive Infrastructure</t>
  </si>
  <si>
    <t>3.1</t>
  </si>
  <si>
    <t>Fibre Distribution Management System Type I at Block location</t>
  </si>
  <si>
    <t>3.2</t>
  </si>
  <si>
    <t>Fibre Termination Box/FDMS Type-IIIA &amp; IIIB – 48F at GP
locations</t>
  </si>
  <si>
    <t>Underground Fibre Services</t>
  </si>
  <si>
    <t>4.1</t>
  </si>
  <si>
    <t>Supply  of  24F  OFC,  duct  and  accessories  including  all  the services, as described at serial No.-1 in the Table: V. (17)</t>
  </si>
  <si>
    <t>4.2</t>
  </si>
  <si>
    <t>Supply of 48F OFC, duct and accessories including all the services, as described at serial No.-2 in the Table: V. (17)</t>
  </si>
  <si>
    <t>Aerial Fibre Services</t>
  </si>
  <si>
    <t>5.1</t>
  </si>
  <si>
    <t>Supply of 24F ADSS OFC and accessories including all the services (using existing power poles OR including supply of Poles), as described at serial No.-3 in the Table: V. (17)</t>
  </si>
  <si>
    <t>Passive Infrastructure (Rack)</t>
  </si>
  <si>
    <t>Rack at Block locations (as per Section (IV C), Annexure-B, VI)</t>
  </si>
  <si>
    <t>Rack at GP locations (as per Section (IV C), Annexure-B, VI)</t>
  </si>
  <si>
    <t>Active Infrastructure (Router at Block Location)</t>
  </si>
  <si>
    <t>7.1</t>
  </si>
  <si>
    <t>IP-MPLS Router at Block location
Supply of router at Block locations with accessories including installation, integration, testing and commissioning (as per Section (IV C), Annexure-B, II &amp; III)</t>
  </si>
  <si>
    <t>SFP 100G (with 40km / 80km) pluggable</t>
  </si>
  <si>
    <t>SFP 10G (with 10km/40km/80km) pluggable</t>
  </si>
  <si>
    <t>SFP 1G with 10km pluggable</t>
  </si>
  <si>
    <t>15,024</t>
  </si>
  <si>
    <t>7.5</t>
  </si>
  <si>
    <t>EMS for Block routers (including H/W, S/W &amp; licenses)</t>
  </si>
  <si>
    <t>No. of network elements</t>
  </si>
  <si>
    <t>7.6</t>
  </si>
  <si>
    <t>EMS additional license including H/W and S/W upgradation</t>
  </si>
  <si>
    <t>Active Infrastructure (Router GP Location)</t>
  </si>
  <si>
    <t>8.1</t>
  </si>
  <si>
    <t>IP-MPLS Router at GP location
Supply of router at GP locations with accessories including installation, integration, testing and commissioning (as per Section (IV C), Annexure-B, II &amp; III)</t>
  </si>
  <si>
    <t>SFP 10G with 10Km pluggable</t>
  </si>
  <si>
    <t>SFP 1G with 10 km pluggable</t>
  </si>
  <si>
    <t>2,97,154</t>
  </si>
  <si>
    <t>8.4</t>
  </si>
  <si>
    <t>EMS for GP routers (including H/W, S/W &amp; licenses)</t>
  </si>
  <si>
    <t>8.5</t>
  </si>
  <si>
    <t>EMS additional licenses including H/W and S/W upgradation</t>
  </si>
  <si>
    <t>Active Infrastructure (RFMS)</t>
  </si>
  <si>
    <t>9.1</t>
  </si>
  <si>
    <t>Remote Fibre Monitoring System (RFMS) system including necessary hardware and software with accessories including installation, integration, testing and commissioning (as per Section (IV C), Annexure-B, V)</t>
  </si>
  <si>
    <t>9.2</t>
  </si>
  <si>
    <t>EMS for RFMS (including H/W, S/W &amp; licenses)</t>
  </si>
  <si>
    <t>No. of
RTUs</t>
  </si>
  <si>
    <t>9.3</t>
  </si>
  <si>
    <t>State NOC</t>
  </si>
  <si>
    <t>10.1</t>
  </si>
  <si>
    <t>State NOC as per details and specification  given at Section (IV C), Annexure-B, IV)</t>
  </si>
  <si>
    <t>1</t>
  </si>
  <si>
    <t>Passive Infrastructure (Power)</t>
  </si>
  <si>
    <t>11.1</t>
  </si>
  <si>
    <t>Power System with backup provisions at GP locations with accessories including installation, integration, testing and commissioning with provision  of MPPT Card including solar panels (as per Section (IV C), Annexure-B, VIII)</t>
  </si>
  <si>
    <t>11.2</t>
  </si>
  <si>
    <t>Power System with backup provisions at GP locations with accessories including installation, integration, testing and commissioning with provision  of slot for MPPT Card BUTexcluding MPPT Card &amp; solar panels (as per Section (IV C), Annexure-B, VIII)</t>
  </si>
  <si>
    <t>11.3</t>
  </si>
  <si>
    <t>MPPT solar module of 1 KW (as per sub section VIII of
Annexure B of Section IV C - Amendment no. 12)</t>
  </si>
  <si>
    <t>Supply of 6F Aerial drop OFC including services for last mile connectivity, as described at serial No.-4 in the Table: V. (17)</t>
  </si>
  <si>
    <t>Km</t>
  </si>
  <si>
    <t>13</t>
  </si>
  <si>
    <t>Supply, installation including services of RCC Poles – 7/8 meter  working load of 115 Kgs for last mile connectivity</t>
  </si>
  <si>
    <t>14</t>
  </si>
  <si>
    <t>Supply and installation of Joint Chamber as per E.I. for restoration of existing network</t>
  </si>
  <si>
    <t>15</t>
  </si>
  <si>
    <t>Supply, installation of Joint Closure, testing and splicing 24 F for Dark Fibre Provisioning  and/or attending OFC fault for the first time in a joint as per TEC GR/ E.I. for restoration of existing network</t>
  </si>
  <si>
    <t>v</t>
  </si>
  <si>
    <t>Length</t>
  </si>
  <si>
    <t>Chatta GP</t>
  </si>
  <si>
    <t>Ashuti-I GP</t>
  </si>
  <si>
    <t>Ashuti-II GP</t>
  </si>
  <si>
    <t>SARKAR HAT CHOWK</t>
  </si>
  <si>
    <t>MOINA GHAR BAZAR</t>
  </si>
  <si>
    <t>ASSET DETAILS</t>
  </si>
  <si>
    <t>Descrption</t>
  </si>
  <si>
    <t>Bill of Materials(BOM)</t>
  </si>
  <si>
    <t>Bill of Quantity(BOQ)</t>
  </si>
  <si>
    <t>Low Level Diagram(HLD)</t>
  </si>
  <si>
    <t>High Level Diagram(LLD)</t>
  </si>
  <si>
    <t>2773(Thakurpur Mahasthala)</t>
  </si>
  <si>
    <t>CHATTA GP</t>
  </si>
  <si>
    <t>RASPUNJA GP</t>
  </si>
  <si>
    <t>ASUTHI-I GP</t>
  </si>
  <si>
    <t>ASUTHI-II GP</t>
  </si>
  <si>
    <t>24.320 KM</t>
  </si>
  <si>
    <t>YES</t>
  </si>
  <si>
    <t>NO</t>
  </si>
  <si>
    <t>Block Name</t>
  </si>
  <si>
    <t>Total GP</t>
  </si>
  <si>
    <t>Respective BSNL Contact SDE Name &amp; Contact:</t>
  </si>
  <si>
    <t>Respective O&amp;M FLM Manager Name &amp; Contact:</t>
  </si>
  <si>
    <t>Existing</t>
  </si>
  <si>
    <t>Name And Designation</t>
  </si>
  <si>
    <t>Number</t>
  </si>
  <si>
    <t>Thakurpukur Maheshtala</t>
  </si>
  <si>
    <t>Synur Islam</t>
  </si>
  <si>
    <t>Sudip Mondal</t>
  </si>
  <si>
    <t>GP Infrastructure Status</t>
  </si>
  <si>
    <t>Block/GP Details (GP Locations and Respective BLOCK POP)</t>
  </si>
  <si>
    <t>Rack; FDF; Power; Mini OLT &amp; ONT status</t>
  </si>
  <si>
    <t>ZMH entry Location (Lat-Long)</t>
  </si>
  <si>
    <t>OFC entry Location (Lat-Long)</t>
  </si>
  <si>
    <t>Block/GP Name</t>
  </si>
  <si>
    <t>Survey Location Type (Block/GP)</t>
  </si>
  <si>
    <t>Block/GP Address</t>
  </si>
  <si>
    <t>LGD Code</t>
  </si>
  <si>
    <t>Lat Long</t>
  </si>
  <si>
    <t>Location Type [BSNL Office/ BSNL Exchange/RSU/BTS/GP Office/School/ Other Building] in case of the other building pls specify the location type</t>
  </si>
  <si>
    <t>Location Secured and Locked/other. in case of the other pls specify</t>
  </si>
  <si>
    <t>Existing GP (Active &amp; Passive infrastructure)</t>
  </si>
  <si>
    <t>POWER Status</t>
  </si>
  <si>
    <t>POWER Back up</t>
  </si>
  <si>
    <t>Existing GP Earthing and Power Source</t>
  </si>
  <si>
    <t>RACK &amp; FDF</t>
  </si>
  <si>
    <t>SFP Details</t>
  </si>
  <si>
    <t>Card details and types (SCM/PIC)</t>
  </si>
  <si>
    <t>Equipment (OLT/ONT)</t>
  </si>
  <si>
    <t>Equipment Warranty Document availability</t>
  </si>
  <si>
    <t>Existing GP POWER Status</t>
  </si>
  <si>
    <t>Identification and capture lat-long for Earth pit location (Lat-Long)</t>
  </si>
  <si>
    <t>Capture of Earthing cable from Earth Pit to Rack location and Power Source to rack Location (Mtr)</t>
  </si>
  <si>
    <t>ONT Status</t>
  </si>
  <si>
    <t>Total Rack Available: 0/1/2</t>
  </si>
  <si>
    <t>FDF Installed [YES/NO]</t>
  </si>
  <si>
    <t>FDF Type [12F/24F/48F/other] in case of the other pls specify</t>
  </si>
  <si>
    <t>Terminated OFC Type 24/48F or other. in case of the other pls specify</t>
  </si>
  <si>
    <t>Nos of spare fiber available</t>
  </si>
  <si>
    <t>No of FDF PORT Used</t>
  </si>
  <si>
    <t>Make/Model</t>
  </si>
  <si>
    <t>Type</t>
  </si>
  <si>
    <t>Types  (SCM/PIC)</t>
  </si>
  <si>
    <t>Name</t>
  </si>
  <si>
    <t>Qty</t>
  </si>
  <si>
    <t>Working Status</t>
  </si>
  <si>
    <t>Equipment Type ((OLT/ONT)</t>
  </si>
  <si>
    <t>S.No</t>
  </si>
  <si>
    <t>Make</t>
  </si>
  <si>
    <t>Model</t>
  </si>
  <si>
    <t>CCU</t>
  </si>
  <si>
    <t>Battery</t>
  </si>
  <si>
    <t>OLT</t>
  </si>
  <si>
    <t>ONT</t>
  </si>
  <si>
    <t>Solar</t>
  </si>
  <si>
    <t>POWER Connection Status (Yes/No) if Yes please specify [1-Phase/3-Phase]</t>
  </si>
  <si>
    <t>Average Power Availability [No of Hours in a Day]</t>
  </si>
  <si>
    <t>POWER Back up Available (Yes/No)</t>
  </si>
  <si>
    <t>Solar/DC/AC Backup</t>
  </si>
  <si>
    <t>Capacity of backup in KVA/KWA</t>
  </si>
  <si>
    <t>Earth Pit-Lat/Long</t>
  </si>
  <si>
    <t>Strip (M) + Gauge</t>
  </si>
  <si>
    <t>Wire (M)</t>
  </si>
  <si>
    <t>ONT Installed / Commissioned [Yes/No]</t>
  </si>
  <si>
    <t>In case Yes, powered "ON" or "OFF"</t>
  </si>
  <si>
    <t>Rasapunja Gram Panchayat
Village &amp; P.O.: Rasapunja
Block: Thakurpukur Maheshtala
Police Station: Bishnupur
District: South 24 Parganas
West Bengal – 700104</t>
  </si>
  <si>
    <t>22.47475 ,88.26028</t>
  </si>
  <si>
    <t>Secure &amp; Locked</t>
  </si>
  <si>
    <t>Yes</t>
  </si>
  <si>
    <t>Tejas</t>
  </si>
  <si>
    <t>FUJIAMA</t>
  </si>
  <si>
    <t>AMAR RAJA</t>
  </si>
  <si>
    <t>No</t>
  </si>
  <si>
    <t>1-Phase</t>
  </si>
  <si>
    <t>22</t>
  </si>
  <si>
    <t>1 KW</t>
  </si>
  <si>
    <t>Not Visible</t>
  </si>
  <si>
    <t>ON</t>
  </si>
  <si>
    <t>Chatta Gram Panchayat
Village &amp; P.O.: Chattakalikapur
Block: Thakurpukur Maheshtala
Police Station: Maheshtala
District: South 24 Parganas
West Bengal – 700140</t>
  </si>
  <si>
    <t>22.46653 .88.27336</t>
  </si>
  <si>
    <t xml:space="preserve">Tejas </t>
  </si>
  <si>
    <t>Asuti-I Gram Panchayat
P.S.: Kalitala, Ashuti
Block: Thakurpukur Maheshtala
District: South 24 Parganas
West Bengal – 700141
P.S.: Kalitala, Ashuti
Block: Thakurpukur Maheshtala
District: South 24 Parganas
West Bengal – 700141</t>
  </si>
  <si>
    <t>22.48028 .88.24339</t>
  </si>
  <si>
    <t>Asuti-II Gram Panchayat
Village: Sonamukhi
P.O.: Ashuti
P.S.: Maheshtala
District: South 24 Parganas
West Bengal – 700141</t>
  </si>
  <si>
    <t>22.429882,88.271836</t>
  </si>
  <si>
    <t>GPON</t>
  </si>
  <si>
    <t>OTDR(Incremental)</t>
  </si>
  <si>
    <t>INDEX</t>
  </si>
  <si>
    <t>Status</t>
  </si>
  <si>
    <t>RM/MH Pictures(Incremental)</t>
  </si>
  <si>
    <t>BLOCK/GP Infra Pictures</t>
  </si>
  <si>
    <t>Route VideoGraphy</t>
  </si>
  <si>
    <t>Not Available in WO</t>
  </si>
  <si>
    <t>Not available in AWO</t>
  </si>
  <si>
    <t>Not Available in AWO</t>
  </si>
  <si>
    <t>T Cost</t>
  </si>
  <si>
    <t>Pages nb</t>
  </si>
  <si>
    <t>roundness</t>
  </si>
  <si>
    <t>dB/km</t>
  </si>
  <si>
    <t>index</t>
  </si>
  <si>
    <r>
      <t>CABLE DETAILS</t>
    </r>
    <r>
      <rPr>
        <sz val="7"/>
        <rFont val="Arial"/>
        <family val="2"/>
      </rPr>
      <t xml:space="preserve"> (Strike off whichever is not applicable)</t>
    </r>
  </si>
  <si>
    <t>Report No.:</t>
  </si>
  <si>
    <t>Cable Vendor:</t>
  </si>
  <si>
    <t>Fiber Type:24F</t>
  </si>
  <si>
    <t>Section:</t>
  </si>
  <si>
    <t>(A) ASUTI I GP TO (B) ASUTI II GP</t>
  </si>
  <si>
    <t>Total Length 2.335</t>
  </si>
  <si>
    <t>TEST DETAILS:</t>
  </si>
  <si>
    <t>Comm.Power loss 1310nm</t>
  </si>
  <si>
    <t>Comm.Power loss 1550nm</t>
  </si>
  <si>
    <t>Total fibre Length</t>
  </si>
  <si>
    <t xml:space="preserve">Attenuation </t>
  </si>
  <si>
    <t>dB loss With OTDR</t>
  </si>
  <si>
    <t>Fibre No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</si>
  <si>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</si>
  <si>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</si>
  <si>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</si>
  <si>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</si>
  <si>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</si>
  <si>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</si>
  <si>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</si>
  <si>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</si>
  <si>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</si>
  <si>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</si>
  <si>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</si>
  <si>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</si>
  <si>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Event 13</t>
  </si>
  <si>
    <t>Event 14</t>
  </si>
  <si>
    <t>Event 15</t>
  </si>
  <si>
    <t xml:space="preserve">Event Dist. From A/B 50M </t>
  </si>
  <si>
    <t xml:space="preserve">Event Dist. From A/B 100M </t>
  </si>
  <si>
    <t>dB</t>
  </si>
  <si>
    <t>Kms</t>
  </si>
  <si>
    <t>Fibre break</t>
  </si>
  <si>
    <t>Not terminated</t>
  </si>
  <si>
    <t>(A)Rasapunja GP TO (B)Behala TE</t>
  </si>
  <si>
    <t>Total Length 12.444</t>
  </si>
  <si>
    <t xml:space="preserve">Event Dist. From A/B 17.2M </t>
  </si>
  <si>
    <t xml:space="preserve">Event Dist. From A/B 157M </t>
  </si>
  <si>
    <t>(A)Rasapunja GP TO (B)Bibirhat TE</t>
  </si>
  <si>
    <t>Total Length 5.958</t>
  </si>
  <si>
    <t>Event Dist. From A/B 102M</t>
  </si>
  <si>
    <t>Event Dist. From A/B 2046M</t>
  </si>
  <si>
    <t xml:space="preserve">Event Dist. From A/B 3879M </t>
  </si>
  <si>
    <t xml:space="preserve">Event Dist. From A/B 4988M </t>
  </si>
  <si>
    <t>Total Length 10.4715</t>
  </si>
  <si>
    <t>Event Dist. From A/B 274M</t>
  </si>
  <si>
    <t>Event Dist. From A/B 940M</t>
  </si>
  <si>
    <t xml:space="preserve">Event Dist. From A/B 3474M </t>
  </si>
  <si>
    <t xml:space="preserve">Event Dist. From A/B 7108M </t>
  </si>
  <si>
    <t xml:space="preserve">Event Dist. From A/B 8422M </t>
  </si>
  <si>
    <t xml:space="preserve">Event Dist. From A/B 9915M </t>
  </si>
  <si>
    <t xml:space="preserve">Event Dist. From A/B 9366M </t>
  </si>
  <si>
    <t>Event Dist. From A/B  1124M</t>
  </si>
  <si>
    <t>Event Dist. From A/B  1974M</t>
  </si>
  <si>
    <t>Event Dist. From A/B  2891M</t>
  </si>
  <si>
    <t>Event Dist. From A/B  3052M</t>
  </si>
  <si>
    <t>Event Dist. From A/B  3470M</t>
  </si>
  <si>
    <t>Event Dist. From A/B  4092M</t>
  </si>
  <si>
    <t>Event Dist. From A/B  6998M</t>
  </si>
  <si>
    <t>Event Dist. From A/B  7087M</t>
  </si>
  <si>
    <t>Event Dist. From A/B  8166M</t>
  </si>
  <si>
    <t>Live To Asuti I GP</t>
  </si>
  <si>
    <t>Fibre break , to Asuti II GP</t>
  </si>
  <si>
    <t>Fibre break , to Rasapunja GP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</si>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</sst>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27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2F5495"/>
      <name val="Arial"/>
      <family val="2"/>
    </font>
    <font>
      <sz val="10"/>
      <color rgb="FF000000"/>
      <name val="Arial"/>
      <family val="2"/>
    </font>
    <font>
      <b/>
      <sz val="18"/>
      <color theme="1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name val="Calibri"/>
      <family val="2"/>
    </font>
    <font>
      <sz val="10"/>
      <name val="Arial"/>
      <family val="2"/>
    </font>
    <font>
      <sz val="8"/>
      <color indexed="53"/>
      <name val="Arial"/>
      <family val="2"/>
    </font>
    <font>
      <sz val="8"/>
      <color indexed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sz val="8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theme="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7" fillId="0" borderId="0"/>
  </cellStyleXfs>
  <cellXfs count="196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9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10" borderId="0" xfId="0" applyFill="1"/>
    <xf numFmtId="0" fontId="6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1" xfId="0" applyBorder="1"/>
    <xf numFmtId="0" fontId="1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 shrinkToFit="1"/>
    </xf>
    <xf numFmtId="0" fontId="0" fillId="12" borderId="1" xfId="0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16" fillId="11" borderId="0" xfId="0" applyFont="1" applyFill="1" applyAlignment="1">
      <alignment horizontal="center" vertical="center" wrapText="1" shrinkToFit="1"/>
    </xf>
    <xf numFmtId="0" fontId="3" fillId="12" borderId="1" xfId="0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3" fillId="1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9" fillId="0" borderId="1" xfId="0" applyFont="1" applyBorder="1"/>
    <xf numFmtId="0" fontId="0" fillId="0" borderId="1" xfId="0" applyBorder="1" applyAlignment="1">
      <alignment horizontal="center"/>
    </xf>
    <xf numFmtId="0" fontId="4" fillId="9" borderId="1" xfId="0" applyFont="1" applyFill="1" applyBorder="1" applyAlignment="1">
      <alignment horizontal="left" vertical="center" wrapText="1"/>
    </xf>
    <xf numFmtId="0" fontId="4" fillId="13" borderId="18" xfId="0" applyFont="1" applyFill="1" applyBorder="1" applyAlignment="1">
      <alignment horizontal="left" vertical="center"/>
    </xf>
    <xf numFmtId="0" fontId="5" fillId="13" borderId="19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/>
    </xf>
    <xf numFmtId="0" fontId="4" fillId="13" borderId="19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3" fontId="4" fillId="13" borderId="1" xfId="0" applyNumberFormat="1" applyFont="1" applyFill="1" applyBorder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0" fillId="0" borderId="0" xfId="1" applyNumberFormat="1" applyFont="1" applyAlignment="1">
      <alignment horizontal="left"/>
    </xf>
    <xf numFmtId="0" fontId="4" fillId="13" borderId="21" xfId="0" applyFont="1" applyFill="1" applyBorder="1" applyAlignment="1">
      <alignment horizontal="left" vertical="center"/>
    </xf>
    <xf numFmtId="0" fontId="5" fillId="13" borderId="22" xfId="0" applyFont="1" applyFill="1" applyBorder="1" applyAlignment="1">
      <alignment horizontal="left" vertical="center"/>
    </xf>
    <xf numFmtId="0" fontId="5" fillId="13" borderId="4" xfId="0" applyFont="1" applyFill="1" applyBorder="1" applyAlignment="1">
      <alignment horizontal="left" vertical="center"/>
    </xf>
    <xf numFmtId="0" fontId="0" fillId="13" borderId="4" xfId="0" applyFill="1" applyBorder="1" applyAlignment="1">
      <alignment horizontal="left"/>
    </xf>
    <xf numFmtId="0" fontId="18" fillId="14" borderId="15" xfId="2" applyFont="1" applyFill="1" applyBorder="1"/>
    <xf numFmtId="0" fontId="18" fillId="14" borderId="23" xfId="2" applyFont="1" applyFill="1" applyBorder="1"/>
    <xf numFmtId="0" fontId="19" fillId="14" borderId="15" xfId="2" applyFont="1" applyFill="1" applyBorder="1"/>
    <xf numFmtId="0" fontId="19" fillId="14" borderId="23" xfId="2" applyFont="1" applyFill="1" applyBorder="1"/>
    <xf numFmtId="0" fontId="20" fillId="14" borderId="23" xfId="2" applyFont="1" applyFill="1" applyBorder="1"/>
    <xf numFmtId="0" fontId="20" fillId="14" borderId="0" xfId="2" applyFont="1" applyFill="1"/>
    <xf numFmtId="0" fontId="21" fillId="14" borderId="0" xfId="2" applyFont="1" applyFill="1" applyAlignment="1">
      <alignment vertical="center"/>
    </xf>
    <xf numFmtId="0" fontId="18" fillId="14" borderId="17" xfId="2" applyFont="1" applyFill="1" applyBorder="1"/>
    <xf numFmtId="0" fontId="18" fillId="14" borderId="12" xfId="2" applyFont="1" applyFill="1" applyBorder="1"/>
    <xf numFmtId="0" fontId="19" fillId="14" borderId="6" xfId="2" applyFont="1" applyFill="1" applyBorder="1"/>
    <xf numFmtId="0" fontId="19" fillId="14" borderId="14" xfId="2" applyFont="1" applyFill="1" applyBorder="1"/>
    <xf numFmtId="2" fontId="21" fillId="14" borderId="0" xfId="2" applyNumberFormat="1" applyFont="1" applyFill="1" applyAlignment="1">
      <alignment vertical="center"/>
    </xf>
    <xf numFmtId="0" fontId="22" fillId="0" borderId="0" xfId="2" applyFont="1"/>
    <xf numFmtId="0" fontId="17" fillId="0" borderId="0" xfId="2" applyAlignment="1">
      <alignment horizontal="right"/>
    </xf>
    <xf numFmtId="0" fontId="22" fillId="0" borderId="1" xfId="2" applyFont="1" applyBorder="1"/>
    <xf numFmtId="0" fontId="22" fillId="0" borderId="1" xfId="2" applyFont="1" applyBorder="1" applyAlignment="1">
      <alignment horizontal="right"/>
    </xf>
    <xf numFmtId="0" fontId="23" fillId="0" borderId="1" xfId="2" applyFont="1" applyBorder="1"/>
    <xf numFmtId="14" fontId="22" fillId="0" borderId="1" xfId="2" applyNumberFormat="1" applyFont="1" applyBorder="1" applyAlignment="1">
      <alignment horizontal="left"/>
    </xf>
    <xf numFmtId="0" fontId="17" fillId="0" borderId="1" xfId="2" applyBorder="1" applyAlignment="1">
      <alignment horizontal="right"/>
    </xf>
    <xf numFmtId="0" fontId="23" fillId="0" borderId="1" xfId="2" applyFont="1" applyBorder="1" applyAlignment="1">
      <alignment horizontal="left"/>
    </xf>
    <xf numFmtId="0" fontId="23" fillId="0" borderId="1" xfId="2" applyFont="1" applyBorder="1" applyAlignment="1">
      <alignment horizontal="center"/>
    </xf>
    <xf numFmtId="164" fontId="23" fillId="15" borderId="1" xfId="2" applyNumberFormat="1" applyFont="1" applyFill="1" applyBorder="1" applyAlignment="1">
      <alignment horizontal="left"/>
    </xf>
    <xf numFmtId="0" fontId="24" fillId="0" borderId="1" xfId="2" applyFont="1" applyBorder="1"/>
    <xf numFmtId="0" fontId="23" fillId="0" borderId="1" xfId="2" applyFont="1" applyBorder="1" applyAlignment="1">
      <alignment horizontal="center" vertical="center"/>
    </xf>
    <xf numFmtId="0" fontId="23" fillId="14" borderId="1" xfId="2" applyFont="1" applyFill="1" applyBorder="1" applyAlignment="1">
      <alignment horizontal="center" vertical="center"/>
    </xf>
    <xf numFmtId="0" fontId="25" fillId="0" borderId="1" xfId="2" applyFont="1" applyBorder="1" applyAlignment="1">
      <alignment horizontal="center" vertical="center" wrapText="1"/>
    </xf>
    <xf numFmtId="1" fontId="22" fillId="16" borderId="1" xfId="2" applyNumberFormat="1" applyFont="1" applyFill="1" applyBorder="1" applyAlignment="1">
      <alignment horizontal="center" shrinkToFit="1"/>
    </xf>
    <xf numFmtId="164" fontId="26" fillId="16" borderId="1" xfId="0" applyNumberFormat="1" applyFont="1" applyFill="1" applyBorder="1"/>
    <xf numFmtId="0" fontId="20" fillId="16" borderId="1" xfId="0" applyFont="1" applyFill="1" applyBorder="1" applyAlignment="1">
      <alignment horizontal="center" vertical="center"/>
    </xf>
    <xf numFmtId="164" fontId="20" fillId="16" borderId="1" xfId="0" applyNumberFormat="1" applyFont="1" applyFill="1" applyBorder="1" applyAlignment="1">
      <alignment horizontal="right"/>
    </xf>
    <xf numFmtId="164" fontId="20" fillId="0" borderId="1" xfId="0" applyNumberFormat="1" applyFont="1" applyBorder="1" applyAlignment="1">
      <alignment horizontal="right"/>
    </xf>
    <xf numFmtId="0" fontId="22" fillId="0" borderId="1" xfId="2" applyFont="1" applyBorder="1" applyAlignment="1">
      <alignment horizontal="left"/>
    </xf>
    <xf numFmtId="164" fontId="23" fillId="15" borderId="24" xfId="2" applyNumberFormat="1" applyFont="1" applyFill="1" applyBorder="1"/>
    <xf numFmtId="164" fontId="23" fillId="15" borderId="26" xfId="2" applyNumberFormat="1" applyFont="1" applyFill="1" applyBorder="1"/>
    <xf numFmtId="0" fontId="23" fillId="0" borderId="24" xfId="2" applyFont="1" applyBorder="1"/>
    <xf numFmtId="0" fontId="23" fillId="0" borderId="25" xfId="2" applyFont="1" applyBorder="1"/>
    <xf numFmtId="0" fontId="23" fillId="0" borderId="26" xfId="2" applyFont="1" applyBorder="1"/>
    <xf numFmtId="0" fontId="22" fillId="16" borderId="0" xfId="2" applyFont="1" applyFill="1" applyAlignment="1">
      <alignment shrinkToFit="1"/>
    </xf>
    <xf numFmtId="0" fontId="22" fillId="16" borderId="1" xfId="2" applyFont="1" applyFill="1" applyBorder="1" applyAlignment="1">
      <alignment shrinkToFit="1"/>
    </xf>
    <xf numFmtId="0" fontId="16" fillId="10" borderId="1" xfId="0" applyFont="1" applyFill="1" applyBorder="1" applyAlignment="1">
      <alignment horizontal="center" vertical="center" wrapText="1" shrinkToFit="1"/>
    </xf>
    <xf numFmtId="0" fontId="12" fillId="13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/>
    </xf>
    <xf numFmtId="0" fontId="16" fillId="11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0" fontId="16" fillId="11" borderId="1" xfId="0" applyFont="1" applyFill="1" applyBorder="1" applyAlignment="1">
      <alignment horizontal="left" vertical="center" wrapText="1" shrinkToFit="1"/>
    </xf>
    <xf numFmtId="0" fontId="23" fillId="0" borderId="3" xfId="2" applyFont="1" applyBorder="1" applyAlignment="1">
      <alignment horizontal="center" vertical="center" textRotation="90" wrapText="1" shrinkToFit="1"/>
    </xf>
    <xf numFmtId="0" fontId="23" fillId="0" borderId="5" xfId="2" applyFont="1" applyBorder="1" applyAlignment="1">
      <alignment horizontal="center" vertical="center" textRotation="90" wrapText="1" shrinkToFit="1"/>
    </xf>
    <xf numFmtId="0" fontId="23" fillId="0" borderId="4" xfId="2" applyFont="1" applyBorder="1" applyAlignment="1">
      <alignment horizontal="center" vertical="center" textRotation="90" wrapText="1" shrinkToFit="1"/>
    </xf>
    <xf numFmtId="0" fontId="23" fillId="0" borderId="3" xfId="2" applyFont="1" applyBorder="1" applyAlignment="1">
      <alignment horizontal="center" vertical="center" textRotation="90" shrinkToFit="1"/>
    </xf>
    <xf numFmtId="0" fontId="23" fillId="0" borderId="5" xfId="2" applyFont="1" applyBorder="1" applyAlignment="1">
      <alignment horizontal="center" vertical="center" textRotation="90" shrinkToFit="1"/>
    </xf>
    <xf numFmtId="0" fontId="23" fillId="0" borderId="4" xfId="2" applyFont="1" applyBorder="1" applyAlignment="1">
      <alignment horizontal="center" vertical="center" textRotation="90" shrinkToFit="1"/>
    </xf>
    <xf numFmtId="0" fontId="23" fillId="0" borderId="1" xfId="2" applyFont="1" applyBorder="1" applyAlignment="1">
      <alignment horizontal="center"/>
    </xf>
    <xf numFmtId="0" fontId="17" fillId="0" borderId="1" xfId="2" applyBorder="1" applyAlignment="1">
      <alignment horizontal="center"/>
    </xf>
    <xf numFmtId="0" fontId="17" fillId="0" borderId="1" xfId="2" applyBorder="1" applyAlignment="1">
      <alignment horizontal="center" vertical="center" textRotation="90" wrapText="1"/>
    </xf>
    <xf numFmtId="0" fontId="22" fillId="0" borderId="24" xfId="2" applyFont="1" applyBorder="1" applyAlignment="1">
      <alignment horizontal="center"/>
    </xf>
    <xf numFmtId="0" fontId="22" fillId="0" borderId="25" xfId="2" applyFont="1" applyBorder="1" applyAlignment="1">
      <alignment horizontal="center"/>
    </xf>
    <xf numFmtId="0" fontId="22" fillId="0" borderId="26" xfId="2" applyFont="1" applyBorder="1" applyAlignment="1">
      <alignment horizontal="center"/>
    </xf>
    <xf numFmtId="0" fontId="22" fillId="0" borderId="27" xfId="2" applyFont="1" applyBorder="1" applyAlignment="1">
      <alignment horizontal="center"/>
    </xf>
    <xf numFmtId="0" fontId="22" fillId="0" borderId="28" xfId="2" applyFont="1" applyBorder="1" applyAlignment="1">
      <alignment horizontal="center"/>
    </xf>
    <xf numFmtId="0" fontId="22" fillId="0" borderId="29" xfId="2" applyFont="1" applyBorder="1" applyAlignment="1">
      <alignment horizontal="center"/>
    </xf>
    <xf numFmtId="0" fontId="22" fillId="0" borderId="2" xfId="2" applyFont="1" applyBorder="1" applyAlignment="1">
      <alignment horizontal="center"/>
    </xf>
    <xf numFmtId="0" fontId="22" fillId="0" borderId="0" xfId="2" applyFont="1" applyAlignment="1">
      <alignment horizontal="center"/>
    </xf>
    <xf numFmtId="0" fontId="22" fillId="0" borderId="30" xfId="2" applyFont="1" applyBorder="1" applyAlignment="1">
      <alignment horizontal="center"/>
    </xf>
    <xf numFmtId="0" fontId="22" fillId="0" borderId="31" xfId="2" applyFont="1" applyBorder="1" applyAlignment="1">
      <alignment horizontal="center"/>
    </xf>
    <xf numFmtId="0" fontId="22" fillId="0" borderId="20" xfId="2" applyFont="1" applyBorder="1" applyAlignment="1">
      <alignment horizontal="center"/>
    </xf>
    <xf numFmtId="0" fontId="22" fillId="0" borderId="32" xfId="2" applyFont="1" applyBorder="1" applyAlignment="1">
      <alignment horizontal="center"/>
    </xf>
    <xf numFmtId="0" fontId="23" fillId="0" borderId="24" xfId="2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0" fontId="23" fillId="0" borderId="26" xfId="2" applyFont="1" applyBorder="1" applyAlignment="1">
      <alignment horizontal="center"/>
    </xf>
    <xf numFmtId="0" fontId="23" fillId="15" borderId="1" xfId="2" applyFont="1" applyFill="1" applyBorder="1" applyAlignment="1">
      <alignment horizontal="center"/>
    </xf>
    <xf numFmtId="0" fontId="17" fillId="0" borderId="0" xfId="2" applyAlignment="1">
      <alignment horizontal="right"/>
    </xf>
    <xf numFmtId="0" fontId="22" fillId="0" borderId="1" xfId="2" applyFont="1" applyBorder="1" applyAlignment="1">
      <alignment horizontal="right"/>
    </xf>
    <xf numFmtId="0" fontId="17" fillId="0" borderId="1" xfId="2" applyBorder="1" applyAlignment="1">
      <alignment horizontal="right"/>
    </xf>
  </cellXfs>
  <cellStyles count="3">
    <cellStyle name="Comma" xfId="1" builtinId="3"/>
    <cellStyle name="Normal" xfId="0" builtinId="0"/>
    <cellStyle name="Normal 2" xfId="2" xr:uid="{52427B65-D603-4607-9F54-99633BCB48E4}"/>
  </cellStyles>
  <dxfs count="1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E071756-F7E3-1740-9D31-3AC80101C65F}">
      <dgm:prSet/>
      <dgm:spPr/>
      <dgm:t>
        <a:bodyPr/>
        <a:lstStyle/>
        <a:p>
          <a:endParaRPr lang="en-GB"/>
        </a:p>
      </dgm:t>
    </dgm:pt>
    <dgm:pt modelId="{73CA1F39-E00F-7445-B4CE-81DD7ECB034E}" type="parTrans" cxnId="{BE0DF737-42EE-E94C-9674-58A84768B574}">
      <dgm:prSet/>
      <dgm:spPr/>
      <dgm:t>
        <a:bodyPr/>
        <a:lstStyle/>
        <a:p>
          <a:endParaRPr lang="en-GB"/>
        </a:p>
      </dgm:t>
    </dgm:pt>
    <dgm:pt modelId="{4CFBDDEA-CA90-944B-81D8-C527651408A6}" type="sibTrans" cxnId="{BE0DF737-42EE-E94C-9674-58A84768B574}">
      <dgm:prSet/>
      <dgm:spPr/>
      <dgm:t>
        <a:bodyPr/>
        <a:lstStyle/>
        <a:p>
          <a:endParaRPr lang="en-GB"/>
        </a:p>
      </dgm:t>
    </dgm:pt>
    <dgm:pt modelId="{D79BE1D6-0D54-524E-BB4E-FD5046DD4B2E}">
      <dgm:prSet/>
      <dgm:spPr/>
      <dgm:t>
        <a:bodyPr/>
        <a:lstStyle/>
        <a:p>
          <a:endParaRPr lang="en-GB"/>
        </a:p>
      </dgm:t>
    </dgm:pt>
    <dgm:pt modelId="{69F91507-048B-F846-A6B5-FDA10E05A02E}" type="parTrans" cxnId="{39646EE1-CE80-4540-B5BC-3182668ED898}">
      <dgm:prSet/>
      <dgm:spPr/>
      <dgm:t>
        <a:bodyPr/>
        <a:lstStyle/>
        <a:p>
          <a:endParaRPr lang="en-GB"/>
        </a:p>
      </dgm:t>
    </dgm:pt>
    <dgm:pt modelId="{79503BA0-9023-B643-B09D-CA83E639723F}" type="sibTrans" cxnId="{39646EE1-CE80-4540-B5BC-3182668ED898}">
      <dgm:prSet/>
      <dgm:spPr/>
      <dgm:t>
        <a:bodyPr/>
        <a:lstStyle/>
        <a:p>
          <a:endParaRPr lang="en-GB"/>
        </a:p>
      </dgm:t>
    </dgm:pt>
    <dgm:pt modelId="{35855609-07FE-C044-A78B-B4D950899F58}">
      <dgm:prSet/>
      <dgm:spPr/>
      <dgm:t>
        <a:bodyPr/>
        <a:lstStyle/>
        <a:p>
          <a:endParaRPr lang="en-GB"/>
        </a:p>
      </dgm:t>
    </dgm:pt>
    <dgm:pt modelId="{906E04E1-5AD6-3C48-9575-4E2B951B11F1}" type="parTrans" cxnId="{B25C479E-AED6-7C4D-806B-307CF9AF4980}">
      <dgm:prSet/>
      <dgm:spPr/>
      <dgm:t>
        <a:bodyPr/>
        <a:lstStyle/>
        <a:p>
          <a:endParaRPr lang="en-GB"/>
        </a:p>
      </dgm:t>
    </dgm:pt>
    <dgm:pt modelId="{86F9CC01-8613-4844-8E05-818B057BE14E}" type="sibTrans" cxnId="{B25C479E-AED6-7C4D-806B-307CF9AF4980}">
      <dgm:prSet/>
      <dgm:spPr/>
      <dgm:t>
        <a:bodyPr/>
        <a:lstStyle/>
        <a:p>
          <a:endParaRPr lang="en-GB"/>
        </a:p>
      </dgm:t>
    </dgm:pt>
    <dgm:pt modelId="{69060B4E-2C73-5F46-9310-2B00401324AA}">
      <dgm:prSet/>
      <dgm:spPr/>
      <dgm:t>
        <a:bodyPr/>
        <a:lstStyle/>
        <a:p>
          <a:endParaRPr lang="en-GB"/>
        </a:p>
      </dgm:t>
    </dgm:pt>
    <dgm:pt modelId="{9B15017E-D989-FB42-88C0-8CEA4FAFE1B4}" type="parTrans" cxnId="{20C3C12F-FAA1-0849-89D9-B9AE0E8C61B8}">
      <dgm:prSet/>
      <dgm:spPr/>
      <dgm:t>
        <a:bodyPr/>
        <a:lstStyle/>
        <a:p>
          <a:endParaRPr lang="en-GB"/>
        </a:p>
      </dgm:t>
    </dgm:pt>
    <dgm:pt modelId="{00A00C66-972A-AB4B-A2D7-6375EDA06C59}" type="sibTrans" cxnId="{20C3C12F-FAA1-0849-89D9-B9AE0E8C61B8}">
      <dgm:prSet/>
      <dgm:spPr/>
      <dgm:t>
        <a:bodyPr/>
        <a:lstStyle/>
        <a:p>
          <a:endParaRPr lang="en-GB"/>
        </a:p>
      </dgm:t>
    </dgm:pt>
    <dgm:pt modelId="{1249AF8A-587D-D34E-B108-50E911B3DA14}">
      <dgm:prSet/>
      <dgm:spPr/>
      <dgm:t>
        <a:bodyPr/>
        <a:lstStyle/>
        <a:p>
          <a:endParaRPr lang="en-GB"/>
        </a:p>
      </dgm:t>
    </dgm:pt>
    <dgm:pt modelId="{074F56BE-1304-B34B-BD3D-16B598C09555}" type="parTrans" cxnId="{8F0BD030-2039-4241-98F0-107B37379A65}">
      <dgm:prSet/>
      <dgm:spPr/>
      <dgm:t>
        <a:bodyPr/>
        <a:lstStyle/>
        <a:p>
          <a:endParaRPr lang="en-GB"/>
        </a:p>
      </dgm:t>
    </dgm:pt>
    <dgm:pt modelId="{E740A226-5880-CA47-A693-420D74D20C9F}" type="sibTrans" cxnId="{8F0BD030-2039-4241-98F0-107B37379A65}">
      <dgm:prSet/>
      <dgm:spPr/>
      <dgm:t>
        <a:bodyPr/>
        <a:lstStyle/>
        <a:p>
          <a:endParaRPr lang="en-GB"/>
        </a:p>
      </dgm:t>
    </dgm:pt>
    <dgm:pt modelId="{B3F12143-A01E-524E-8399-0D29420A355C}">
      <dgm:prSet/>
      <dgm:spPr/>
      <dgm:t>
        <a:bodyPr/>
        <a:lstStyle/>
        <a:p>
          <a:endParaRPr lang="en-GB"/>
        </a:p>
      </dgm:t>
    </dgm:pt>
    <dgm:pt modelId="{A8529A60-5BB2-DB46-A85B-C023DB5754FC}" type="parTrans" cxnId="{313AE59D-9BF5-194D-B43B-21497C97A28B}">
      <dgm:prSet/>
      <dgm:spPr/>
      <dgm:t>
        <a:bodyPr/>
        <a:lstStyle/>
        <a:p>
          <a:endParaRPr lang="en-GB"/>
        </a:p>
      </dgm:t>
    </dgm:pt>
    <dgm:pt modelId="{5D2DD857-5124-A74A-BD6E-77730882BE19}" type="sibTrans" cxnId="{313AE59D-9BF5-194D-B43B-21497C97A28B}">
      <dgm:prSet/>
      <dgm:spPr/>
      <dgm:t>
        <a:bodyPr/>
        <a:lstStyle/>
        <a:p>
          <a:endParaRPr lang="en-GB"/>
        </a:p>
      </dgm:t>
    </dgm:pt>
    <dgm:pt modelId="{6D2900A9-44ED-AD48-B247-41AD5A31F3B9}">
      <dgm:prSet/>
      <dgm:spPr/>
      <dgm:t>
        <a:bodyPr/>
        <a:lstStyle/>
        <a:p>
          <a:endParaRPr lang="en-GB"/>
        </a:p>
      </dgm:t>
    </dgm:pt>
    <dgm:pt modelId="{90CF4253-2A5E-D94B-A6F8-A349AF7B8331}" type="parTrans" cxnId="{AA58435D-6E5E-8D4E-9C2A-D67712E74D35}">
      <dgm:prSet/>
      <dgm:spPr/>
      <dgm:t>
        <a:bodyPr/>
        <a:lstStyle/>
        <a:p>
          <a:endParaRPr lang="en-GB"/>
        </a:p>
      </dgm:t>
    </dgm:pt>
    <dgm:pt modelId="{67184774-7F6F-1E45-9882-D02BFF7E139E}" type="sibTrans" cxnId="{AA58435D-6E5E-8D4E-9C2A-D67712E74D35}">
      <dgm:prSet/>
      <dgm:spPr/>
      <dgm:t>
        <a:bodyPr/>
        <a:lstStyle/>
        <a:p>
          <a:endParaRPr lang="en-GB"/>
        </a:p>
      </dgm:t>
    </dgm:pt>
    <dgm:pt modelId="{D272BD33-BB66-8942-AA63-CA3C746692DB}">
      <dgm:prSet/>
      <dgm:spPr/>
      <dgm:t>
        <a:bodyPr/>
        <a:lstStyle/>
        <a:p>
          <a:endParaRPr lang="en-GB"/>
        </a:p>
      </dgm:t>
    </dgm:pt>
    <dgm:pt modelId="{52FCAC32-EDE9-0E4B-8581-329BB5D5B196}" type="parTrans" cxnId="{37461C45-298D-C147-873E-C78E8C80300C}">
      <dgm:prSet/>
      <dgm:spPr/>
      <dgm:t>
        <a:bodyPr/>
        <a:lstStyle/>
        <a:p>
          <a:endParaRPr lang="en-GB"/>
        </a:p>
      </dgm:t>
    </dgm:pt>
    <dgm:pt modelId="{E7583422-7DDC-884F-8CB1-D52594F1C10D}" type="sibTrans" cxnId="{37461C45-298D-C147-873E-C78E8C80300C}">
      <dgm:prSet/>
      <dgm:spPr/>
      <dgm:t>
        <a:bodyPr/>
        <a:lstStyle/>
        <a:p>
          <a:endParaRPr lang="en-GB"/>
        </a:p>
      </dgm:t>
    </dgm:pt>
    <dgm:pt modelId="{5A5EC80F-8703-1F4D-951E-04C40CF841FE}">
      <dgm:prSet/>
      <dgm:spPr/>
      <dgm:t>
        <a:bodyPr/>
        <a:lstStyle/>
        <a:p>
          <a:endParaRPr lang="en-GB"/>
        </a:p>
      </dgm:t>
    </dgm:pt>
    <dgm:pt modelId="{3251F860-1CEC-B846-9153-3037F0A5A5EC}" type="parTrans" cxnId="{BC7A7A95-33CC-A24F-9AE3-3F65CE803BF4}">
      <dgm:prSet/>
      <dgm:spPr/>
      <dgm:t>
        <a:bodyPr/>
        <a:lstStyle/>
        <a:p>
          <a:endParaRPr lang="en-GB"/>
        </a:p>
      </dgm:t>
    </dgm:pt>
    <dgm:pt modelId="{F50D6233-725E-1D4E-9EA4-893E689B7A00}" type="sibTrans" cxnId="{BC7A7A95-33CC-A24F-9AE3-3F65CE803BF4}">
      <dgm:prSet/>
      <dgm:spPr/>
      <dgm:t>
        <a:bodyPr/>
        <a:lstStyle/>
        <a:p>
          <a:endParaRPr lang="en-GB"/>
        </a:p>
      </dgm:t>
    </dgm:pt>
    <dgm:pt modelId="{988E8C27-CA88-BA42-97E2-179769AEF05F}">
      <dgm:prSet/>
      <dgm:spPr/>
      <dgm:t>
        <a:bodyPr/>
        <a:lstStyle/>
        <a:p>
          <a:endParaRPr lang="en-GB"/>
        </a:p>
      </dgm:t>
    </dgm:pt>
    <dgm:pt modelId="{F4305BBD-C74C-0E47-912C-4040122C5829}" type="parTrans" cxnId="{DD75E2A6-9E51-394C-9F1C-EF909102E8E2}">
      <dgm:prSet/>
      <dgm:spPr/>
      <dgm:t>
        <a:bodyPr/>
        <a:lstStyle/>
        <a:p>
          <a:endParaRPr lang="en-GB"/>
        </a:p>
      </dgm:t>
    </dgm:pt>
    <dgm:pt modelId="{5C38529B-AAE4-EA45-AC8B-B381B99EF176}" type="sibTrans" cxnId="{DD75E2A6-9E51-394C-9F1C-EF909102E8E2}">
      <dgm:prSet/>
      <dgm:spPr/>
      <dgm:t>
        <a:bodyPr/>
        <a:lstStyle/>
        <a:p>
          <a:endParaRPr lang="en-GB"/>
        </a:p>
      </dgm:t>
    </dgm:pt>
    <dgm:pt modelId="{DAF22763-40D0-B946-90A8-55C00867D6B7}">
      <dgm:prSet/>
      <dgm:spPr/>
      <dgm:t>
        <a:bodyPr/>
        <a:lstStyle/>
        <a:p>
          <a:endParaRPr lang="en-GB"/>
        </a:p>
      </dgm:t>
    </dgm:pt>
    <dgm:pt modelId="{EE0BF6AA-76A3-5E48-AD3A-FADA71033432}" type="parTrans" cxnId="{99D0ACFA-918C-F14E-BA46-0A2D7D094803}">
      <dgm:prSet/>
      <dgm:spPr/>
      <dgm:t>
        <a:bodyPr/>
        <a:lstStyle/>
        <a:p>
          <a:endParaRPr lang="en-GB"/>
        </a:p>
      </dgm:t>
    </dgm:pt>
    <dgm:pt modelId="{32CD43F9-2EF9-9F47-8C4F-2C955F5260A8}" type="sibTrans" cxnId="{99D0ACFA-918C-F14E-BA46-0A2D7D094803}">
      <dgm:prSet/>
      <dgm:spPr/>
      <dgm:t>
        <a:bodyPr/>
        <a:lstStyle/>
        <a:p>
          <a:endParaRPr lang="en-GB"/>
        </a:p>
      </dgm:t>
    </dgm:pt>
    <dgm:pt modelId="{5E134C58-E8FF-544D-98CC-80FE78B9BCCD}">
      <dgm:prSet/>
      <dgm:spPr/>
      <dgm:t>
        <a:bodyPr/>
        <a:lstStyle/>
        <a:p>
          <a:endParaRPr lang="en-GB"/>
        </a:p>
      </dgm:t>
    </dgm:pt>
    <dgm:pt modelId="{774B8340-18D3-B241-A8EC-A62D73555E5F}" type="parTrans" cxnId="{6F521673-2CFE-FD4B-BAC1-D6B26E1D6A9E}">
      <dgm:prSet/>
      <dgm:spPr/>
      <dgm:t>
        <a:bodyPr/>
        <a:lstStyle/>
        <a:p>
          <a:endParaRPr lang="en-GB"/>
        </a:p>
      </dgm:t>
    </dgm:pt>
    <dgm:pt modelId="{055B3B50-C953-0644-89B1-D72FD7180674}" type="sibTrans" cxnId="{6F521673-2CFE-FD4B-BAC1-D6B26E1D6A9E}">
      <dgm:prSet/>
      <dgm:spPr/>
      <dgm:t>
        <a:bodyPr/>
        <a:lstStyle/>
        <a:p>
          <a:endParaRPr lang="en-GB"/>
        </a:p>
      </dgm:t>
    </dgm:pt>
    <dgm:pt modelId="{674E6C46-DC05-D745-A2DC-F99BD727B7CC}">
      <dgm:prSet/>
      <dgm:spPr/>
      <dgm:t>
        <a:bodyPr/>
        <a:lstStyle/>
        <a:p>
          <a:endParaRPr lang="en-GB"/>
        </a:p>
      </dgm:t>
    </dgm:pt>
    <dgm:pt modelId="{0082F890-729F-9541-9AC7-2C030ADE80BD}" type="parTrans" cxnId="{EFA599D3-8FBA-1D4B-8D47-212DB39E489D}">
      <dgm:prSet/>
      <dgm:spPr/>
      <dgm:t>
        <a:bodyPr/>
        <a:lstStyle/>
        <a:p>
          <a:endParaRPr lang="en-GB"/>
        </a:p>
      </dgm:t>
    </dgm:pt>
    <dgm:pt modelId="{0F4574D2-B696-C84A-BA92-56640929165B}" type="sibTrans" cxnId="{EFA599D3-8FBA-1D4B-8D47-212DB39E489D}">
      <dgm:prSet/>
      <dgm:spPr/>
      <dgm:t>
        <a:bodyPr/>
        <a:lstStyle/>
        <a:p>
          <a:endParaRPr lang="en-GB"/>
        </a:p>
      </dgm:t>
    </dgm:pt>
    <dgm:pt modelId="{0DC7D9D6-6DE4-F146-B368-235C94CF20D0}">
      <dgm:prSet/>
      <dgm:spPr/>
      <dgm:t>
        <a:bodyPr/>
        <a:lstStyle/>
        <a:p>
          <a:endParaRPr lang="en-GB"/>
        </a:p>
      </dgm:t>
    </dgm:pt>
    <dgm:pt modelId="{D53EBECC-9934-7840-99C6-2815F2794566}" type="parTrans" cxnId="{0086FD80-4298-0B4B-80C9-BDCF12D1A236}">
      <dgm:prSet/>
      <dgm:spPr/>
      <dgm:t>
        <a:bodyPr/>
        <a:lstStyle/>
        <a:p>
          <a:endParaRPr lang="en-GB"/>
        </a:p>
      </dgm:t>
    </dgm:pt>
    <dgm:pt modelId="{01F5D24F-8D81-3540-AEC3-36792466AA71}" type="sibTrans" cxnId="{0086FD80-4298-0B4B-80C9-BDCF12D1A236}">
      <dgm:prSet/>
      <dgm:spPr/>
      <dgm:t>
        <a:bodyPr/>
        <a:lstStyle/>
        <a:p>
          <a:endParaRPr lang="en-GB"/>
        </a:p>
      </dgm:t>
    </dgm:pt>
    <dgm:pt modelId="{DDAC3170-BC2A-454F-AE49-DA9C0419FAAC}">
      <dgm:prSet/>
      <dgm:spPr/>
      <dgm:t>
        <a:bodyPr/>
        <a:lstStyle/>
        <a:p>
          <a:endParaRPr lang="en-GB"/>
        </a:p>
      </dgm:t>
    </dgm:pt>
    <dgm:pt modelId="{4CDE6EEC-6C41-CC4E-94E0-BD2B79B9E1C0}" type="parTrans" cxnId="{BEFF2B8C-6BA2-F44C-AF71-B57529ECB83C}">
      <dgm:prSet/>
      <dgm:spPr/>
      <dgm:t>
        <a:bodyPr/>
        <a:lstStyle/>
        <a:p>
          <a:endParaRPr lang="en-GB"/>
        </a:p>
      </dgm:t>
    </dgm:pt>
    <dgm:pt modelId="{901C296E-9879-7E44-806E-0A7B14A4BBC2}" type="sibTrans" cxnId="{BEFF2B8C-6BA2-F44C-AF71-B57529ECB83C}">
      <dgm:prSet/>
      <dgm:spPr/>
      <dgm:t>
        <a:bodyPr/>
        <a:lstStyle/>
        <a:p>
          <a:endParaRPr lang="en-GB"/>
        </a:p>
      </dgm:t>
    </dgm:pt>
    <dgm:pt modelId="{6233B21E-60C9-0142-8415-C2A693C59B60}">
      <dgm:prSet/>
      <dgm:spPr/>
      <dgm:t>
        <a:bodyPr/>
        <a:lstStyle/>
        <a:p>
          <a:endParaRPr lang="en-GB"/>
        </a:p>
      </dgm:t>
    </dgm:pt>
    <dgm:pt modelId="{F8339D9B-9266-5A41-A662-0EB6D831CBA7}" type="parTrans" cxnId="{6CF44D02-EA1C-664F-B507-60E077E9D04F}">
      <dgm:prSet/>
      <dgm:spPr/>
      <dgm:t>
        <a:bodyPr/>
        <a:lstStyle/>
        <a:p>
          <a:endParaRPr lang="en-GB"/>
        </a:p>
      </dgm:t>
    </dgm:pt>
    <dgm:pt modelId="{22B6E6AB-28EC-BB40-95EA-1EE0822E8A11}" type="sibTrans" cxnId="{6CF44D02-EA1C-664F-B507-60E077E9D04F}">
      <dgm:prSet/>
      <dgm:spPr/>
      <dgm:t>
        <a:bodyPr/>
        <a:lstStyle/>
        <a:p>
          <a:endParaRPr lang="en-GB"/>
        </a:p>
      </dgm:t>
    </dgm:pt>
    <dgm:pt modelId="{6C7BF535-8AFB-6947-82E2-F686938A3BE2}">
      <dgm:prSet/>
      <dgm:spPr/>
      <dgm:t>
        <a:bodyPr/>
        <a:lstStyle/>
        <a:p>
          <a:endParaRPr lang="en-GB"/>
        </a:p>
      </dgm:t>
    </dgm:pt>
    <dgm:pt modelId="{9F50094A-E0EE-AF46-82F3-984277DACA02}" type="parTrans" cxnId="{5457D0FF-0E15-1F4C-9952-4E0D78624CC8}">
      <dgm:prSet/>
      <dgm:spPr/>
      <dgm:t>
        <a:bodyPr/>
        <a:lstStyle/>
        <a:p>
          <a:endParaRPr lang="en-GB"/>
        </a:p>
      </dgm:t>
    </dgm:pt>
    <dgm:pt modelId="{B5BD5E07-0262-3849-9F48-416B536836DE}" type="sibTrans" cxnId="{5457D0FF-0E15-1F4C-9952-4E0D78624CC8}">
      <dgm:prSet/>
      <dgm:spPr/>
      <dgm:t>
        <a:bodyPr/>
        <a:lstStyle/>
        <a:p>
          <a:endParaRPr lang="en-GB"/>
        </a:p>
      </dgm:t>
    </dgm:pt>
    <dgm:pt modelId="{CD6E9326-04EF-F943-84F0-73133DE1020B}">
      <dgm:prSet/>
      <dgm:spPr/>
      <dgm:t>
        <a:bodyPr/>
        <a:lstStyle/>
        <a:p>
          <a:endParaRPr lang="en-GB"/>
        </a:p>
      </dgm:t>
    </dgm:pt>
    <dgm:pt modelId="{0A6B0528-E4F0-764C-BDDC-A6B4DB61601D}" type="parTrans" cxnId="{52C136F0-7373-D140-8CC3-837232684320}">
      <dgm:prSet/>
      <dgm:spPr/>
      <dgm:t>
        <a:bodyPr/>
        <a:lstStyle/>
        <a:p>
          <a:endParaRPr lang="en-GB"/>
        </a:p>
      </dgm:t>
    </dgm:pt>
    <dgm:pt modelId="{2B7F9677-0FE0-FE4F-B550-E561D82DC008}" type="sibTrans" cxnId="{52C136F0-7373-D140-8CC3-837232684320}">
      <dgm:prSet/>
      <dgm:spPr/>
      <dgm:t>
        <a:bodyPr/>
        <a:lstStyle/>
        <a:p>
          <a:endParaRPr lang="en-GB"/>
        </a:p>
      </dgm:t>
    </dgm:pt>
    <dgm:pt modelId="{A41D3CBE-B0E5-E241-9638-82C117797CCC}">
      <dgm:prSet/>
      <dgm:spPr/>
      <dgm:t>
        <a:bodyPr/>
        <a:lstStyle/>
        <a:p>
          <a:endParaRPr lang="en-GB"/>
        </a:p>
      </dgm:t>
    </dgm:pt>
    <dgm:pt modelId="{24608A50-298A-B344-90B0-37C28AC9E52F}" type="parTrans" cxnId="{4FDE4BD4-8F84-ED47-9741-88EB0A434094}">
      <dgm:prSet/>
      <dgm:spPr/>
      <dgm:t>
        <a:bodyPr/>
        <a:lstStyle/>
        <a:p>
          <a:endParaRPr lang="en-GB"/>
        </a:p>
      </dgm:t>
    </dgm:pt>
    <dgm:pt modelId="{26428A16-DD8A-E041-8E3C-AB41135BB4DE}" type="sibTrans" cxnId="{4FDE4BD4-8F84-ED47-9741-88EB0A434094}">
      <dgm:prSet/>
      <dgm:spPr/>
      <dgm:t>
        <a:bodyPr/>
        <a:lstStyle/>
        <a:p>
          <a:endParaRPr lang="en-GB"/>
        </a:p>
      </dgm:t>
    </dgm:pt>
    <dgm:pt modelId="{337BED5A-F81F-7D48-A032-CB255E1442C4}">
      <dgm:prSet/>
      <dgm:spPr/>
      <dgm:t>
        <a:bodyPr/>
        <a:lstStyle/>
        <a:p>
          <a:endParaRPr lang="en-GB"/>
        </a:p>
      </dgm:t>
    </dgm:pt>
    <dgm:pt modelId="{E77C0537-A480-9942-A1EA-6382BBED4592}" type="parTrans" cxnId="{FB2DC8F2-62E7-A84E-84ED-569147F8754E}">
      <dgm:prSet/>
      <dgm:spPr/>
      <dgm:t>
        <a:bodyPr/>
        <a:lstStyle/>
        <a:p>
          <a:endParaRPr lang="en-GB"/>
        </a:p>
      </dgm:t>
    </dgm:pt>
    <dgm:pt modelId="{A0F07A46-277C-3D40-AD10-75FFE3C97374}" type="sibTrans" cxnId="{FB2DC8F2-62E7-A84E-84ED-569147F8754E}">
      <dgm:prSet/>
      <dgm:spPr/>
      <dgm:t>
        <a:bodyPr/>
        <a:lstStyle/>
        <a:p>
          <a:endParaRPr lang="en-GB"/>
        </a:p>
      </dgm:t>
    </dgm:pt>
    <dgm:pt modelId="{100B53C0-F593-8B4D-8B07-271ABCC21409}">
      <dgm:prSet/>
      <dgm:spPr/>
      <dgm:t>
        <a:bodyPr/>
        <a:lstStyle/>
        <a:p>
          <a:endParaRPr lang="en-GB"/>
        </a:p>
      </dgm:t>
    </dgm:pt>
    <dgm:pt modelId="{1609E570-2131-5F49-AC1C-6BDC4331EB6E}" type="parTrans" cxnId="{00251D86-3CA9-5646-8284-B7C5E18D6618}">
      <dgm:prSet/>
      <dgm:spPr/>
      <dgm:t>
        <a:bodyPr/>
        <a:lstStyle/>
        <a:p>
          <a:endParaRPr lang="en-GB"/>
        </a:p>
      </dgm:t>
    </dgm:pt>
    <dgm:pt modelId="{A2ABC42E-71A4-FD45-A4B4-38BCBD3E7551}" type="sibTrans" cxnId="{00251D86-3CA9-5646-8284-B7C5E18D6618}">
      <dgm:prSet/>
      <dgm:spPr/>
      <dgm:t>
        <a:bodyPr/>
        <a:lstStyle/>
        <a:p>
          <a:endParaRPr lang="en-GB"/>
        </a:p>
      </dgm:t>
    </dgm:pt>
    <dgm:pt modelId="{83A8C00F-73C1-9C4C-AC46-2CC0C840F54C}">
      <dgm:prSet/>
      <dgm:spPr/>
      <dgm:t>
        <a:bodyPr/>
        <a:lstStyle/>
        <a:p>
          <a:endParaRPr lang="en-GB"/>
        </a:p>
      </dgm:t>
    </dgm:pt>
    <dgm:pt modelId="{17F5CE4F-F1C5-DC40-9810-F65631BECC6B}" type="parTrans" cxnId="{EBA55990-4D2D-6641-8992-53E73E8AA922}">
      <dgm:prSet/>
      <dgm:spPr/>
      <dgm:t>
        <a:bodyPr/>
        <a:lstStyle/>
        <a:p>
          <a:endParaRPr lang="en-GB"/>
        </a:p>
      </dgm:t>
    </dgm:pt>
    <dgm:pt modelId="{916FA8EA-6E38-6043-9AF9-CA0459FAD162}" type="sibTrans" cxnId="{EBA55990-4D2D-6641-8992-53E73E8AA922}">
      <dgm:prSet/>
      <dgm:spPr/>
      <dgm:t>
        <a:bodyPr/>
        <a:lstStyle/>
        <a:p>
          <a:endParaRPr lang="en-GB"/>
        </a:p>
      </dgm:t>
    </dgm:pt>
    <dgm:pt modelId="{883698C7-9AEC-1E40-B77D-D251F555684A}">
      <dgm:prSet/>
      <dgm:spPr/>
      <dgm:t>
        <a:bodyPr/>
        <a:lstStyle/>
        <a:p>
          <a:endParaRPr lang="en-GB"/>
        </a:p>
      </dgm:t>
    </dgm:pt>
    <dgm:pt modelId="{14673007-7148-4F4F-BE51-0E1D7762E096}" type="parTrans" cxnId="{F899AB64-459E-5A41-B254-909E99586EF9}">
      <dgm:prSet/>
      <dgm:spPr/>
      <dgm:t>
        <a:bodyPr/>
        <a:lstStyle/>
        <a:p>
          <a:endParaRPr lang="en-GB"/>
        </a:p>
      </dgm:t>
    </dgm:pt>
    <dgm:pt modelId="{62E6CF92-1B90-A248-BC02-F579C66B0177}" type="sibTrans" cxnId="{F899AB64-459E-5A41-B254-909E99586EF9}">
      <dgm:prSet/>
      <dgm:spPr/>
      <dgm:t>
        <a:bodyPr/>
        <a:lstStyle/>
        <a:p>
          <a:endParaRPr lang="en-GB"/>
        </a:p>
      </dgm:t>
    </dgm:pt>
    <dgm:pt modelId="{13EB7952-94D2-DA4E-BCA8-2C106B94E87D}">
      <dgm:prSet/>
      <dgm:spPr/>
      <dgm:t>
        <a:bodyPr/>
        <a:lstStyle/>
        <a:p>
          <a:endParaRPr lang="en-GB"/>
        </a:p>
      </dgm:t>
    </dgm:pt>
    <dgm:pt modelId="{94EF730A-EA6D-FA42-80A8-5D929959C60A}" type="parTrans" cxnId="{584410EE-53DF-6C4B-AD3F-3671DF09169E}">
      <dgm:prSet/>
      <dgm:spPr/>
      <dgm:t>
        <a:bodyPr/>
        <a:lstStyle/>
        <a:p>
          <a:endParaRPr lang="en-GB"/>
        </a:p>
      </dgm:t>
    </dgm:pt>
    <dgm:pt modelId="{D1A0DB44-89F1-2649-9361-54A4DE4DA9F8}" type="sibTrans" cxnId="{584410EE-53DF-6C4B-AD3F-3671DF09169E}">
      <dgm:prSet/>
      <dgm:spPr/>
      <dgm:t>
        <a:bodyPr/>
        <a:lstStyle/>
        <a:p>
          <a:endParaRPr lang="en-GB"/>
        </a:p>
      </dgm:t>
    </dgm:pt>
    <dgm:pt modelId="{10FCB659-5759-4646-9DC3-094037B1E293}">
      <dgm:prSet/>
      <dgm:spPr/>
      <dgm:t>
        <a:bodyPr/>
        <a:lstStyle/>
        <a:p>
          <a:endParaRPr lang="en-GB"/>
        </a:p>
      </dgm:t>
    </dgm:pt>
    <dgm:pt modelId="{622F54EA-E8DC-AC41-B445-51D0D5F4033A}" type="parTrans" cxnId="{D911E8BC-8F46-FE49-B40F-C23E86F95637}">
      <dgm:prSet/>
      <dgm:spPr/>
      <dgm:t>
        <a:bodyPr/>
        <a:lstStyle/>
        <a:p>
          <a:endParaRPr lang="en-GB"/>
        </a:p>
      </dgm:t>
    </dgm:pt>
    <dgm:pt modelId="{3297A809-3696-E749-8D07-D541800C4053}" type="sibTrans" cxnId="{D911E8BC-8F46-FE49-B40F-C23E86F95637}">
      <dgm:prSet/>
      <dgm:spPr/>
      <dgm:t>
        <a:bodyPr/>
        <a:lstStyle/>
        <a:p>
          <a:endParaRPr lang="en-GB"/>
        </a:p>
      </dgm:t>
    </dgm:pt>
    <dgm:pt modelId="{77E3E0A0-9BAC-1E4E-AEB1-7756910AA0C8}">
      <dgm:prSet/>
      <dgm:spPr/>
      <dgm:t>
        <a:bodyPr/>
        <a:lstStyle/>
        <a:p>
          <a:endParaRPr lang="en-GB"/>
        </a:p>
      </dgm:t>
    </dgm:pt>
    <dgm:pt modelId="{8D2CF9C4-EAEB-0049-B1CA-411948BA6C00}" type="parTrans" cxnId="{C3D4EA40-6075-A94D-BCEF-3BA62A1D7D23}">
      <dgm:prSet/>
      <dgm:spPr/>
      <dgm:t>
        <a:bodyPr/>
        <a:lstStyle/>
        <a:p>
          <a:endParaRPr lang="en-GB"/>
        </a:p>
      </dgm:t>
    </dgm:pt>
    <dgm:pt modelId="{EDF70FB9-8EAA-5C4B-B45D-A7A1CF53C5A5}" type="sibTrans" cxnId="{C3D4EA40-6075-A94D-BCEF-3BA62A1D7D23}">
      <dgm:prSet/>
      <dgm:spPr/>
      <dgm:t>
        <a:bodyPr/>
        <a:lstStyle/>
        <a:p>
          <a:endParaRPr lang="en-GB"/>
        </a:p>
      </dgm:t>
    </dgm:pt>
    <dgm:pt modelId="{7801062F-0B42-464E-BBCE-D1CC5E49C63A}">
      <dgm:prSet/>
      <dgm:spPr/>
      <dgm:t>
        <a:bodyPr/>
        <a:lstStyle/>
        <a:p>
          <a:endParaRPr lang="en-GB"/>
        </a:p>
      </dgm:t>
    </dgm:pt>
    <dgm:pt modelId="{23DED05B-AAAB-7D46-ACAA-062C03D8E685}" type="parTrans" cxnId="{142D151A-415D-1244-A751-81CC376CF847}">
      <dgm:prSet/>
      <dgm:spPr/>
      <dgm:t>
        <a:bodyPr/>
        <a:lstStyle/>
        <a:p>
          <a:endParaRPr lang="en-GB"/>
        </a:p>
      </dgm:t>
    </dgm:pt>
    <dgm:pt modelId="{59591830-7588-7845-A8C4-586B19587E79}" type="sibTrans" cxnId="{142D151A-415D-1244-A751-81CC376CF847}">
      <dgm:prSet/>
      <dgm:spPr/>
      <dgm:t>
        <a:bodyPr/>
        <a:lstStyle/>
        <a:p>
          <a:endParaRPr lang="en-GB"/>
        </a:p>
      </dgm:t>
    </dgm:pt>
    <dgm:pt modelId="{13690C90-53DD-E34E-8B07-66C7E344F989}">
      <dgm:prSet/>
      <dgm:spPr/>
      <dgm:t>
        <a:bodyPr/>
        <a:lstStyle/>
        <a:p>
          <a:endParaRPr lang="en-GB"/>
        </a:p>
      </dgm:t>
    </dgm:pt>
    <dgm:pt modelId="{DDF48247-ECA0-1149-AAB3-F1A313BA69DD}" type="parTrans" cxnId="{BC89CF09-36C6-884A-A024-52109D2B8CD1}">
      <dgm:prSet/>
      <dgm:spPr/>
      <dgm:t>
        <a:bodyPr/>
        <a:lstStyle/>
        <a:p>
          <a:endParaRPr lang="en-GB"/>
        </a:p>
      </dgm:t>
    </dgm:pt>
    <dgm:pt modelId="{E1253226-C34D-DB4F-8342-3EFBF5594C6F}" type="sibTrans" cxnId="{BC89CF09-36C6-884A-A024-52109D2B8CD1}">
      <dgm:prSet/>
      <dgm:spPr/>
      <dgm:t>
        <a:bodyPr/>
        <a:lstStyle/>
        <a:p>
          <a:endParaRPr lang="en-GB"/>
        </a:p>
      </dgm:t>
    </dgm:pt>
    <dgm:pt modelId="{013D8EBD-A54E-724D-8F1E-275FAB338551}">
      <dgm:prSet/>
      <dgm:spPr/>
      <dgm:t>
        <a:bodyPr/>
        <a:lstStyle/>
        <a:p>
          <a:endParaRPr lang="en-GB"/>
        </a:p>
      </dgm:t>
    </dgm:pt>
    <dgm:pt modelId="{72454D0C-9C55-114D-8FFB-2E8AF89D3F3F}" type="parTrans" cxnId="{049C8202-5787-E14F-9806-ACAAEACCF336}">
      <dgm:prSet/>
      <dgm:spPr/>
      <dgm:t>
        <a:bodyPr/>
        <a:lstStyle/>
        <a:p>
          <a:endParaRPr lang="en-GB"/>
        </a:p>
      </dgm:t>
    </dgm:pt>
    <dgm:pt modelId="{FD243CF1-E505-6A49-8419-48F1EE17B209}" type="sibTrans" cxnId="{049C8202-5787-E14F-9806-ACAAEACCF336}">
      <dgm:prSet/>
      <dgm:spPr/>
      <dgm:t>
        <a:bodyPr/>
        <a:lstStyle/>
        <a:p>
          <a:endParaRPr lang="en-GB"/>
        </a:p>
      </dgm:t>
    </dgm:pt>
    <dgm:pt modelId="{E2EF40EB-B6E2-C849-BDE4-0ECCDE3DD2E8}">
      <dgm:prSet/>
      <dgm:spPr/>
      <dgm:t>
        <a:bodyPr/>
        <a:lstStyle/>
        <a:p>
          <a:endParaRPr lang="en-GB"/>
        </a:p>
      </dgm:t>
    </dgm:pt>
    <dgm:pt modelId="{0F190D51-C522-E447-9650-0351C6C7C07B}" type="parTrans" cxnId="{3A7D2B8A-A930-534A-8BAB-58A2B75EFB1C}">
      <dgm:prSet/>
      <dgm:spPr/>
      <dgm:t>
        <a:bodyPr/>
        <a:lstStyle/>
        <a:p>
          <a:endParaRPr lang="en-GB"/>
        </a:p>
      </dgm:t>
    </dgm:pt>
    <dgm:pt modelId="{C1212D10-B87F-2247-9271-E603BD2B7D01}" type="sibTrans" cxnId="{3A7D2B8A-A930-534A-8BAB-58A2B75EFB1C}">
      <dgm:prSet/>
      <dgm:spPr/>
      <dgm:t>
        <a:bodyPr/>
        <a:lstStyle/>
        <a:p>
          <a:endParaRPr lang="en-GB"/>
        </a:p>
      </dgm:t>
    </dgm:pt>
    <dgm:pt modelId="{290D7147-6682-8249-A99D-D414826846DA}">
      <dgm:prSet/>
      <dgm:spPr/>
      <dgm:t>
        <a:bodyPr/>
        <a:lstStyle/>
        <a:p>
          <a:endParaRPr lang="en-GB"/>
        </a:p>
      </dgm:t>
    </dgm:pt>
    <dgm:pt modelId="{7D0C8200-53A1-B14D-BBF5-42718EF4A391}" type="parTrans" cxnId="{AAE0EA61-B53D-C746-A3F3-917FEA9AAE37}">
      <dgm:prSet/>
      <dgm:spPr/>
      <dgm:t>
        <a:bodyPr/>
        <a:lstStyle/>
        <a:p>
          <a:endParaRPr lang="en-GB"/>
        </a:p>
      </dgm:t>
    </dgm:pt>
    <dgm:pt modelId="{6B26E6B3-7570-CA43-B3F2-9ECFDC5D9AB3}" type="sibTrans" cxnId="{AAE0EA61-B53D-C746-A3F3-917FEA9AAE37}">
      <dgm:prSet/>
      <dgm:spPr/>
      <dgm:t>
        <a:bodyPr/>
        <a:lstStyle/>
        <a:p>
          <a:endParaRPr lang="en-GB"/>
        </a:p>
      </dgm:t>
    </dgm:pt>
    <dgm:pt modelId="{2F834E7C-F6C0-6D41-93DF-8B05F534A2C2}">
      <dgm:prSet/>
      <dgm:spPr/>
      <dgm:t>
        <a:bodyPr/>
        <a:lstStyle/>
        <a:p>
          <a:endParaRPr lang="en-GB"/>
        </a:p>
      </dgm:t>
    </dgm:pt>
    <dgm:pt modelId="{B1E82C08-4F18-7C4F-AEA2-487BE9700684}" type="parTrans" cxnId="{F9185E36-24D1-5748-8A30-0F9FFF61AE25}">
      <dgm:prSet/>
      <dgm:spPr/>
      <dgm:t>
        <a:bodyPr/>
        <a:lstStyle/>
        <a:p>
          <a:endParaRPr lang="en-GB"/>
        </a:p>
      </dgm:t>
    </dgm:pt>
    <dgm:pt modelId="{AD7FE6B8-8A38-8344-AF83-2C682815C7AE}" type="sibTrans" cxnId="{F9185E36-24D1-5748-8A30-0F9FFF61AE25}">
      <dgm:prSet/>
      <dgm:spPr/>
      <dgm:t>
        <a:bodyPr/>
        <a:lstStyle/>
        <a:p>
          <a:endParaRPr lang="en-GB"/>
        </a:p>
      </dgm:t>
    </dgm:pt>
    <dgm:pt modelId="{C13626E0-68F6-004B-9DDC-46753D4D81BF}">
      <dgm:prSet/>
      <dgm:spPr/>
      <dgm:t>
        <a:bodyPr/>
        <a:lstStyle/>
        <a:p>
          <a:endParaRPr lang="en-GB"/>
        </a:p>
      </dgm:t>
    </dgm:pt>
    <dgm:pt modelId="{44595EAC-5F8E-1149-8806-621C9C4AC02D}" type="parTrans" cxnId="{B88D0E43-5C25-C24A-8855-6A66FD083065}">
      <dgm:prSet/>
      <dgm:spPr/>
      <dgm:t>
        <a:bodyPr/>
        <a:lstStyle/>
        <a:p>
          <a:endParaRPr lang="en-GB"/>
        </a:p>
      </dgm:t>
    </dgm:pt>
    <dgm:pt modelId="{0746FCB6-1CCE-E743-9A0C-10B286462BD5}" type="sibTrans" cxnId="{B88D0E43-5C25-C24A-8855-6A66FD083065}">
      <dgm:prSet/>
      <dgm:spPr/>
      <dgm:t>
        <a:bodyPr/>
        <a:lstStyle/>
        <a:p>
          <a:endParaRPr lang="en-GB"/>
        </a:p>
      </dgm:t>
    </dgm:pt>
    <dgm:pt modelId="{AF9A48A5-0DBC-4144-AB87-F0C8E3C610B5}">
      <dgm:prSet/>
      <dgm:spPr/>
      <dgm:t>
        <a:bodyPr/>
        <a:lstStyle/>
        <a:p>
          <a:endParaRPr lang="en-GB"/>
        </a:p>
      </dgm:t>
    </dgm:pt>
    <dgm:pt modelId="{B1DE87DB-AE58-F443-B73E-0893F8AF5D2A}" type="parTrans" cxnId="{27FB81B8-362D-B746-9BF1-B73B895918E2}">
      <dgm:prSet/>
      <dgm:spPr/>
      <dgm:t>
        <a:bodyPr/>
        <a:lstStyle/>
        <a:p>
          <a:endParaRPr lang="en-GB"/>
        </a:p>
      </dgm:t>
    </dgm:pt>
    <dgm:pt modelId="{07F93D67-252A-C945-BAC2-A2917974274A}" type="sibTrans" cxnId="{27FB81B8-362D-B746-9BF1-B73B895918E2}">
      <dgm:prSet/>
      <dgm:spPr/>
      <dgm:t>
        <a:bodyPr/>
        <a:lstStyle/>
        <a:p>
          <a:endParaRPr lang="en-GB"/>
        </a:p>
      </dgm:t>
    </dgm:pt>
    <dgm:pt modelId="{5BAFC668-A8E8-9344-AB00-040794D96F09}">
      <dgm:prSet/>
      <dgm:spPr/>
      <dgm:t>
        <a:bodyPr/>
        <a:lstStyle/>
        <a:p>
          <a:endParaRPr lang="en-GB"/>
        </a:p>
      </dgm:t>
    </dgm:pt>
    <dgm:pt modelId="{12132670-E5BD-6A45-AF05-32B75B5AF240}" type="parTrans" cxnId="{8F1B3794-92EB-BD4E-9B3A-2BC8734D262E}">
      <dgm:prSet/>
      <dgm:spPr/>
      <dgm:t>
        <a:bodyPr/>
        <a:lstStyle/>
        <a:p>
          <a:endParaRPr lang="en-GB"/>
        </a:p>
      </dgm:t>
    </dgm:pt>
    <dgm:pt modelId="{1ADA6691-917A-B04A-A3C0-5B741D21D0BE}" type="sibTrans" cxnId="{8F1B3794-92EB-BD4E-9B3A-2BC8734D262E}">
      <dgm:prSet/>
      <dgm:spPr/>
      <dgm:t>
        <a:bodyPr/>
        <a:lstStyle/>
        <a:p>
          <a:endParaRPr lang="en-GB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</dgm:pt>
    <dgm:pt modelId="{3D9554D7-10BB-4147-8668-DC77729FF310}" type="pres">
      <dgm:prSet presAssocID="{72DDF06D-B431-4924-9C5C-C57A0C56440F}" presName="cycle" presStyleCnt="0"/>
      <dgm:spPr/>
    </dgm:pt>
    <dgm:pt modelId="{F63349FC-FB50-0642-B450-D0DF99A92BC3}" type="pres">
      <dgm:prSet presAssocID="{7E071756-F7E3-1740-9D31-3AC80101C65F}" presName="nodeFirstNode" presStyleLbl="node1" presStyleIdx="0" presStyleCnt="35">
        <dgm:presLayoutVars>
          <dgm:bulletEnabled val="1"/>
        </dgm:presLayoutVars>
      </dgm:prSet>
      <dgm:spPr/>
    </dgm:pt>
    <dgm:pt modelId="{555DCBEB-08B8-344D-9EB4-BA10819E621B}" type="pres">
      <dgm:prSet presAssocID="{4CFBDDEA-CA90-944B-81D8-C527651408A6}" presName="sibTransFirstNode" presStyleLbl="bgShp" presStyleIdx="0" presStyleCnt="1"/>
      <dgm:spPr/>
    </dgm:pt>
    <dgm:pt modelId="{3423FE53-D5D2-FB4D-80D7-16EA3238CC93}" type="pres">
      <dgm:prSet presAssocID="{5BAFC668-A8E8-9344-AB00-040794D96F09}" presName="nodeFollowingNodes" presStyleLbl="node1" presStyleIdx="1" presStyleCnt="35">
        <dgm:presLayoutVars>
          <dgm:bulletEnabled val="1"/>
        </dgm:presLayoutVars>
      </dgm:prSet>
      <dgm:spPr/>
    </dgm:pt>
    <dgm:pt modelId="{3825A246-9D8D-3143-A08C-4E451E154828}" type="pres">
      <dgm:prSet presAssocID="{D79BE1D6-0D54-524E-BB4E-FD5046DD4B2E}" presName="nodeFollowingNodes" presStyleLbl="node1" presStyleIdx="2" presStyleCnt="35">
        <dgm:presLayoutVars>
          <dgm:bulletEnabled val="1"/>
        </dgm:presLayoutVars>
      </dgm:prSet>
      <dgm:spPr/>
    </dgm:pt>
    <dgm:pt modelId="{9CFB68D0-938F-FA4A-9EF8-35CE1175C603}" type="pres">
      <dgm:prSet presAssocID="{35855609-07FE-C044-A78B-B4D950899F58}" presName="nodeFollowingNodes" presStyleLbl="node1" presStyleIdx="3" presStyleCnt="35">
        <dgm:presLayoutVars>
          <dgm:bulletEnabled val="1"/>
        </dgm:presLayoutVars>
      </dgm:prSet>
      <dgm:spPr/>
    </dgm:pt>
    <dgm:pt modelId="{D1D3E9B6-ABC7-4D4B-950B-1947BB1FAB09}" type="pres">
      <dgm:prSet presAssocID="{69060B4E-2C73-5F46-9310-2B00401324AA}" presName="nodeFollowingNodes" presStyleLbl="node1" presStyleIdx="4" presStyleCnt="35">
        <dgm:presLayoutVars>
          <dgm:bulletEnabled val="1"/>
        </dgm:presLayoutVars>
      </dgm:prSet>
      <dgm:spPr/>
    </dgm:pt>
    <dgm:pt modelId="{DC8892E3-167F-AF4D-B192-3DD05D814E73}" type="pres">
      <dgm:prSet presAssocID="{1249AF8A-587D-D34E-B108-50E911B3DA14}" presName="nodeFollowingNodes" presStyleLbl="node1" presStyleIdx="5" presStyleCnt="35">
        <dgm:presLayoutVars>
          <dgm:bulletEnabled val="1"/>
        </dgm:presLayoutVars>
      </dgm:prSet>
      <dgm:spPr/>
    </dgm:pt>
    <dgm:pt modelId="{132F9FFB-F122-AC44-98CC-841E5BD167A8}" type="pres">
      <dgm:prSet presAssocID="{B3F12143-A01E-524E-8399-0D29420A355C}" presName="nodeFollowingNodes" presStyleLbl="node1" presStyleIdx="6" presStyleCnt="35">
        <dgm:presLayoutVars>
          <dgm:bulletEnabled val="1"/>
        </dgm:presLayoutVars>
      </dgm:prSet>
      <dgm:spPr/>
    </dgm:pt>
    <dgm:pt modelId="{2978BB53-66D0-2A4E-BF4C-5697747F4957}" type="pres">
      <dgm:prSet presAssocID="{6D2900A9-44ED-AD48-B247-41AD5A31F3B9}" presName="nodeFollowingNodes" presStyleLbl="node1" presStyleIdx="7" presStyleCnt="35">
        <dgm:presLayoutVars>
          <dgm:bulletEnabled val="1"/>
        </dgm:presLayoutVars>
      </dgm:prSet>
      <dgm:spPr/>
    </dgm:pt>
    <dgm:pt modelId="{B08828D0-9A1A-A34E-815C-018BD7D97611}" type="pres">
      <dgm:prSet presAssocID="{D272BD33-BB66-8942-AA63-CA3C746692DB}" presName="nodeFollowingNodes" presStyleLbl="node1" presStyleIdx="8" presStyleCnt="35">
        <dgm:presLayoutVars>
          <dgm:bulletEnabled val="1"/>
        </dgm:presLayoutVars>
      </dgm:prSet>
      <dgm:spPr/>
    </dgm:pt>
    <dgm:pt modelId="{265039E6-EF8F-2D4F-ABC6-AB6BEE21A01A}" type="pres">
      <dgm:prSet presAssocID="{5A5EC80F-8703-1F4D-951E-04C40CF841FE}" presName="nodeFollowingNodes" presStyleLbl="node1" presStyleIdx="9" presStyleCnt="35">
        <dgm:presLayoutVars>
          <dgm:bulletEnabled val="1"/>
        </dgm:presLayoutVars>
      </dgm:prSet>
      <dgm:spPr/>
    </dgm:pt>
    <dgm:pt modelId="{5AAC3D04-A1AB-214F-9868-8497618E96AA}" type="pres">
      <dgm:prSet presAssocID="{988E8C27-CA88-BA42-97E2-179769AEF05F}" presName="nodeFollowingNodes" presStyleLbl="node1" presStyleIdx="10" presStyleCnt="35">
        <dgm:presLayoutVars>
          <dgm:bulletEnabled val="1"/>
        </dgm:presLayoutVars>
      </dgm:prSet>
      <dgm:spPr/>
    </dgm:pt>
    <dgm:pt modelId="{6ED97E35-2BEE-B944-87BF-54017407717C}" type="pres">
      <dgm:prSet presAssocID="{DAF22763-40D0-B946-90A8-55C00867D6B7}" presName="nodeFollowingNodes" presStyleLbl="node1" presStyleIdx="11" presStyleCnt="35">
        <dgm:presLayoutVars>
          <dgm:bulletEnabled val="1"/>
        </dgm:presLayoutVars>
      </dgm:prSet>
      <dgm:spPr/>
    </dgm:pt>
    <dgm:pt modelId="{B98F201B-8066-994D-BA34-03F4377E62E2}" type="pres">
      <dgm:prSet presAssocID="{5E134C58-E8FF-544D-98CC-80FE78B9BCCD}" presName="nodeFollowingNodes" presStyleLbl="node1" presStyleIdx="12" presStyleCnt="35">
        <dgm:presLayoutVars>
          <dgm:bulletEnabled val="1"/>
        </dgm:presLayoutVars>
      </dgm:prSet>
      <dgm:spPr/>
    </dgm:pt>
    <dgm:pt modelId="{8F273261-55E7-2340-8C6F-A40877BFD28E}" type="pres">
      <dgm:prSet presAssocID="{674E6C46-DC05-D745-A2DC-F99BD727B7CC}" presName="nodeFollowingNodes" presStyleLbl="node1" presStyleIdx="13" presStyleCnt="35">
        <dgm:presLayoutVars>
          <dgm:bulletEnabled val="1"/>
        </dgm:presLayoutVars>
      </dgm:prSet>
      <dgm:spPr/>
    </dgm:pt>
    <dgm:pt modelId="{A5CA4306-B5C4-1346-A605-15AD6FC4F30C}" type="pres">
      <dgm:prSet presAssocID="{0DC7D9D6-6DE4-F146-B368-235C94CF20D0}" presName="nodeFollowingNodes" presStyleLbl="node1" presStyleIdx="14" presStyleCnt="35">
        <dgm:presLayoutVars>
          <dgm:bulletEnabled val="1"/>
        </dgm:presLayoutVars>
      </dgm:prSet>
      <dgm:spPr/>
    </dgm:pt>
    <dgm:pt modelId="{CE58EEC7-1EFC-0C41-9AB0-5B94BDB57D96}" type="pres">
      <dgm:prSet presAssocID="{DDAC3170-BC2A-454F-AE49-DA9C0419FAAC}" presName="nodeFollowingNodes" presStyleLbl="node1" presStyleIdx="15" presStyleCnt="35">
        <dgm:presLayoutVars>
          <dgm:bulletEnabled val="1"/>
        </dgm:presLayoutVars>
      </dgm:prSet>
      <dgm:spPr/>
    </dgm:pt>
    <dgm:pt modelId="{31CE886C-0073-3F48-B7F6-E2DC98631803}" type="pres">
      <dgm:prSet presAssocID="{6233B21E-60C9-0142-8415-C2A693C59B60}" presName="nodeFollowingNodes" presStyleLbl="node1" presStyleIdx="16" presStyleCnt="35">
        <dgm:presLayoutVars>
          <dgm:bulletEnabled val="1"/>
        </dgm:presLayoutVars>
      </dgm:prSet>
      <dgm:spPr/>
    </dgm:pt>
    <dgm:pt modelId="{875FB62B-F799-0049-AF9E-811FDA971C77}" type="pres">
      <dgm:prSet presAssocID="{6C7BF535-8AFB-6947-82E2-F686938A3BE2}" presName="nodeFollowingNodes" presStyleLbl="node1" presStyleIdx="17" presStyleCnt="35">
        <dgm:presLayoutVars>
          <dgm:bulletEnabled val="1"/>
        </dgm:presLayoutVars>
      </dgm:prSet>
      <dgm:spPr/>
    </dgm:pt>
    <dgm:pt modelId="{CB4E345C-6BA7-3F47-84B9-66BB1C6739B6}" type="pres">
      <dgm:prSet presAssocID="{AF9A48A5-0DBC-4144-AB87-F0C8E3C610B5}" presName="nodeFollowingNodes" presStyleLbl="node1" presStyleIdx="18" presStyleCnt="35">
        <dgm:presLayoutVars>
          <dgm:bulletEnabled val="1"/>
        </dgm:presLayoutVars>
      </dgm:prSet>
      <dgm:spPr/>
    </dgm:pt>
    <dgm:pt modelId="{35C5115F-BE78-7D42-9B80-BAA084F6EFD1}" type="pres">
      <dgm:prSet presAssocID="{CD6E9326-04EF-F943-84F0-73133DE1020B}" presName="nodeFollowingNodes" presStyleLbl="node1" presStyleIdx="19" presStyleCnt="35">
        <dgm:presLayoutVars>
          <dgm:bulletEnabled val="1"/>
        </dgm:presLayoutVars>
      </dgm:prSet>
      <dgm:spPr/>
    </dgm:pt>
    <dgm:pt modelId="{3FD37A34-743F-9643-B10E-54CFD93F244A}" type="pres">
      <dgm:prSet presAssocID="{A41D3CBE-B0E5-E241-9638-82C117797CCC}" presName="nodeFollowingNodes" presStyleLbl="node1" presStyleIdx="20" presStyleCnt="35">
        <dgm:presLayoutVars>
          <dgm:bulletEnabled val="1"/>
        </dgm:presLayoutVars>
      </dgm:prSet>
      <dgm:spPr/>
    </dgm:pt>
    <dgm:pt modelId="{6283297B-8F7F-4940-9668-E9EF4BBDB36C}" type="pres">
      <dgm:prSet presAssocID="{337BED5A-F81F-7D48-A032-CB255E1442C4}" presName="nodeFollowingNodes" presStyleLbl="node1" presStyleIdx="21" presStyleCnt="35">
        <dgm:presLayoutVars>
          <dgm:bulletEnabled val="1"/>
        </dgm:presLayoutVars>
      </dgm:prSet>
      <dgm:spPr/>
    </dgm:pt>
    <dgm:pt modelId="{56925CE8-4C09-074D-8792-01FC11A507F0}" type="pres">
      <dgm:prSet presAssocID="{100B53C0-F593-8B4D-8B07-271ABCC21409}" presName="nodeFollowingNodes" presStyleLbl="node1" presStyleIdx="22" presStyleCnt="35">
        <dgm:presLayoutVars>
          <dgm:bulletEnabled val="1"/>
        </dgm:presLayoutVars>
      </dgm:prSet>
      <dgm:spPr/>
    </dgm:pt>
    <dgm:pt modelId="{4EECC6C2-7395-8141-82DB-102A5B49BD6A}" type="pres">
      <dgm:prSet presAssocID="{83A8C00F-73C1-9C4C-AC46-2CC0C840F54C}" presName="nodeFollowingNodes" presStyleLbl="node1" presStyleIdx="23" presStyleCnt="35">
        <dgm:presLayoutVars>
          <dgm:bulletEnabled val="1"/>
        </dgm:presLayoutVars>
      </dgm:prSet>
      <dgm:spPr/>
    </dgm:pt>
    <dgm:pt modelId="{1BD645AF-7763-8F42-A7EC-5DACC17D7AD7}" type="pres">
      <dgm:prSet presAssocID="{883698C7-9AEC-1E40-B77D-D251F555684A}" presName="nodeFollowingNodes" presStyleLbl="node1" presStyleIdx="24" presStyleCnt="35">
        <dgm:presLayoutVars>
          <dgm:bulletEnabled val="1"/>
        </dgm:presLayoutVars>
      </dgm:prSet>
      <dgm:spPr/>
    </dgm:pt>
    <dgm:pt modelId="{50651652-7058-FB4B-BCEE-5ACE9C449C96}" type="pres">
      <dgm:prSet presAssocID="{13EB7952-94D2-DA4E-BCA8-2C106B94E87D}" presName="nodeFollowingNodes" presStyleLbl="node1" presStyleIdx="25" presStyleCnt="35">
        <dgm:presLayoutVars>
          <dgm:bulletEnabled val="1"/>
        </dgm:presLayoutVars>
      </dgm:prSet>
      <dgm:spPr/>
    </dgm:pt>
    <dgm:pt modelId="{817CD53A-6EB4-9D4B-B2D0-368FAA104499}" type="pres">
      <dgm:prSet presAssocID="{10FCB659-5759-4646-9DC3-094037B1E293}" presName="nodeFollowingNodes" presStyleLbl="node1" presStyleIdx="26" presStyleCnt="35">
        <dgm:presLayoutVars>
          <dgm:bulletEnabled val="1"/>
        </dgm:presLayoutVars>
      </dgm:prSet>
      <dgm:spPr/>
    </dgm:pt>
    <dgm:pt modelId="{1796AAF3-4312-2641-A561-4A99C882BC9A}" type="pres">
      <dgm:prSet presAssocID="{77E3E0A0-9BAC-1E4E-AEB1-7756910AA0C8}" presName="nodeFollowingNodes" presStyleLbl="node1" presStyleIdx="27" presStyleCnt="35">
        <dgm:presLayoutVars>
          <dgm:bulletEnabled val="1"/>
        </dgm:presLayoutVars>
      </dgm:prSet>
      <dgm:spPr/>
    </dgm:pt>
    <dgm:pt modelId="{51BF15F3-016B-DB46-9AC5-277718A50F96}" type="pres">
      <dgm:prSet presAssocID="{7801062F-0B42-464E-BBCE-D1CC5E49C63A}" presName="nodeFollowingNodes" presStyleLbl="node1" presStyleIdx="28" presStyleCnt="35">
        <dgm:presLayoutVars>
          <dgm:bulletEnabled val="1"/>
        </dgm:presLayoutVars>
      </dgm:prSet>
      <dgm:spPr/>
    </dgm:pt>
    <dgm:pt modelId="{1C3E5FBD-221D-D849-9BFA-835E8067CEF4}" type="pres">
      <dgm:prSet presAssocID="{13690C90-53DD-E34E-8B07-66C7E344F989}" presName="nodeFollowingNodes" presStyleLbl="node1" presStyleIdx="29" presStyleCnt="35">
        <dgm:presLayoutVars>
          <dgm:bulletEnabled val="1"/>
        </dgm:presLayoutVars>
      </dgm:prSet>
      <dgm:spPr/>
    </dgm:pt>
    <dgm:pt modelId="{10404ED7-ACFC-984E-84DE-AA4AC09C896A}" type="pres">
      <dgm:prSet presAssocID="{013D8EBD-A54E-724D-8F1E-275FAB338551}" presName="nodeFollowingNodes" presStyleLbl="node1" presStyleIdx="30" presStyleCnt="35">
        <dgm:presLayoutVars>
          <dgm:bulletEnabled val="1"/>
        </dgm:presLayoutVars>
      </dgm:prSet>
      <dgm:spPr/>
    </dgm:pt>
    <dgm:pt modelId="{186F6A93-9554-B646-AEEA-7515C1252DAF}" type="pres">
      <dgm:prSet presAssocID="{E2EF40EB-B6E2-C849-BDE4-0ECCDE3DD2E8}" presName="nodeFollowingNodes" presStyleLbl="node1" presStyleIdx="31" presStyleCnt="35">
        <dgm:presLayoutVars>
          <dgm:bulletEnabled val="1"/>
        </dgm:presLayoutVars>
      </dgm:prSet>
      <dgm:spPr/>
    </dgm:pt>
    <dgm:pt modelId="{F1AD86D6-37CE-AE45-A4B4-BB05997C78BC}" type="pres">
      <dgm:prSet presAssocID="{290D7147-6682-8249-A99D-D414826846DA}" presName="nodeFollowingNodes" presStyleLbl="node1" presStyleIdx="32" presStyleCnt="35">
        <dgm:presLayoutVars>
          <dgm:bulletEnabled val="1"/>
        </dgm:presLayoutVars>
      </dgm:prSet>
      <dgm:spPr/>
    </dgm:pt>
    <dgm:pt modelId="{10D86802-0966-4140-8CB7-31AF1F70E39E}" type="pres">
      <dgm:prSet presAssocID="{2F834E7C-F6C0-6D41-93DF-8B05F534A2C2}" presName="nodeFollowingNodes" presStyleLbl="node1" presStyleIdx="33" presStyleCnt="35">
        <dgm:presLayoutVars>
          <dgm:bulletEnabled val="1"/>
        </dgm:presLayoutVars>
      </dgm:prSet>
      <dgm:spPr/>
    </dgm:pt>
    <dgm:pt modelId="{28C24DCD-BE32-BA4F-838D-037335B0E953}" type="pres">
      <dgm:prSet presAssocID="{C13626E0-68F6-004B-9DDC-46753D4D81BF}" presName="nodeFollowingNodes" presStyleLbl="node1" presStyleIdx="34" presStyleCnt="35">
        <dgm:presLayoutVars>
          <dgm:bulletEnabled val="1"/>
        </dgm:presLayoutVars>
      </dgm:prSet>
      <dgm:spPr/>
    </dgm:pt>
  </dgm:ptLst>
  <dgm:cxnLst>
    <dgm:cxn modelId="{99615601-28FF-614B-9AF0-DCC4405F8018}" type="presOf" srcId="{77E3E0A0-9BAC-1E4E-AEB1-7756910AA0C8}" destId="{1796AAF3-4312-2641-A561-4A99C882BC9A}" srcOrd="0" destOrd="0" presId="urn:microsoft.com/office/officeart/2005/8/layout/cycle3"/>
    <dgm:cxn modelId="{6CF44D02-EA1C-664F-B507-60E077E9D04F}" srcId="{72DDF06D-B431-4924-9C5C-C57A0C56440F}" destId="{6233B21E-60C9-0142-8415-C2A693C59B60}" srcOrd="16" destOrd="0" parTransId="{F8339D9B-9266-5A41-A662-0EB6D831CBA7}" sibTransId="{22B6E6AB-28EC-BB40-95EA-1EE0822E8A11}"/>
    <dgm:cxn modelId="{049C8202-5787-E14F-9806-ACAAEACCF336}" srcId="{72DDF06D-B431-4924-9C5C-C57A0C56440F}" destId="{013D8EBD-A54E-724D-8F1E-275FAB338551}" srcOrd="30" destOrd="0" parTransId="{72454D0C-9C55-114D-8FFB-2E8AF89D3F3F}" sibTransId="{FD243CF1-E505-6A49-8419-48F1EE17B209}"/>
    <dgm:cxn modelId="{BC89CF09-36C6-884A-A024-52109D2B8CD1}" srcId="{72DDF06D-B431-4924-9C5C-C57A0C56440F}" destId="{13690C90-53DD-E34E-8B07-66C7E344F989}" srcOrd="29" destOrd="0" parTransId="{DDF48247-ECA0-1149-AAB3-F1A313BA69DD}" sibTransId="{E1253226-C34D-DB4F-8342-3EFBF5594C6F}"/>
    <dgm:cxn modelId="{C4E6D513-58DD-1D44-A9B1-479FA9209F82}" type="presOf" srcId="{83A8C00F-73C1-9C4C-AC46-2CC0C840F54C}" destId="{4EECC6C2-7395-8141-82DB-102A5B49BD6A}" srcOrd="0" destOrd="0" presId="urn:microsoft.com/office/officeart/2005/8/layout/cycle3"/>
    <dgm:cxn modelId="{142D151A-415D-1244-A751-81CC376CF847}" srcId="{72DDF06D-B431-4924-9C5C-C57A0C56440F}" destId="{7801062F-0B42-464E-BBCE-D1CC5E49C63A}" srcOrd="28" destOrd="0" parTransId="{23DED05B-AAAB-7D46-ACAA-062C03D8E685}" sibTransId="{59591830-7588-7845-A8C4-586B19587E79}"/>
    <dgm:cxn modelId="{0967841A-9FE0-B74A-96B3-1D08AAD2787C}" type="presOf" srcId="{5E134C58-E8FF-544D-98CC-80FE78B9BCCD}" destId="{B98F201B-8066-994D-BA34-03F4377E62E2}" srcOrd="0" destOrd="0" presId="urn:microsoft.com/office/officeart/2005/8/layout/cycle3"/>
    <dgm:cxn modelId="{435C1C1B-1733-7D4D-BDE6-FA2664AA89B7}" type="presOf" srcId="{D79BE1D6-0D54-524E-BB4E-FD5046DD4B2E}" destId="{3825A246-9D8D-3143-A08C-4E451E154828}" srcOrd="0" destOrd="0" presId="urn:microsoft.com/office/officeart/2005/8/layout/cycle3"/>
    <dgm:cxn modelId="{82716C1D-FF2D-5844-AACB-D340667A6544}" type="presOf" srcId="{674E6C46-DC05-D745-A2DC-F99BD727B7CC}" destId="{8F273261-55E7-2340-8C6F-A40877BFD28E}" srcOrd="0" destOrd="0" presId="urn:microsoft.com/office/officeart/2005/8/layout/cycle3"/>
    <dgm:cxn modelId="{D04BFF20-6B38-3048-A40F-EA4895B871D8}" type="presOf" srcId="{6D2900A9-44ED-AD48-B247-41AD5A31F3B9}" destId="{2978BB53-66D0-2A4E-BF4C-5697747F4957}" srcOrd="0" destOrd="0" presId="urn:microsoft.com/office/officeart/2005/8/layout/cycle3"/>
    <dgm:cxn modelId="{B4940721-AD23-F244-BC81-85049F0063ED}" type="presOf" srcId="{A41D3CBE-B0E5-E241-9638-82C117797CCC}" destId="{3FD37A34-743F-9643-B10E-54CFD93F244A}" srcOrd="0" destOrd="0" presId="urn:microsoft.com/office/officeart/2005/8/layout/cycle3"/>
    <dgm:cxn modelId="{3A06AC2A-886D-DF49-8443-E98548417BA1}" type="presOf" srcId="{DDAC3170-BC2A-454F-AE49-DA9C0419FAAC}" destId="{CE58EEC7-1EFC-0C41-9AB0-5B94BDB57D96}" srcOrd="0" destOrd="0" presId="urn:microsoft.com/office/officeart/2005/8/layout/cycle3"/>
    <dgm:cxn modelId="{A877022F-1C27-9D48-9103-997595167AF2}" type="presOf" srcId="{290D7147-6682-8249-A99D-D414826846DA}" destId="{F1AD86D6-37CE-AE45-A4B4-BB05997C78BC}" srcOrd="0" destOrd="0" presId="urn:microsoft.com/office/officeart/2005/8/layout/cycle3"/>
    <dgm:cxn modelId="{20C3C12F-FAA1-0849-89D9-B9AE0E8C61B8}" srcId="{72DDF06D-B431-4924-9C5C-C57A0C56440F}" destId="{69060B4E-2C73-5F46-9310-2B00401324AA}" srcOrd="4" destOrd="0" parTransId="{9B15017E-D989-FB42-88C0-8CEA4FAFE1B4}" sibTransId="{00A00C66-972A-AB4B-A2D7-6375EDA06C59}"/>
    <dgm:cxn modelId="{8F0BD030-2039-4241-98F0-107B37379A65}" srcId="{72DDF06D-B431-4924-9C5C-C57A0C56440F}" destId="{1249AF8A-587D-D34E-B108-50E911B3DA14}" srcOrd="5" destOrd="0" parTransId="{074F56BE-1304-B34B-BD3D-16B598C09555}" sibTransId="{E740A226-5880-CA47-A693-420D74D20C9F}"/>
    <dgm:cxn modelId="{F9185E36-24D1-5748-8A30-0F9FFF61AE25}" srcId="{72DDF06D-B431-4924-9C5C-C57A0C56440F}" destId="{2F834E7C-F6C0-6D41-93DF-8B05F534A2C2}" srcOrd="33" destOrd="0" parTransId="{B1E82C08-4F18-7C4F-AEA2-487BE9700684}" sibTransId="{AD7FE6B8-8A38-8344-AF83-2C682815C7AE}"/>
    <dgm:cxn modelId="{BE0DF737-42EE-E94C-9674-58A84768B574}" srcId="{72DDF06D-B431-4924-9C5C-C57A0C56440F}" destId="{7E071756-F7E3-1740-9D31-3AC80101C65F}" srcOrd="0" destOrd="0" parTransId="{73CA1F39-E00F-7445-B4CE-81DD7ECB034E}" sibTransId="{4CFBDDEA-CA90-944B-81D8-C527651408A6}"/>
    <dgm:cxn modelId="{32D58438-9CFB-3F45-8211-7AC182944A20}" type="presOf" srcId="{6233B21E-60C9-0142-8415-C2A693C59B60}" destId="{31CE886C-0073-3F48-B7F6-E2DC98631803}" srcOrd="0" destOrd="0" presId="urn:microsoft.com/office/officeart/2005/8/layout/cycle3"/>
    <dgm:cxn modelId="{898DB539-5F49-824B-BB98-C1E1AA462686}" type="presOf" srcId="{5BAFC668-A8E8-9344-AB00-040794D96F09}" destId="{3423FE53-D5D2-FB4D-80D7-16EA3238CC93}" srcOrd="0" destOrd="0" presId="urn:microsoft.com/office/officeart/2005/8/layout/cycle3"/>
    <dgm:cxn modelId="{2EAA7C3B-0FA9-5647-9F37-4CE4D1491A3E}" type="presOf" srcId="{DAF22763-40D0-B946-90A8-55C00867D6B7}" destId="{6ED97E35-2BEE-B944-87BF-54017407717C}" srcOrd="0" destOrd="0" presId="urn:microsoft.com/office/officeart/2005/8/layout/cycle3"/>
    <dgm:cxn modelId="{C3D4EA40-6075-A94D-BCEF-3BA62A1D7D23}" srcId="{72DDF06D-B431-4924-9C5C-C57A0C56440F}" destId="{77E3E0A0-9BAC-1E4E-AEB1-7756910AA0C8}" srcOrd="27" destOrd="0" parTransId="{8D2CF9C4-EAEB-0049-B1CA-411948BA6C00}" sibTransId="{EDF70FB9-8EAA-5C4B-B45D-A7A1CF53C5A5}"/>
    <dgm:cxn modelId="{B88D0E43-5C25-C24A-8855-6A66FD083065}" srcId="{72DDF06D-B431-4924-9C5C-C57A0C56440F}" destId="{C13626E0-68F6-004B-9DDC-46753D4D81BF}" srcOrd="34" destOrd="0" parTransId="{44595EAC-5F8E-1149-8806-621C9C4AC02D}" sibTransId="{0746FCB6-1CCE-E743-9A0C-10B286462BD5}"/>
    <dgm:cxn modelId="{FB443744-F97C-6445-B5E9-264BD4B44266}" type="presOf" srcId="{CD6E9326-04EF-F943-84F0-73133DE1020B}" destId="{35C5115F-BE78-7D42-9B80-BAA084F6EFD1}" srcOrd="0" destOrd="0" presId="urn:microsoft.com/office/officeart/2005/8/layout/cycle3"/>
    <dgm:cxn modelId="{37461C45-298D-C147-873E-C78E8C80300C}" srcId="{72DDF06D-B431-4924-9C5C-C57A0C56440F}" destId="{D272BD33-BB66-8942-AA63-CA3C746692DB}" srcOrd="8" destOrd="0" parTransId="{52FCAC32-EDE9-0E4B-8581-329BB5D5B196}" sibTransId="{E7583422-7DDC-884F-8CB1-D52594F1C10D}"/>
    <dgm:cxn modelId="{65B0BE4B-A97B-D14C-8BEC-EBDD9C30F2EC}" type="presOf" srcId="{D272BD33-BB66-8942-AA63-CA3C746692DB}" destId="{B08828D0-9A1A-A34E-815C-018BD7D97611}" srcOrd="0" destOrd="0" presId="urn:microsoft.com/office/officeart/2005/8/layout/cycle3"/>
    <dgm:cxn modelId="{BF848158-6954-2445-86AC-89886E9091A6}" type="presOf" srcId="{2F834E7C-F6C0-6D41-93DF-8B05F534A2C2}" destId="{10D86802-0966-4140-8CB7-31AF1F70E39E}" srcOrd="0" destOrd="0" presId="urn:microsoft.com/office/officeart/2005/8/layout/cycle3"/>
    <dgm:cxn modelId="{AA58435D-6E5E-8D4E-9C2A-D67712E74D35}" srcId="{72DDF06D-B431-4924-9C5C-C57A0C56440F}" destId="{6D2900A9-44ED-AD48-B247-41AD5A31F3B9}" srcOrd="7" destOrd="0" parTransId="{90CF4253-2A5E-D94B-A6F8-A349AF7B8331}" sibTransId="{67184774-7F6F-1E45-9882-D02BFF7E139E}"/>
    <dgm:cxn modelId="{CA06A35E-F566-AE45-B118-4DBC1FF8A4E5}" type="presOf" srcId="{69060B4E-2C73-5F46-9310-2B00401324AA}" destId="{D1D3E9B6-ABC7-4D4B-950B-1947BB1FAB09}" srcOrd="0" destOrd="0" presId="urn:microsoft.com/office/officeart/2005/8/layout/cycle3"/>
    <dgm:cxn modelId="{C10C8260-A819-9D47-A0F4-15483AD4461B}" type="presOf" srcId="{13690C90-53DD-E34E-8B07-66C7E344F989}" destId="{1C3E5FBD-221D-D849-9BFA-835E8067CEF4}" srcOrd="0" destOrd="0" presId="urn:microsoft.com/office/officeart/2005/8/layout/cycle3"/>
    <dgm:cxn modelId="{AAE0EA61-B53D-C746-A3F3-917FEA9AAE37}" srcId="{72DDF06D-B431-4924-9C5C-C57A0C56440F}" destId="{290D7147-6682-8249-A99D-D414826846DA}" srcOrd="32" destOrd="0" parTransId="{7D0C8200-53A1-B14D-BBF5-42718EF4A391}" sibTransId="{6B26E6B3-7570-CA43-B3F2-9ECFDC5D9AB3}"/>
    <dgm:cxn modelId="{06E4C562-5E88-484C-8979-9D9F6D3BEA48}" type="presOf" srcId="{5A5EC80F-8703-1F4D-951E-04C40CF841FE}" destId="{265039E6-EF8F-2D4F-ABC6-AB6BEE21A01A}" srcOrd="0" destOrd="0" presId="urn:microsoft.com/office/officeart/2005/8/layout/cycle3"/>
    <dgm:cxn modelId="{52CE4863-EC5A-5C46-AF30-EAF1EA833515}" type="presOf" srcId="{AF9A48A5-0DBC-4144-AB87-F0C8E3C610B5}" destId="{CB4E345C-6BA7-3F47-84B9-66BB1C6739B6}" srcOrd="0" destOrd="0" presId="urn:microsoft.com/office/officeart/2005/8/layout/cycle3"/>
    <dgm:cxn modelId="{F899AB64-459E-5A41-B254-909E99586EF9}" srcId="{72DDF06D-B431-4924-9C5C-C57A0C56440F}" destId="{883698C7-9AEC-1E40-B77D-D251F555684A}" srcOrd="24" destOrd="0" parTransId="{14673007-7148-4F4F-BE51-0E1D7762E096}" sibTransId="{62E6CF92-1B90-A248-BC02-F579C66B0177}"/>
    <dgm:cxn modelId="{AB29296B-EC0C-8746-9E2F-843925923EED}" type="presOf" srcId="{7801062F-0B42-464E-BBCE-D1CC5E49C63A}" destId="{51BF15F3-016B-DB46-9AC5-277718A50F96}" srcOrd="0" destOrd="0" presId="urn:microsoft.com/office/officeart/2005/8/layout/cycle3"/>
    <dgm:cxn modelId="{71ACC46C-6037-EE49-B486-021BDF3B66A5}" type="presOf" srcId="{7E071756-F7E3-1740-9D31-3AC80101C65F}" destId="{F63349FC-FB50-0642-B450-D0DF99A92BC3}" srcOrd="0" destOrd="0" presId="urn:microsoft.com/office/officeart/2005/8/layout/cycle3"/>
    <dgm:cxn modelId="{D92B5772-ED2B-AA41-B4C6-E8BC898727C3}" type="presOf" srcId="{100B53C0-F593-8B4D-8B07-271ABCC21409}" destId="{56925CE8-4C09-074D-8792-01FC11A507F0}" srcOrd="0" destOrd="0" presId="urn:microsoft.com/office/officeart/2005/8/layout/cycle3"/>
    <dgm:cxn modelId="{6F521673-2CFE-FD4B-BAC1-D6B26E1D6A9E}" srcId="{72DDF06D-B431-4924-9C5C-C57A0C56440F}" destId="{5E134C58-E8FF-544D-98CC-80FE78B9BCCD}" srcOrd="12" destOrd="0" parTransId="{774B8340-18D3-B241-A8EC-A62D73555E5F}" sibTransId="{055B3B50-C953-0644-89B1-D72FD7180674}"/>
    <dgm:cxn modelId="{0086FD80-4298-0B4B-80C9-BDCF12D1A236}" srcId="{72DDF06D-B431-4924-9C5C-C57A0C56440F}" destId="{0DC7D9D6-6DE4-F146-B368-235C94CF20D0}" srcOrd="14" destOrd="0" parTransId="{D53EBECC-9934-7840-99C6-2815F2794566}" sibTransId="{01F5D24F-8D81-3540-AEC3-36792466AA71}"/>
    <dgm:cxn modelId="{00251D86-3CA9-5646-8284-B7C5E18D6618}" srcId="{72DDF06D-B431-4924-9C5C-C57A0C56440F}" destId="{100B53C0-F593-8B4D-8B07-271ABCC21409}" srcOrd="22" destOrd="0" parTransId="{1609E570-2131-5F49-AC1C-6BDC4331EB6E}" sibTransId="{A2ABC42E-71A4-FD45-A4B4-38BCBD3E7551}"/>
    <dgm:cxn modelId="{475B1788-7E18-6E41-9826-CB8128E1C148}" type="presOf" srcId="{B3F12143-A01E-524E-8399-0D29420A355C}" destId="{132F9FFB-F122-AC44-98CC-841E5BD167A8}" srcOrd="0" destOrd="0" presId="urn:microsoft.com/office/officeart/2005/8/layout/cycle3"/>
    <dgm:cxn modelId="{3A7D2B8A-A930-534A-8BAB-58A2B75EFB1C}" srcId="{72DDF06D-B431-4924-9C5C-C57A0C56440F}" destId="{E2EF40EB-B6E2-C849-BDE4-0ECCDE3DD2E8}" srcOrd="31" destOrd="0" parTransId="{0F190D51-C522-E447-9650-0351C6C7C07B}" sibTransId="{C1212D10-B87F-2247-9271-E603BD2B7D01}"/>
    <dgm:cxn modelId="{BEFF2B8C-6BA2-F44C-AF71-B57529ECB83C}" srcId="{72DDF06D-B431-4924-9C5C-C57A0C56440F}" destId="{DDAC3170-BC2A-454F-AE49-DA9C0419FAAC}" srcOrd="15" destOrd="0" parTransId="{4CDE6EEC-6C41-CC4E-94E0-BD2B79B9E1C0}" sibTransId="{901C296E-9879-7E44-806E-0A7B14A4BBC2}"/>
    <dgm:cxn modelId="{EBA55990-4D2D-6641-8992-53E73E8AA922}" srcId="{72DDF06D-B431-4924-9C5C-C57A0C56440F}" destId="{83A8C00F-73C1-9C4C-AC46-2CC0C840F54C}" srcOrd="23" destOrd="0" parTransId="{17F5CE4F-F1C5-DC40-9810-F65631BECC6B}" sibTransId="{916FA8EA-6E38-6043-9AF9-CA0459FAD162}"/>
    <dgm:cxn modelId="{8F1B3794-92EB-BD4E-9B3A-2BC8734D262E}" srcId="{72DDF06D-B431-4924-9C5C-C57A0C56440F}" destId="{5BAFC668-A8E8-9344-AB00-040794D96F09}" srcOrd="1" destOrd="0" parTransId="{12132670-E5BD-6A45-AF05-32B75B5AF240}" sibTransId="{1ADA6691-917A-B04A-A3C0-5B741D21D0BE}"/>
    <dgm:cxn modelId="{BC7A7A95-33CC-A24F-9AE3-3F65CE803BF4}" srcId="{72DDF06D-B431-4924-9C5C-C57A0C56440F}" destId="{5A5EC80F-8703-1F4D-951E-04C40CF841FE}" srcOrd="9" destOrd="0" parTransId="{3251F860-1CEC-B846-9153-3037F0A5A5EC}" sibTransId="{F50D6233-725E-1D4E-9EA4-893E689B7A00}"/>
    <dgm:cxn modelId="{2FF7B798-C0DD-664A-93D4-73B422691C82}" type="presOf" srcId="{10FCB659-5759-4646-9DC3-094037B1E293}" destId="{817CD53A-6EB4-9D4B-B2D0-368FAA104499}" srcOrd="0" destOrd="0" presId="urn:microsoft.com/office/officeart/2005/8/layout/cycle3"/>
    <dgm:cxn modelId="{313AE59D-9BF5-194D-B43B-21497C97A28B}" srcId="{72DDF06D-B431-4924-9C5C-C57A0C56440F}" destId="{B3F12143-A01E-524E-8399-0D29420A355C}" srcOrd="6" destOrd="0" parTransId="{A8529A60-5BB2-DB46-A85B-C023DB5754FC}" sibTransId="{5D2DD857-5124-A74A-BD6E-77730882BE19}"/>
    <dgm:cxn modelId="{B25C479E-AED6-7C4D-806B-307CF9AF4980}" srcId="{72DDF06D-B431-4924-9C5C-C57A0C56440F}" destId="{35855609-07FE-C044-A78B-B4D950899F58}" srcOrd="3" destOrd="0" parTransId="{906E04E1-5AD6-3C48-9575-4E2B951B11F1}" sibTransId="{86F9CC01-8613-4844-8E05-818B057BE14E}"/>
    <dgm:cxn modelId="{4FA962A0-C005-FE46-B3FE-9C9110620C9E}" type="presOf" srcId="{988E8C27-CA88-BA42-97E2-179769AEF05F}" destId="{5AAC3D04-A1AB-214F-9868-8497618E96AA}" srcOrd="0" destOrd="0" presId="urn:microsoft.com/office/officeart/2005/8/layout/cycle3"/>
    <dgm:cxn modelId="{DD75E2A6-9E51-394C-9F1C-EF909102E8E2}" srcId="{72DDF06D-B431-4924-9C5C-C57A0C56440F}" destId="{988E8C27-CA88-BA42-97E2-179769AEF05F}" srcOrd="10" destOrd="0" parTransId="{F4305BBD-C74C-0E47-912C-4040122C5829}" sibTransId="{5C38529B-AAE4-EA45-AC8B-B381B99EF176}"/>
    <dgm:cxn modelId="{71A10BAC-5A2F-1A4E-9EDF-F89FA9EF9AE1}" type="presOf" srcId="{883698C7-9AEC-1E40-B77D-D251F555684A}" destId="{1BD645AF-7763-8F42-A7EC-5DACC17D7AD7}" srcOrd="0" destOrd="0" presId="urn:microsoft.com/office/officeart/2005/8/layout/cycle3"/>
    <dgm:cxn modelId="{27FB81B8-362D-B746-9BF1-B73B895918E2}" srcId="{72DDF06D-B431-4924-9C5C-C57A0C56440F}" destId="{AF9A48A5-0DBC-4144-AB87-F0C8E3C610B5}" srcOrd="18" destOrd="0" parTransId="{B1DE87DB-AE58-F443-B73E-0893F8AF5D2A}" sibTransId="{07F93D67-252A-C945-BAC2-A2917974274A}"/>
    <dgm:cxn modelId="{D94086B8-65C7-5D4B-BDB0-3B3194D2077D}" type="presOf" srcId="{C13626E0-68F6-004B-9DDC-46753D4D81BF}" destId="{28C24DCD-BE32-BA4F-838D-037335B0E953}" srcOrd="0" destOrd="0" presId="urn:microsoft.com/office/officeart/2005/8/layout/cycle3"/>
    <dgm:cxn modelId="{E0451ABC-9FA8-C14E-B83B-91F74F691D4D}" type="presOf" srcId="{35855609-07FE-C044-A78B-B4D950899F58}" destId="{9CFB68D0-938F-FA4A-9EF8-35CE1175C603}" srcOrd="0" destOrd="0" presId="urn:microsoft.com/office/officeart/2005/8/layout/cycle3"/>
    <dgm:cxn modelId="{D911E8BC-8F46-FE49-B40F-C23E86F95637}" srcId="{72DDF06D-B431-4924-9C5C-C57A0C56440F}" destId="{10FCB659-5759-4646-9DC3-094037B1E293}" srcOrd="26" destOrd="0" parTransId="{622F54EA-E8DC-AC41-B445-51D0D5F4033A}" sibTransId="{3297A809-3696-E749-8D07-D541800C4053}"/>
    <dgm:cxn modelId="{5834E4C7-F29B-AD4A-993B-A9EF82925C27}" type="presOf" srcId="{4CFBDDEA-CA90-944B-81D8-C527651408A6}" destId="{555DCBEB-08B8-344D-9EB4-BA10819E621B}" srcOrd="0" destOrd="0" presId="urn:microsoft.com/office/officeart/2005/8/layout/cycle3"/>
    <dgm:cxn modelId="{932713C9-6417-534A-ABCE-EF1090AC6916}" type="presOf" srcId="{337BED5A-F81F-7D48-A032-CB255E1442C4}" destId="{6283297B-8F7F-4940-9668-E9EF4BBDB36C}" srcOrd="0" destOrd="0" presId="urn:microsoft.com/office/officeart/2005/8/layout/cycle3"/>
    <dgm:cxn modelId="{CDBCDECE-7A29-E748-A1C2-928546445E73}" type="presOf" srcId="{1249AF8A-587D-D34E-B108-50E911B3DA14}" destId="{DC8892E3-167F-AF4D-B192-3DD05D814E73}" srcOrd="0" destOrd="0" presId="urn:microsoft.com/office/officeart/2005/8/layout/cycle3"/>
    <dgm:cxn modelId="{9D5017CF-52D1-DF4E-91F8-91EA89255FD1}" type="presOf" srcId="{E2EF40EB-B6E2-C849-BDE4-0ECCDE3DD2E8}" destId="{186F6A93-9554-B646-AEEA-7515C1252DAF}" srcOrd="0" destOrd="0" presId="urn:microsoft.com/office/officeart/2005/8/layout/cycle3"/>
    <dgm:cxn modelId="{EFA599D3-8FBA-1D4B-8D47-212DB39E489D}" srcId="{72DDF06D-B431-4924-9C5C-C57A0C56440F}" destId="{674E6C46-DC05-D745-A2DC-F99BD727B7CC}" srcOrd="13" destOrd="0" parTransId="{0082F890-729F-9541-9AC7-2C030ADE80BD}" sibTransId="{0F4574D2-B696-C84A-BA92-56640929165B}"/>
    <dgm:cxn modelId="{4FDE4BD4-8F84-ED47-9741-88EB0A434094}" srcId="{72DDF06D-B431-4924-9C5C-C57A0C56440F}" destId="{A41D3CBE-B0E5-E241-9638-82C117797CCC}" srcOrd="20" destOrd="0" parTransId="{24608A50-298A-B344-90B0-37C28AC9E52F}" sibTransId="{26428A16-DD8A-E041-8E3C-AB41135BB4DE}"/>
    <dgm:cxn modelId="{FD0F6FD7-2F3F-437D-8682-089EE31FBEAD}" type="presOf" srcId="{72DDF06D-B431-4924-9C5C-C57A0C56440F}" destId="{DDA1BB31-E06E-4AB0-B989-3000407E3A29}" srcOrd="0" destOrd="0" presId="urn:microsoft.com/office/officeart/2005/8/layout/cycle3"/>
    <dgm:cxn modelId="{39646EE1-CE80-4540-B5BC-3182668ED898}" srcId="{72DDF06D-B431-4924-9C5C-C57A0C56440F}" destId="{D79BE1D6-0D54-524E-BB4E-FD5046DD4B2E}" srcOrd="2" destOrd="0" parTransId="{69F91507-048B-F846-A6B5-FDA10E05A02E}" sibTransId="{79503BA0-9023-B643-B09D-CA83E639723F}"/>
    <dgm:cxn modelId="{F8EA20ED-0220-514A-B992-1F0F6A7A2FFA}" type="presOf" srcId="{6C7BF535-8AFB-6947-82E2-F686938A3BE2}" destId="{875FB62B-F799-0049-AF9E-811FDA971C77}" srcOrd="0" destOrd="0" presId="urn:microsoft.com/office/officeart/2005/8/layout/cycle3"/>
    <dgm:cxn modelId="{584410EE-53DF-6C4B-AD3F-3671DF09169E}" srcId="{72DDF06D-B431-4924-9C5C-C57A0C56440F}" destId="{13EB7952-94D2-DA4E-BCA8-2C106B94E87D}" srcOrd="25" destOrd="0" parTransId="{94EF730A-EA6D-FA42-80A8-5D929959C60A}" sibTransId="{D1A0DB44-89F1-2649-9361-54A4DE4DA9F8}"/>
    <dgm:cxn modelId="{52C136F0-7373-D140-8CC3-837232684320}" srcId="{72DDF06D-B431-4924-9C5C-C57A0C56440F}" destId="{CD6E9326-04EF-F943-84F0-73133DE1020B}" srcOrd="19" destOrd="0" parTransId="{0A6B0528-E4F0-764C-BDDC-A6B4DB61601D}" sibTransId="{2B7F9677-0FE0-FE4F-B550-E561D82DC008}"/>
    <dgm:cxn modelId="{FB2DC8F2-62E7-A84E-84ED-569147F8754E}" srcId="{72DDF06D-B431-4924-9C5C-C57A0C56440F}" destId="{337BED5A-F81F-7D48-A032-CB255E1442C4}" srcOrd="21" destOrd="0" parTransId="{E77C0537-A480-9942-A1EA-6382BBED4592}" sibTransId="{A0F07A46-277C-3D40-AD10-75FFE3C97374}"/>
    <dgm:cxn modelId="{D745F6F2-4193-C643-BE58-80389F1C04AD}" type="presOf" srcId="{0DC7D9D6-6DE4-F146-B368-235C94CF20D0}" destId="{A5CA4306-B5C4-1346-A605-15AD6FC4F30C}" srcOrd="0" destOrd="0" presId="urn:microsoft.com/office/officeart/2005/8/layout/cycle3"/>
    <dgm:cxn modelId="{5B1351F7-38E5-DD41-9E82-2BD403D2B7D2}" type="presOf" srcId="{013D8EBD-A54E-724D-8F1E-275FAB338551}" destId="{10404ED7-ACFC-984E-84DE-AA4AC09C896A}" srcOrd="0" destOrd="0" presId="urn:microsoft.com/office/officeart/2005/8/layout/cycle3"/>
    <dgm:cxn modelId="{CEE8D6F7-2E6C-CE4B-86F6-884224F128A6}" type="presOf" srcId="{13EB7952-94D2-DA4E-BCA8-2C106B94E87D}" destId="{50651652-7058-FB4B-BCEE-5ACE9C449C96}" srcOrd="0" destOrd="0" presId="urn:microsoft.com/office/officeart/2005/8/layout/cycle3"/>
    <dgm:cxn modelId="{99D0ACFA-918C-F14E-BA46-0A2D7D094803}" srcId="{72DDF06D-B431-4924-9C5C-C57A0C56440F}" destId="{DAF22763-40D0-B946-90A8-55C00867D6B7}" srcOrd="11" destOrd="0" parTransId="{EE0BF6AA-76A3-5E48-AD3A-FADA71033432}" sibTransId="{32CD43F9-2EF9-9F47-8C4F-2C955F5260A8}"/>
    <dgm:cxn modelId="{5457D0FF-0E15-1F4C-9952-4E0D78624CC8}" srcId="{72DDF06D-B431-4924-9C5C-C57A0C56440F}" destId="{6C7BF535-8AFB-6947-82E2-F686938A3BE2}" srcOrd="17" destOrd="0" parTransId="{9F50094A-E0EE-AF46-82F3-984277DACA02}" sibTransId="{B5BD5E07-0262-3849-9F48-416B536836DE}"/>
    <dgm:cxn modelId="{24B12488-8E58-6548-8C9D-6D3B2F6A475B}" type="presParOf" srcId="{DDA1BB31-E06E-4AB0-B989-3000407E3A29}" destId="{3D9554D7-10BB-4147-8668-DC77729FF310}" srcOrd="0" destOrd="0" presId="urn:microsoft.com/office/officeart/2005/8/layout/cycle3"/>
    <dgm:cxn modelId="{A08A7FBB-3464-B44D-84C2-1F5990FFD932}" type="presParOf" srcId="{3D9554D7-10BB-4147-8668-DC77729FF310}" destId="{F63349FC-FB50-0642-B450-D0DF99A92BC3}" srcOrd="0" destOrd="0" presId="urn:microsoft.com/office/officeart/2005/8/layout/cycle3"/>
    <dgm:cxn modelId="{588E6FBB-AFE8-B742-8434-C97D94F2D2BD}" type="presParOf" srcId="{3D9554D7-10BB-4147-8668-DC77729FF310}" destId="{555DCBEB-08B8-344D-9EB4-BA10819E621B}" srcOrd="1" destOrd="0" presId="urn:microsoft.com/office/officeart/2005/8/layout/cycle3"/>
    <dgm:cxn modelId="{64542835-C5A1-AC41-B856-1D5FF9178A69}" type="presParOf" srcId="{3D9554D7-10BB-4147-8668-DC77729FF310}" destId="{3423FE53-D5D2-FB4D-80D7-16EA3238CC93}" srcOrd="2" destOrd="0" presId="urn:microsoft.com/office/officeart/2005/8/layout/cycle3"/>
    <dgm:cxn modelId="{51EB18E0-1008-6343-8848-C68921BB3A8D}" type="presParOf" srcId="{3D9554D7-10BB-4147-8668-DC77729FF310}" destId="{3825A246-9D8D-3143-A08C-4E451E154828}" srcOrd="3" destOrd="0" presId="urn:microsoft.com/office/officeart/2005/8/layout/cycle3"/>
    <dgm:cxn modelId="{387716DE-D766-754D-BDE3-B79DFF33B619}" type="presParOf" srcId="{3D9554D7-10BB-4147-8668-DC77729FF310}" destId="{9CFB68D0-938F-FA4A-9EF8-35CE1175C603}" srcOrd="4" destOrd="0" presId="urn:microsoft.com/office/officeart/2005/8/layout/cycle3"/>
    <dgm:cxn modelId="{17F983ED-4A33-834E-8318-3E290F9548B0}" type="presParOf" srcId="{3D9554D7-10BB-4147-8668-DC77729FF310}" destId="{D1D3E9B6-ABC7-4D4B-950B-1947BB1FAB09}" srcOrd="5" destOrd="0" presId="urn:microsoft.com/office/officeart/2005/8/layout/cycle3"/>
    <dgm:cxn modelId="{DC0DD588-BB6E-CA42-9B14-F59B122F5779}" type="presParOf" srcId="{3D9554D7-10BB-4147-8668-DC77729FF310}" destId="{DC8892E3-167F-AF4D-B192-3DD05D814E73}" srcOrd="6" destOrd="0" presId="urn:microsoft.com/office/officeart/2005/8/layout/cycle3"/>
    <dgm:cxn modelId="{CBD8BF3F-C90F-2947-8138-57DA472C65F5}" type="presParOf" srcId="{3D9554D7-10BB-4147-8668-DC77729FF310}" destId="{132F9FFB-F122-AC44-98CC-841E5BD167A8}" srcOrd="7" destOrd="0" presId="urn:microsoft.com/office/officeart/2005/8/layout/cycle3"/>
    <dgm:cxn modelId="{3E63091A-4C05-C54C-BCDA-CD1E9B70880E}" type="presParOf" srcId="{3D9554D7-10BB-4147-8668-DC77729FF310}" destId="{2978BB53-66D0-2A4E-BF4C-5697747F4957}" srcOrd="8" destOrd="0" presId="urn:microsoft.com/office/officeart/2005/8/layout/cycle3"/>
    <dgm:cxn modelId="{3C122AB5-D3F0-D840-A725-BEB7F9A1E6EA}" type="presParOf" srcId="{3D9554D7-10BB-4147-8668-DC77729FF310}" destId="{B08828D0-9A1A-A34E-815C-018BD7D97611}" srcOrd="9" destOrd="0" presId="urn:microsoft.com/office/officeart/2005/8/layout/cycle3"/>
    <dgm:cxn modelId="{AC3E3837-8447-5443-A05E-301B20ADD464}" type="presParOf" srcId="{3D9554D7-10BB-4147-8668-DC77729FF310}" destId="{265039E6-EF8F-2D4F-ABC6-AB6BEE21A01A}" srcOrd="10" destOrd="0" presId="urn:microsoft.com/office/officeart/2005/8/layout/cycle3"/>
    <dgm:cxn modelId="{93749CAA-BB4F-C040-B21A-EACDF665845E}" type="presParOf" srcId="{3D9554D7-10BB-4147-8668-DC77729FF310}" destId="{5AAC3D04-A1AB-214F-9868-8497618E96AA}" srcOrd="11" destOrd="0" presId="urn:microsoft.com/office/officeart/2005/8/layout/cycle3"/>
    <dgm:cxn modelId="{DB87E1BD-E20E-FC46-B2EC-1BA5A740BC80}" type="presParOf" srcId="{3D9554D7-10BB-4147-8668-DC77729FF310}" destId="{6ED97E35-2BEE-B944-87BF-54017407717C}" srcOrd="12" destOrd="0" presId="urn:microsoft.com/office/officeart/2005/8/layout/cycle3"/>
    <dgm:cxn modelId="{2B53256B-9AEA-F942-AA63-85713D585895}" type="presParOf" srcId="{3D9554D7-10BB-4147-8668-DC77729FF310}" destId="{B98F201B-8066-994D-BA34-03F4377E62E2}" srcOrd="13" destOrd="0" presId="urn:microsoft.com/office/officeart/2005/8/layout/cycle3"/>
    <dgm:cxn modelId="{0D05B599-0C3B-2542-A045-CD6C9CBD8382}" type="presParOf" srcId="{3D9554D7-10BB-4147-8668-DC77729FF310}" destId="{8F273261-55E7-2340-8C6F-A40877BFD28E}" srcOrd="14" destOrd="0" presId="urn:microsoft.com/office/officeart/2005/8/layout/cycle3"/>
    <dgm:cxn modelId="{203B02C1-9A07-5541-9A99-11EE92CD7ED4}" type="presParOf" srcId="{3D9554D7-10BB-4147-8668-DC77729FF310}" destId="{A5CA4306-B5C4-1346-A605-15AD6FC4F30C}" srcOrd="15" destOrd="0" presId="urn:microsoft.com/office/officeart/2005/8/layout/cycle3"/>
    <dgm:cxn modelId="{4471599A-828F-2849-8AEA-DFB550BD8C2E}" type="presParOf" srcId="{3D9554D7-10BB-4147-8668-DC77729FF310}" destId="{CE58EEC7-1EFC-0C41-9AB0-5B94BDB57D96}" srcOrd="16" destOrd="0" presId="urn:microsoft.com/office/officeart/2005/8/layout/cycle3"/>
    <dgm:cxn modelId="{56C9F946-D033-0A4A-8EB1-F90D12EA3B45}" type="presParOf" srcId="{3D9554D7-10BB-4147-8668-DC77729FF310}" destId="{31CE886C-0073-3F48-B7F6-E2DC98631803}" srcOrd="17" destOrd="0" presId="urn:microsoft.com/office/officeart/2005/8/layout/cycle3"/>
    <dgm:cxn modelId="{7320D825-8887-364F-A693-98D31D808B05}" type="presParOf" srcId="{3D9554D7-10BB-4147-8668-DC77729FF310}" destId="{875FB62B-F799-0049-AF9E-811FDA971C77}" srcOrd="18" destOrd="0" presId="urn:microsoft.com/office/officeart/2005/8/layout/cycle3"/>
    <dgm:cxn modelId="{2EEF6043-8BE0-7D4C-B08E-83F24CDA230E}" type="presParOf" srcId="{3D9554D7-10BB-4147-8668-DC77729FF310}" destId="{CB4E345C-6BA7-3F47-84B9-66BB1C6739B6}" srcOrd="19" destOrd="0" presId="urn:microsoft.com/office/officeart/2005/8/layout/cycle3"/>
    <dgm:cxn modelId="{FD68AC28-43D6-B844-867E-405361412F90}" type="presParOf" srcId="{3D9554D7-10BB-4147-8668-DC77729FF310}" destId="{35C5115F-BE78-7D42-9B80-BAA084F6EFD1}" srcOrd="20" destOrd="0" presId="urn:microsoft.com/office/officeart/2005/8/layout/cycle3"/>
    <dgm:cxn modelId="{A860ADD5-71BD-1D4F-A589-5305ADC3B322}" type="presParOf" srcId="{3D9554D7-10BB-4147-8668-DC77729FF310}" destId="{3FD37A34-743F-9643-B10E-54CFD93F244A}" srcOrd="21" destOrd="0" presId="urn:microsoft.com/office/officeart/2005/8/layout/cycle3"/>
    <dgm:cxn modelId="{B4CF596E-7615-8844-99A0-E00E74ABD754}" type="presParOf" srcId="{3D9554D7-10BB-4147-8668-DC77729FF310}" destId="{6283297B-8F7F-4940-9668-E9EF4BBDB36C}" srcOrd="22" destOrd="0" presId="urn:microsoft.com/office/officeart/2005/8/layout/cycle3"/>
    <dgm:cxn modelId="{913137B1-EC99-0F41-BB60-6F1B1276F183}" type="presParOf" srcId="{3D9554D7-10BB-4147-8668-DC77729FF310}" destId="{56925CE8-4C09-074D-8792-01FC11A507F0}" srcOrd="23" destOrd="0" presId="urn:microsoft.com/office/officeart/2005/8/layout/cycle3"/>
    <dgm:cxn modelId="{EEBD8094-D145-E04D-BD84-CC3187C0FEB4}" type="presParOf" srcId="{3D9554D7-10BB-4147-8668-DC77729FF310}" destId="{4EECC6C2-7395-8141-82DB-102A5B49BD6A}" srcOrd="24" destOrd="0" presId="urn:microsoft.com/office/officeart/2005/8/layout/cycle3"/>
    <dgm:cxn modelId="{A1E1EF1A-85A6-7143-9397-09FC4DB7C5BF}" type="presParOf" srcId="{3D9554D7-10BB-4147-8668-DC77729FF310}" destId="{1BD645AF-7763-8F42-A7EC-5DACC17D7AD7}" srcOrd="25" destOrd="0" presId="urn:microsoft.com/office/officeart/2005/8/layout/cycle3"/>
    <dgm:cxn modelId="{89BF4B41-8FCF-8644-ADB3-92BC49A35850}" type="presParOf" srcId="{3D9554D7-10BB-4147-8668-DC77729FF310}" destId="{50651652-7058-FB4B-BCEE-5ACE9C449C96}" srcOrd="26" destOrd="0" presId="urn:microsoft.com/office/officeart/2005/8/layout/cycle3"/>
    <dgm:cxn modelId="{35B8D52E-EA4B-084E-A29F-2E9BDBF71E9C}" type="presParOf" srcId="{3D9554D7-10BB-4147-8668-DC77729FF310}" destId="{817CD53A-6EB4-9D4B-B2D0-368FAA104499}" srcOrd="27" destOrd="0" presId="urn:microsoft.com/office/officeart/2005/8/layout/cycle3"/>
    <dgm:cxn modelId="{2C5E02B1-FC5E-EF48-9454-985BFB4D2C78}" type="presParOf" srcId="{3D9554D7-10BB-4147-8668-DC77729FF310}" destId="{1796AAF3-4312-2641-A561-4A99C882BC9A}" srcOrd="28" destOrd="0" presId="urn:microsoft.com/office/officeart/2005/8/layout/cycle3"/>
    <dgm:cxn modelId="{2F867FD5-0F6D-B947-8501-EF012D7AD4AE}" type="presParOf" srcId="{3D9554D7-10BB-4147-8668-DC77729FF310}" destId="{51BF15F3-016B-DB46-9AC5-277718A50F96}" srcOrd="29" destOrd="0" presId="urn:microsoft.com/office/officeart/2005/8/layout/cycle3"/>
    <dgm:cxn modelId="{53063FF9-1730-9B4E-B711-92D7A8A1B89A}" type="presParOf" srcId="{3D9554D7-10BB-4147-8668-DC77729FF310}" destId="{1C3E5FBD-221D-D849-9BFA-835E8067CEF4}" srcOrd="30" destOrd="0" presId="urn:microsoft.com/office/officeart/2005/8/layout/cycle3"/>
    <dgm:cxn modelId="{C1B72F14-3954-5F4C-815E-40DF9A4A5558}" type="presParOf" srcId="{3D9554D7-10BB-4147-8668-DC77729FF310}" destId="{10404ED7-ACFC-984E-84DE-AA4AC09C896A}" srcOrd="31" destOrd="0" presId="urn:microsoft.com/office/officeart/2005/8/layout/cycle3"/>
    <dgm:cxn modelId="{240F29A9-6015-FB49-A3A9-2B836AF6204E}" type="presParOf" srcId="{3D9554D7-10BB-4147-8668-DC77729FF310}" destId="{186F6A93-9554-B646-AEEA-7515C1252DAF}" srcOrd="32" destOrd="0" presId="urn:microsoft.com/office/officeart/2005/8/layout/cycle3"/>
    <dgm:cxn modelId="{520B2C3F-0242-0644-B172-5C2F37448B42}" type="presParOf" srcId="{3D9554D7-10BB-4147-8668-DC77729FF310}" destId="{F1AD86D6-37CE-AE45-A4B4-BB05997C78BC}" srcOrd="33" destOrd="0" presId="urn:microsoft.com/office/officeart/2005/8/layout/cycle3"/>
    <dgm:cxn modelId="{A552597A-F719-1640-926F-637F4E9A4837}" type="presParOf" srcId="{3D9554D7-10BB-4147-8668-DC77729FF310}" destId="{10D86802-0966-4140-8CB7-31AF1F70E39E}" srcOrd="34" destOrd="0" presId="urn:microsoft.com/office/officeart/2005/8/layout/cycle3"/>
    <dgm:cxn modelId="{978A9BBA-0A60-E64F-9804-766439ECFFE0}" type="presParOf" srcId="{3D9554D7-10BB-4147-8668-DC77729FF310}" destId="{28C24DCD-BE32-BA4F-838D-037335B0E953}" srcOrd="35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55DCBEB-08B8-344D-9EB4-BA10819E621B}">
      <dsp:nvSpPr>
        <dsp:cNvPr id="0" name=""/>
        <dsp:cNvSpPr/>
      </dsp:nvSpPr>
      <dsp:spPr>
        <a:xfrm>
          <a:off x="134771" y="-234886"/>
          <a:ext cx="5788351" cy="5788351"/>
        </a:xfrm>
        <a:prstGeom prst="circularArrow">
          <a:avLst>
            <a:gd name="adj1" fmla="val 5544"/>
            <a:gd name="adj2" fmla="val 330680"/>
            <a:gd name="adj3" fmla="val 15597323"/>
            <a:gd name="adj4" fmla="val 16348459"/>
            <a:gd name="adj5" fmla="val 5757"/>
          </a:avLst>
        </a:prstGeom>
        <a:gradFill rotWithShape="0">
          <a:gsLst>
            <a:gs pos="0">
              <a:schemeClr val="accent1">
                <a:tint val="4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tint val="4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tint val="4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190500" extrusionH="12700" prstMaterial="plastic">
          <a:bevelT w="50800" h="50800"/>
        </a:sp3d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/>
      </dsp:style>
    </dsp:sp>
    <dsp:sp modelId="{F63349FC-FB50-0642-B450-D0DF99A92BC3}">
      <dsp:nvSpPr>
        <dsp:cNvPr id="0" name=""/>
        <dsp:cNvSpPr/>
      </dsp:nvSpPr>
      <dsp:spPr>
        <a:xfrm>
          <a:off x="2844444" y="6560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2853451" y="15567"/>
        <a:ext cx="350991" cy="166488"/>
      </dsp:txXfrm>
    </dsp:sp>
    <dsp:sp modelId="{3423FE53-D5D2-FB4D-80D7-16EA3238CC93}">
      <dsp:nvSpPr>
        <dsp:cNvPr id="0" name=""/>
        <dsp:cNvSpPr/>
      </dsp:nvSpPr>
      <dsp:spPr>
        <a:xfrm>
          <a:off x="3285191" y="46228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3294198" y="55235"/>
        <a:ext cx="350991" cy="166488"/>
      </dsp:txXfrm>
    </dsp:sp>
    <dsp:sp modelId="{3825A246-9D8D-3143-A08C-4E451E154828}">
      <dsp:nvSpPr>
        <dsp:cNvPr id="0" name=""/>
        <dsp:cNvSpPr/>
      </dsp:nvSpPr>
      <dsp:spPr>
        <a:xfrm>
          <a:off x="3711771" y="163957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3720778" y="172964"/>
        <a:ext cx="350991" cy="166488"/>
      </dsp:txXfrm>
    </dsp:sp>
    <dsp:sp modelId="{9CFB68D0-938F-FA4A-9EF8-35CE1175C603}">
      <dsp:nvSpPr>
        <dsp:cNvPr id="0" name=""/>
        <dsp:cNvSpPr/>
      </dsp:nvSpPr>
      <dsp:spPr>
        <a:xfrm>
          <a:off x="4110475" y="355963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4119482" y="364970"/>
        <a:ext cx="350991" cy="166488"/>
      </dsp:txXfrm>
    </dsp:sp>
    <dsp:sp modelId="{D1D3E9B6-ABC7-4D4B-950B-1947BB1FAB09}">
      <dsp:nvSpPr>
        <dsp:cNvPr id="0" name=""/>
        <dsp:cNvSpPr/>
      </dsp:nvSpPr>
      <dsp:spPr>
        <a:xfrm>
          <a:off x="4468487" y="61607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4477494" y="625081"/>
        <a:ext cx="350991" cy="166488"/>
      </dsp:txXfrm>
    </dsp:sp>
    <dsp:sp modelId="{DC8892E3-167F-AF4D-B192-3DD05D814E73}">
      <dsp:nvSpPr>
        <dsp:cNvPr id="0" name=""/>
        <dsp:cNvSpPr/>
      </dsp:nvSpPr>
      <dsp:spPr>
        <a:xfrm>
          <a:off x="4774302" y="935931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4783309" y="944938"/>
        <a:ext cx="350991" cy="166488"/>
      </dsp:txXfrm>
    </dsp:sp>
    <dsp:sp modelId="{132F9FFB-F122-AC44-98CC-841E5BD167A8}">
      <dsp:nvSpPr>
        <dsp:cNvPr id="0" name=""/>
        <dsp:cNvSpPr/>
      </dsp:nvSpPr>
      <dsp:spPr>
        <a:xfrm>
          <a:off x="5018089" y="1305253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5027096" y="1314260"/>
        <a:ext cx="350991" cy="166488"/>
      </dsp:txXfrm>
    </dsp:sp>
    <dsp:sp modelId="{2978BB53-66D0-2A4E-BF4C-5697747F4957}">
      <dsp:nvSpPr>
        <dsp:cNvPr id="0" name=""/>
        <dsp:cNvSpPr/>
      </dsp:nvSpPr>
      <dsp:spPr>
        <a:xfrm>
          <a:off x="5192014" y="1712169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5201021" y="1721176"/>
        <a:ext cx="350991" cy="166488"/>
      </dsp:txXfrm>
    </dsp:sp>
    <dsp:sp modelId="{B08828D0-9A1A-A34E-815C-018BD7D97611}">
      <dsp:nvSpPr>
        <dsp:cNvPr id="0" name=""/>
        <dsp:cNvSpPr/>
      </dsp:nvSpPr>
      <dsp:spPr>
        <a:xfrm>
          <a:off x="5290485" y="2143602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5299492" y="2152609"/>
        <a:ext cx="350991" cy="166488"/>
      </dsp:txXfrm>
    </dsp:sp>
    <dsp:sp modelId="{265039E6-EF8F-2D4F-ABC6-AB6BEE21A01A}">
      <dsp:nvSpPr>
        <dsp:cNvPr id="0" name=""/>
        <dsp:cNvSpPr/>
      </dsp:nvSpPr>
      <dsp:spPr>
        <a:xfrm>
          <a:off x="5310339" y="258568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5319346" y="2594691"/>
        <a:ext cx="350991" cy="166488"/>
      </dsp:txXfrm>
    </dsp:sp>
    <dsp:sp modelId="{5AAC3D04-A1AB-214F-9868-8497618E96AA}">
      <dsp:nvSpPr>
        <dsp:cNvPr id="0" name=""/>
        <dsp:cNvSpPr/>
      </dsp:nvSpPr>
      <dsp:spPr>
        <a:xfrm>
          <a:off x="5250937" y="3024207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5259944" y="3033214"/>
        <a:ext cx="350991" cy="166488"/>
      </dsp:txXfrm>
    </dsp:sp>
    <dsp:sp modelId="{6ED97E35-2BEE-B944-87BF-54017407717C}">
      <dsp:nvSpPr>
        <dsp:cNvPr id="0" name=""/>
        <dsp:cNvSpPr/>
      </dsp:nvSpPr>
      <dsp:spPr>
        <a:xfrm>
          <a:off x="5114189" y="3445076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5123196" y="3454083"/>
        <a:ext cx="350991" cy="166488"/>
      </dsp:txXfrm>
    </dsp:sp>
    <dsp:sp modelId="{B98F201B-8066-994D-BA34-03F4377E62E2}">
      <dsp:nvSpPr>
        <dsp:cNvPr id="0" name=""/>
        <dsp:cNvSpPr/>
      </dsp:nvSpPr>
      <dsp:spPr>
        <a:xfrm>
          <a:off x="4904489" y="383476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4913496" y="3843771"/>
        <a:ext cx="350991" cy="166488"/>
      </dsp:txXfrm>
    </dsp:sp>
    <dsp:sp modelId="{8F273261-55E7-2340-8C6F-A40877BFD28E}">
      <dsp:nvSpPr>
        <dsp:cNvPr id="0" name=""/>
        <dsp:cNvSpPr/>
      </dsp:nvSpPr>
      <dsp:spPr>
        <a:xfrm>
          <a:off x="4628577" y="4180746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4637584" y="4189753"/>
        <a:ext cx="350991" cy="166488"/>
      </dsp:txXfrm>
    </dsp:sp>
    <dsp:sp modelId="{A5CA4306-B5C4-1346-A605-15AD6FC4F30C}">
      <dsp:nvSpPr>
        <dsp:cNvPr id="0" name=""/>
        <dsp:cNvSpPr/>
      </dsp:nvSpPr>
      <dsp:spPr>
        <a:xfrm>
          <a:off x="4295322" y="4471902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4304329" y="4480909"/>
        <a:ext cx="350991" cy="166488"/>
      </dsp:txXfrm>
    </dsp:sp>
    <dsp:sp modelId="{CE58EEC7-1EFC-0C41-9AB0-5B94BDB57D96}">
      <dsp:nvSpPr>
        <dsp:cNvPr id="0" name=""/>
        <dsp:cNvSpPr/>
      </dsp:nvSpPr>
      <dsp:spPr>
        <a:xfrm>
          <a:off x="3915435" y="469887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3924442" y="4707881"/>
        <a:ext cx="350991" cy="166488"/>
      </dsp:txXfrm>
    </dsp:sp>
    <dsp:sp modelId="{31CE886C-0073-3F48-B7F6-E2DC98631803}">
      <dsp:nvSpPr>
        <dsp:cNvPr id="0" name=""/>
        <dsp:cNvSpPr/>
      </dsp:nvSpPr>
      <dsp:spPr>
        <a:xfrm>
          <a:off x="3501125" y="4854368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3510132" y="4863375"/>
        <a:ext cx="350991" cy="166488"/>
      </dsp:txXfrm>
    </dsp:sp>
    <dsp:sp modelId="{875FB62B-F799-0049-AF9E-811FDA971C77}">
      <dsp:nvSpPr>
        <dsp:cNvPr id="0" name=""/>
        <dsp:cNvSpPr/>
      </dsp:nvSpPr>
      <dsp:spPr>
        <a:xfrm>
          <a:off x="3065708" y="493338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3074715" y="4942391"/>
        <a:ext cx="350991" cy="166488"/>
      </dsp:txXfrm>
    </dsp:sp>
    <dsp:sp modelId="{CB4E345C-6BA7-3F47-84B9-66BB1C6739B6}">
      <dsp:nvSpPr>
        <dsp:cNvPr id="0" name=""/>
        <dsp:cNvSpPr/>
      </dsp:nvSpPr>
      <dsp:spPr>
        <a:xfrm>
          <a:off x="2623181" y="493338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2632188" y="4942391"/>
        <a:ext cx="350991" cy="166488"/>
      </dsp:txXfrm>
    </dsp:sp>
    <dsp:sp modelId="{35C5115F-BE78-7D42-9B80-BAA084F6EFD1}">
      <dsp:nvSpPr>
        <dsp:cNvPr id="0" name=""/>
        <dsp:cNvSpPr/>
      </dsp:nvSpPr>
      <dsp:spPr>
        <a:xfrm>
          <a:off x="2187764" y="4854368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2196771" y="4863375"/>
        <a:ext cx="350991" cy="166488"/>
      </dsp:txXfrm>
    </dsp:sp>
    <dsp:sp modelId="{3FD37A34-743F-9643-B10E-54CFD93F244A}">
      <dsp:nvSpPr>
        <dsp:cNvPr id="0" name=""/>
        <dsp:cNvSpPr/>
      </dsp:nvSpPr>
      <dsp:spPr>
        <a:xfrm>
          <a:off x="1773454" y="469887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1782461" y="4707881"/>
        <a:ext cx="350991" cy="166488"/>
      </dsp:txXfrm>
    </dsp:sp>
    <dsp:sp modelId="{6283297B-8F7F-4940-9668-E9EF4BBDB36C}">
      <dsp:nvSpPr>
        <dsp:cNvPr id="0" name=""/>
        <dsp:cNvSpPr/>
      </dsp:nvSpPr>
      <dsp:spPr>
        <a:xfrm>
          <a:off x="1393567" y="4471902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1402574" y="4480909"/>
        <a:ext cx="350991" cy="166488"/>
      </dsp:txXfrm>
    </dsp:sp>
    <dsp:sp modelId="{56925CE8-4C09-074D-8792-01FC11A507F0}">
      <dsp:nvSpPr>
        <dsp:cNvPr id="0" name=""/>
        <dsp:cNvSpPr/>
      </dsp:nvSpPr>
      <dsp:spPr>
        <a:xfrm>
          <a:off x="1060312" y="4180746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1069319" y="4189753"/>
        <a:ext cx="350991" cy="166488"/>
      </dsp:txXfrm>
    </dsp:sp>
    <dsp:sp modelId="{4EECC6C2-7395-8141-82DB-102A5B49BD6A}">
      <dsp:nvSpPr>
        <dsp:cNvPr id="0" name=""/>
        <dsp:cNvSpPr/>
      </dsp:nvSpPr>
      <dsp:spPr>
        <a:xfrm>
          <a:off x="784400" y="383476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793407" y="3843771"/>
        <a:ext cx="350991" cy="166488"/>
      </dsp:txXfrm>
    </dsp:sp>
    <dsp:sp modelId="{1BD645AF-7763-8F42-A7EC-5DACC17D7AD7}">
      <dsp:nvSpPr>
        <dsp:cNvPr id="0" name=""/>
        <dsp:cNvSpPr/>
      </dsp:nvSpPr>
      <dsp:spPr>
        <a:xfrm>
          <a:off x="574700" y="3445076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583707" y="3454083"/>
        <a:ext cx="350991" cy="166488"/>
      </dsp:txXfrm>
    </dsp:sp>
    <dsp:sp modelId="{50651652-7058-FB4B-BCEE-5ACE9C449C96}">
      <dsp:nvSpPr>
        <dsp:cNvPr id="0" name=""/>
        <dsp:cNvSpPr/>
      </dsp:nvSpPr>
      <dsp:spPr>
        <a:xfrm>
          <a:off x="437952" y="3024207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446959" y="3033214"/>
        <a:ext cx="350991" cy="166488"/>
      </dsp:txXfrm>
    </dsp:sp>
    <dsp:sp modelId="{817CD53A-6EB4-9D4B-B2D0-368FAA104499}">
      <dsp:nvSpPr>
        <dsp:cNvPr id="0" name=""/>
        <dsp:cNvSpPr/>
      </dsp:nvSpPr>
      <dsp:spPr>
        <a:xfrm>
          <a:off x="378550" y="258568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387557" y="2594691"/>
        <a:ext cx="350991" cy="166488"/>
      </dsp:txXfrm>
    </dsp:sp>
    <dsp:sp modelId="{1796AAF3-4312-2641-A561-4A99C882BC9A}">
      <dsp:nvSpPr>
        <dsp:cNvPr id="0" name=""/>
        <dsp:cNvSpPr/>
      </dsp:nvSpPr>
      <dsp:spPr>
        <a:xfrm>
          <a:off x="398404" y="2143602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407411" y="2152609"/>
        <a:ext cx="350991" cy="166488"/>
      </dsp:txXfrm>
    </dsp:sp>
    <dsp:sp modelId="{51BF15F3-016B-DB46-9AC5-277718A50F96}">
      <dsp:nvSpPr>
        <dsp:cNvPr id="0" name=""/>
        <dsp:cNvSpPr/>
      </dsp:nvSpPr>
      <dsp:spPr>
        <a:xfrm>
          <a:off x="496875" y="1712169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505882" y="1721176"/>
        <a:ext cx="350991" cy="166488"/>
      </dsp:txXfrm>
    </dsp:sp>
    <dsp:sp modelId="{1C3E5FBD-221D-D849-9BFA-835E8067CEF4}">
      <dsp:nvSpPr>
        <dsp:cNvPr id="0" name=""/>
        <dsp:cNvSpPr/>
      </dsp:nvSpPr>
      <dsp:spPr>
        <a:xfrm>
          <a:off x="670800" y="1305253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679807" y="1314260"/>
        <a:ext cx="350991" cy="166488"/>
      </dsp:txXfrm>
    </dsp:sp>
    <dsp:sp modelId="{10404ED7-ACFC-984E-84DE-AA4AC09C896A}">
      <dsp:nvSpPr>
        <dsp:cNvPr id="0" name=""/>
        <dsp:cNvSpPr/>
      </dsp:nvSpPr>
      <dsp:spPr>
        <a:xfrm>
          <a:off x="914587" y="935931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923594" y="944938"/>
        <a:ext cx="350991" cy="166488"/>
      </dsp:txXfrm>
    </dsp:sp>
    <dsp:sp modelId="{186F6A93-9554-B646-AEEA-7515C1252DAF}">
      <dsp:nvSpPr>
        <dsp:cNvPr id="0" name=""/>
        <dsp:cNvSpPr/>
      </dsp:nvSpPr>
      <dsp:spPr>
        <a:xfrm>
          <a:off x="1220401" y="616074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1229408" y="625081"/>
        <a:ext cx="350991" cy="166488"/>
      </dsp:txXfrm>
    </dsp:sp>
    <dsp:sp modelId="{F1AD86D6-37CE-AE45-A4B4-BB05997C78BC}">
      <dsp:nvSpPr>
        <dsp:cNvPr id="0" name=""/>
        <dsp:cNvSpPr/>
      </dsp:nvSpPr>
      <dsp:spPr>
        <a:xfrm>
          <a:off x="1578414" y="355963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1587421" y="364970"/>
        <a:ext cx="350991" cy="166488"/>
      </dsp:txXfrm>
    </dsp:sp>
    <dsp:sp modelId="{10D86802-0966-4140-8CB7-31AF1F70E39E}">
      <dsp:nvSpPr>
        <dsp:cNvPr id="0" name=""/>
        <dsp:cNvSpPr/>
      </dsp:nvSpPr>
      <dsp:spPr>
        <a:xfrm>
          <a:off x="1977118" y="163957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1986125" y="172964"/>
        <a:ext cx="350991" cy="166488"/>
      </dsp:txXfrm>
    </dsp:sp>
    <dsp:sp modelId="{28C24DCD-BE32-BA4F-838D-037335B0E953}">
      <dsp:nvSpPr>
        <dsp:cNvPr id="0" name=""/>
        <dsp:cNvSpPr/>
      </dsp:nvSpPr>
      <dsp:spPr>
        <a:xfrm>
          <a:off x="2403698" y="46228"/>
          <a:ext cx="369005" cy="184502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2412705" y="55235"/>
        <a:ext cx="350991" cy="16648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297185</xdr:colOff>
      <xdr:row>0</xdr:row>
      <xdr:rowOff>83820</xdr:rowOff>
    </xdr:from>
    <xdr:to>
      <xdr:col>9</xdr:col>
      <xdr:colOff>297180</xdr:colOff>
      <xdr:row>27</xdr:row>
      <xdr:rowOff>64768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55383E4-D6F7-AF0A-16F2-197C8D689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F527-5AC0-4B5D-AFB3-6DDCF19B86ED}">
  <dimension ref="A1:C17"/>
  <sheetViews>
    <sheetView workbookViewId="0">
      <selection activeCell="H14" sqref="H14"/>
    </sheetView>
  </sheetViews>
  <sheetFormatPr baseColWidth="10" defaultColWidth="8.83203125" defaultRowHeight="15"/>
  <cols>
    <col min="1" max="1" width="5.33203125" style="38" bestFit="1" customWidth="1"/>
    <col min="2" max="2" width="28" style="38" customWidth="1"/>
    <col min="3" max="16384" width="8.83203125" style="38"/>
  </cols>
  <sheetData>
    <row r="1" spans="1:3">
      <c r="A1" s="131" t="s">
        <v>598</v>
      </c>
      <c r="B1" s="131"/>
      <c r="C1" s="131"/>
    </row>
    <row r="2" spans="1:3">
      <c r="A2" s="66" t="s">
        <v>401</v>
      </c>
      <c r="B2" s="66" t="s">
        <v>497</v>
      </c>
      <c r="C2" s="66" t="s">
        <v>599</v>
      </c>
    </row>
    <row r="3" spans="1:3">
      <c r="A3" s="65">
        <v>1</v>
      </c>
      <c r="B3" s="65" t="s">
        <v>496</v>
      </c>
      <c r="C3" s="65" t="s">
        <v>579</v>
      </c>
    </row>
    <row r="4" spans="1:3">
      <c r="A4" s="65">
        <v>2</v>
      </c>
      <c r="B4" s="65" t="s">
        <v>399</v>
      </c>
      <c r="C4" s="65" t="s">
        <v>579</v>
      </c>
    </row>
    <row r="5" spans="1:3">
      <c r="A5" s="65">
        <v>3</v>
      </c>
      <c r="B5" s="65" t="s">
        <v>398</v>
      </c>
      <c r="C5" s="65" t="s">
        <v>579</v>
      </c>
    </row>
    <row r="6" spans="1:3">
      <c r="A6" s="65">
        <v>5</v>
      </c>
      <c r="B6" s="65" t="s">
        <v>396</v>
      </c>
      <c r="C6" s="65" t="s">
        <v>579</v>
      </c>
    </row>
    <row r="7" spans="1:3">
      <c r="A7" s="65">
        <v>6</v>
      </c>
      <c r="B7" s="65" t="s">
        <v>397</v>
      </c>
      <c r="C7" s="65" t="s">
        <v>579</v>
      </c>
    </row>
    <row r="8" spans="1:3">
      <c r="A8" s="65">
        <v>7</v>
      </c>
      <c r="B8" s="65" t="s">
        <v>400</v>
      </c>
      <c r="C8" s="65" t="s">
        <v>579</v>
      </c>
    </row>
    <row r="9" spans="1:3">
      <c r="A9" s="65">
        <v>8</v>
      </c>
      <c r="B9" s="65" t="s">
        <v>498</v>
      </c>
      <c r="C9" s="65" t="s">
        <v>579</v>
      </c>
    </row>
    <row r="10" spans="1:3">
      <c r="A10" s="65">
        <v>9</v>
      </c>
      <c r="B10" s="65" t="s">
        <v>499</v>
      </c>
      <c r="C10" s="65" t="s">
        <v>579</v>
      </c>
    </row>
    <row r="11" spans="1:3">
      <c r="A11" s="65">
        <v>10</v>
      </c>
      <c r="B11" s="65" t="s">
        <v>500</v>
      </c>
      <c r="C11" s="65" t="s">
        <v>583</v>
      </c>
    </row>
    <row r="12" spans="1:3">
      <c r="A12" s="65">
        <v>11</v>
      </c>
      <c r="B12" s="65" t="s">
        <v>501</v>
      </c>
      <c r="C12" s="65" t="s">
        <v>583</v>
      </c>
    </row>
    <row r="13" spans="1:3">
      <c r="A13" s="65">
        <v>12</v>
      </c>
      <c r="B13" s="65" t="s">
        <v>596</v>
      </c>
      <c r="C13" s="65" t="s">
        <v>579</v>
      </c>
    </row>
    <row r="14" spans="1:3">
      <c r="A14" s="65">
        <v>13</v>
      </c>
      <c r="B14" s="65" t="s">
        <v>597</v>
      </c>
      <c r="C14" s="65" t="s">
        <v>579</v>
      </c>
    </row>
    <row r="15" spans="1:3">
      <c r="A15" s="65">
        <v>14</v>
      </c>
      <c r="B15" s="65" t="s">
        <v>600</v>
      </c>
      <c r="C15" s="67" t="s">
        <v>583</v>
      </c>
    </row>
    <row r="16" spans="1:3">
      <c r="A16" s="65">
        <v>15</v>
      </c>
      <c r="B16" s="65" t="s">
        <v>601</v>
      </c>
      <c r="C16" s="67" t="s">
        <v>583</v>
      </c>
    </row>
    <row r="17" spans="1:3">
      <c r="A17" s="65">
        <v>16</v>
      </c>
      <c r="B17" s="67" t="s">
        <v>602</v>
      </c>
      <c r="C17" s="67" t="s">
        <v>583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3"/>
  <sheetViews>
    <sheetView zoomScale="125" workbookViewId="0">
      <selection activeCell="K32" sqref="K32"/>
    </sheetView>
  </sheetViews>
  <sheetFormatPr baseColWidth="10" defaultColWidth="8.83203125" defaultRowHeight="15"/>
  <cols>
    <col min="1" max="1" width="6.1640625" style="25" bestFit="1" customWidth="1"/>
    <col min="2" max="2" width="69.5" style="25" bestFit="1" customWidth="1"/>
    <col min="3" max="3" width="12.6640625" style="25" bestFit="1" customWidth="1"/>
    <col min="4" max="4" width="12" style="25" bestFit="1" customWidth="1"/>
    <col min="5" max="5" width="9.6640625" customWidth="1"/>
  </cols>
  <sheetData>
    <row r="1" spans="1:5" ht="29" customHeight="1">
      <c r="A1" s="13" t="s">
        <v>402</v>
      </c>
      <c r="B1" s="13" t="s">
        <v>403</v>
      </c>
      <c r="C1" s="14" t="s">
        <v>404</v>
      </c>
      <c r="D1" s="15" t="s">
        <v>405</v>
      </c>
      <c r="E1" s="14">
        <v>2773</v>
      </c>
    </row>
    <row r="2" spans="1:5" ht="14.75" hidden="1" customHeight="1">
      <c r="A2" s="16">
        <v>1</v>
      </c>
      <c r="B2" s="16" t="s">
        <v>406</v>
      </c>
      <c r="C2" s="17"/>
      <c r="D2" s="18"/>
      <c r="E2" s="68"/>
    </row>
    <row r="3" spans="1:5" ht="14.5" hidden="1" customHeight="1">
      <c r="A3" s="16">
        <v>1.1000000000000001</v>
      </c>
      <c r="B3" s="16" t="s">
        <v>407</v>
      </c>
      <c r="C3" s="19" t="s">
        <v>408</v>
      </c>
      <c r="D3" s="20">
        <v>344</v>
      </c>
      <c r="E3" s="68">
        <v>1</v>
      </c>
    </row>
    <row r="4" spans="1:5" ht="14.5" hidden="1" customHeight="1">
      <c r="A4" s="16">
        <v>1.2</v>
      </c>
      <c r="B4" s="16" t="s">
        <v>409</v>
      </c>
      <c r="C4" s="19" t="s">
        <v>408</v>
      </c>
      <c r="D4" s="21">
        <v>3340</v>
      </c>
      <c r="E4" s="68">
        <v>4</v>
      </c>
    </row>
    <row r="5" spans="1:5" ht="14.5" hidden="1" customHeight="1">
      <c r="A5" s="16" t="s">
        <v>410</v>
      </c>
      <c r="B5" s="16" t="s">
        <v>411</v>
      </c>
      <c r="C5" s="19" t="s">
        <v>408</v>
      </c>
      <c r="D5" s="20">
        <v>664</v>
      </c>
      <c r="E5" s="68">
        <v>0</v>
      </c>
    </row>
    <row r="6" spans="1:5" ht="14.5" hidden="1" customHeight="1">
      <c r="A6" s="16" t="s">
        <v>412</v>
      </c>
      <c r="B6" s="16" t="s">
        <v>413</v>
      </c>
      <c r="C6" s="19" t="s">
        <v>408</v>
      </c>
      <c r="D6" s="21">
        <v>2676</v>
      </c>
      <c r="E6" s="68">
        <v>4</v>
      </c>
    </row>
    <row r="7" spans="1:5" ht="14.5" hidden="1" customHeight="1">
      <c r="A7" s="16">
        <v>1.3</v>
      </c>
      <c r="B7" s="16" t="s">
        <v>414</v>
      </c>
      <c r="C7" s="19" t="s">
        <v>408</v>
      </c>
      <c r="D7" s="21">
        <v>35848</v>
      </c>
      <c r="E7" s="68">
        <v>0</v>
      </c>
    </row>
    <row r="8" spans="1:5" ht="14.5" hidden="1" customHeight="1">
      <c r="A8" s="16">
        <v>2</v>
      </c>
      <c r="B8" s="16" t="s">
        <v>415</v>
      </c>
      <c r="C8" s="17"/>
      <c r="D8" s="18"/>
      <c r="E8" s="68"/>
    </row>
    <row r="9" spans="1:5" ht="14.5" hidden="1" customHeight="1">
      <c r="A9" s="16">
        <v>2.1</v>
      </c>
      <c r="B9" s="16" t="s">
        <v>416</v>
      </c>
      <c r="C9" s="19" t="s">
        <v>408</v>
      </c>
      <c r="D9" s="20">
        <v>2676</v>
      </c>
      <c r="E9" s="68">
        <v>4</v>
      </c>
    </row>
    <row r="10" spans="1:5" ht="14.5" hidden="1" customHeight="1">
      <c r="A10" s="16">
        <v>2.2000000000000002</v>
      </c>
      <c r="B10" s="16" t="s">
        <v>417</v>
      </c>
      <c r="C10" s="19" t="s">
        <v>408</v>
      </c>
      <c r="D10" s="20">
        <v>3</v>
      </c>
      <c r="E10" s="68">
        <v>0</v>
      </c>
    </row>
    <row r="11" spans="1:5" ht="14.5" hidden="1" customHeight="1">
      <c r="A11" s="16">
        <v>2.2999999999999998</v>
      </c>
      <c r="B11" s="16" t="s">
        <v>418</v>
      </c>
      <c r="C11" s="19" t="s">
        <v>419</v>
      </c>
      <c r="D11" s="20">
        <v>8795</v>
      </c>
      <c r="E11" s="68">
        <v>3.6</v>
      </c>
    </row>
    <row r="12" spans="1:5" ht="14.5" hidden="1" customHeight="1">
      <c r="A12" s="16">
        <v>2.4</v>
      </c>
      <c r="B12" s="16" t="s">
        <v>420</v>
      </c>
      <c r="C12" s="19" t="s">
        <v>419</v>
      </c>
      <c r="D12" s="20">
        <v>10375</v>
      </c>
      <c r="E12" s="68">
        <v>14.747999999999999</v>
      </c>
    </row>
    <row r="13" spans="1:5" ht="14.5" hidden="1" customHeight="1">
      <c r="A13" s="16">
        <v>2.5</v>
      </c>
      <c r="B13" s="16" t="s">
        <v>421</v>
      </c>
      <c r="C13" s="19" t="s">
        <v>419</v>
      </c>
      <c r="D13" s="20" t="s">
        <v>422</v>
      </c>
      <c r="E13" s="68">
        <v>0</v>
      </c>
    </row>
    <row r="14" spans="1:5" ht="14.5" hidden="1" customHeight="1">
      <c r="A14" s="16">
        <v>2.6</v>
      </c>
      <c r="B14" s="16" t="s">
        <v>423</v>
      </c>
      <c r="C14" s="19" t="s">
        <v>408</v>
      </c>
      <c r="D14" s="20">
        <v>277</v>
      </c>
      <c r="E14" s="68">
        <v>1</v>
      </c>
    </row>
    <row r="15" spans="1:5" ht="14.5" hidden="1" customHeight="1">
      <c r="A15" s="16">
        <v>2.7</v>
      </c>
      <c r="B15" s="16" t="s">
        <v>424</v>
      </c>
      <c r="C15" s="19" t="s">
        <v>408</v>
      </c>
      <c r="D15" s="20">
        <v>2676</v>
      </c>
      <c r="E15" s="68">
        <v>4</v>
      </c>
    </row>
    <row r="16" spans="1:5" ht="14.5" customHeight="1">
      <c r="A16" s="16">
        <v>3</v>
      </c>
      <c r="B16" s="16" t="s">
        <v>425</v>
      </c>
      <c r="C16" s="17"/>
      <c r="D16" s="18"/>
      <c r="E16" s="68"/>
    </row>
    <row r="17" spans="1:5" ht="28.75" customHeight="1">
      <c r="A17" s="22" t="s">
        <v>426</v>
      </c>
      <c r="B17" s="16" t="s">
        <v>427</v>
      </c>
      <c r="C17" s="23" t="s">
        <v>408</v>
      </c>
      <c r="D17" s="24">
        <v>344</v>
      </c>
      <c r="E17" s="68">
        <v>1</v>
      </c>
    </row>
    <row r="18" spans="1:5" ht="28.75" customHeight="1">
      <c r="A18" s="22" t="s">
        <v>428</v>
      </c>
      <c r="B18" s="22" t="s">
        <v>429</v>
      </c>
      <c r="C18" s="23" t="s">
        <v>408</v>
      </c>
      <c r="D18" s="24">
        <v>3340</v>
      </c>
      <c r="E18" s="68">
        <v>4</v>
      </c>
    </row>
    <row r="19" spans="1:5" ht="14.5" customHeight="1">
      <c r="A19" s="16">
        <v>4</v>
      </c>
      <c r="B19" s="16" t="s">
        <v>430</v>
      </c>
      <c r="C19" s="17"/>
      <c r="D19" s="18"/>
      <c r="E19" s="68"/>
    </row>
    <row r="20" spans="1:5" ht="34.75" customHeight="1">
      <c r="A20" s="22" t="s">
        <v>431</v>
      </c>
      <c r="B20" s="22" t="s">
        <v>432</v>
      </c>
      <c r="C20" s="23" t="s">
        <v>419</v>
      </c>
      <c r="D20" s="24">
        <v>14376</v>
      </c>
      <c r="E20" s="68">
        <v>24.32</v>
      </c>
    </row>
    <row r="21" spans="1:5" ht="34.75" customHeight="1">
      <c r="A21" s="22" t="s">
        <v>433</v>
      </c>
      <c r="B21" s="22" t="s">
        <v>434</v>
      </c>
      <c r="C21" s="23" t="s">
        <v>419</v>
      </c>
      <c r="D21" s="24">
        <v>3712</v>
      </c>
      <c r="E21" s="68">
        <v>0</v>
      </c>
    </row>
    <row r="22" spans="1:5">
      <c r="A22" s="16">
        <v>5</v>
      </c>
      <c r="B22" s="16" t="s">
        <v>435</v>
      </c>
      <c r="C22" s="17"/>
      <c r="D22" s="18"/>
      <c r="E22" s="68">
        <v>0</v>
      </c>
    </row>
    <row r="23" spans="1:5" ht="42">
      <c r="A23" s="22" t="s">
        <v>436</v>
      </c>
      <c r="B23" s="22" t="s">
        <v>437</v>
      </c>
      <c r="C23" s="23" t="s">
        <v>419</v>
      </c>
      <c r="D23" s="24">
        <v>678</v>
      </c>
      <c r="E23" s="68">
        <v>0</v>
      </c>
    </row>
    <row r="24" spans="1:5">
      <c r="A24" s="16">
        <v>6</v>
      </c>
      <c r="B24" s="16" t="s">
        <v>438</v>
      </c>
      <c r="C24" s="17"/>
      <c r="D24" s="18"/>
      <c r="E24" s="68"/>
    </row>
    <row r="25" spans="1:5">
      <c r="A25" s="16">
        <v>6.1</v>
      </c>
      <c r="B25" s="16" t="s">
        <v>439</v>
      </c>
      <c r="C25" s="19" t="s">
        <v>408</v>
      </c>
      <c r="D25" s="20">
        <v>344</v>
      </c>
      <c r="E25" s="68">
        <v>1</v>
      </c>
    </row>
    <row r="26" spans="1:5">
      <c r="A26" s="16">
        <v>6.2</v>
      </c>
      <c r="B26" s="16" t="s">
        <v>440</v>
      </c>
      <c r="C26" s="19" t="s">
        <v>408</v>
      </c>
      <c r="D26" s="20">
        <v>3340</v>
      </c>
      <c r="E26" s="68">
        <v>1</v>
      </c>
    </row>
    <row r="27" spans="1:5">
      <c r="A27" s="16">
        <v>7</v>
      </c>
      <c r="B27" s="16" t="s">
        <v>441</v>
      </c>
      <c r="C27" s="17"/>
      <c r="D27" s="18"/>
      <c r="E27" s="68"/>
    </row>
    <row r="28" spans="1:5" ht="42">
      <c r="A28" s="22" t="s">
        <v>442</v>
      </c>
      <c r="B28" s="22" t="s">
        <v>443</v>
      </c>
      <c r="C28" s="23" t="s">
        <v>408</v>
      </c>
      <c r="D28" s="24">
        <v>344</v>
      </c>
      <c r="E28" s="68">
        <v>1</v>
      </c>
    </row>
    <row r="29" spans="1:5">
      <c r="A29" s="16">
        <v>7.2</v>
      </c>
      <c r="B29" s="16" t="s">
        <v>444</v>
      </c>
      <c r="C29" s="19" t="s">
        <v>408</v>
      </c>
      <c r="D29" s="20">
        <v>688</v>
      </c>
      <c r="E29" s="68">
        <v>1</v>
      </c>
    </row>
    <row r="30" spans="1:5">
      <c r="A30" s="16">
        <v>7.3</v>
      </c>
      <c r="B30" s="16" t="s">
        <v>445</v>
      </c>
      <c r="C30" s="159" t="s">
        <v>408</v>
      </c>
      <c r="D30" s="160">
        <v>7086</v>
      </c>
      <c r="E30" s="68">
        <v>2</v>
      </c>
    </row>
    <row r="31" spans="1:5">
      <c r="A31" s="16">
        <v>7.4</v>
      </c>
      <c r="B31" s="16" t="s">
        <v>446</v>
      </c>
      <c r="C31" s="159" t="s">
        <v>408</v>
      </c>
      <c r="D31" s="160" t="s">
        <v>447</v>
      </c>
      <c r="E31" s="68">
        <v>8</v>
      </c>
    </row>
    <row r="32" spans="1:5" ht="28">
      <c r="A32" s="22" t="s">
        <v>448</v>
      </c>
      <c r="B32" s="22" t="s">
        <v>449</v>
      </c>
      <c r="C32" s="23" t="s">
        <v>450</v>
      </c>
      <c r="D32" s="24">
        <v>177</v>
      </c>
      <c r="E32" s="68">
        <v>1</v>
      </c>
    </row>
    <row r="33" spans="1:5" ht="28">
      <c r="A33" s="22" t="s">
        <v>451</v>
      </c>
      <c r="B33" s="22" t="s">
        <v>452</v>
      </c>
      <c r="C33" s="23" t="s">
        <v>450</v>
      </c>
      <c r="D33" s="24">
        <v>176</v>
      </c>
      <c r="E33" s="68">
        <v>1</v>
      </c>
    </row>
    <row r="34" spans="1:5">
      <c r="A34" s="16">
        <v>8</v>
      </c>
      <c r="B34" s="16" t="s">
        <v>453</v>
      </c>
      <c r="C34" s="17"/>
      <c r="D34" s="18"/>
      <c r="E34" s="68"/>
    </row>
    <row r="35" spans="1:5" ht="42">
      <c r="A35" s="22" t="s">
        <v>454</v>
      </c>
      <c r="B35" s="22" t="s">
        <v>455</v>
      </c>
      <c r="C35" s="23" t="s">
        <v>408</v>
      </c>
      <c r="D35" s="24">
        <v>3340</v>
      </c>
      <c r="E35" s="68">
        <v>4</v>
      </c>
    </row>
    <row r="36" spans="1:5">
      <c r="A36" s="16">
        <v>8.1999999999999993</v>
      </c>
      <c r="B36" s="16" t="s">
        <v>456</v>
      </c>
      <c r="C36" s="161"/>
      <c r="D36" s="160">
        <v>43420</v>
      </c>
      <c r="E36" s="68">
        <v>2</v>
      </c>
    </row>
    <row r="37" spans="1:5">
      <c r="A37" s="16">
        <v>8.3000000000000007</v>
      </c>
      <c r="B37" s="16" t="s">
        <v>457</v>
      </c>
      <c r="C37" s="161"/>
      <c r="D37" s="160" t="s">
        <v>458</v>
      </c>
      <c r="E37" s="68">
        <v>8</v>
      </c>
    </row>
    <row r="38" spans="1:5" ht="28">
      <c r="A38" s="22" t="s">
        <v>459</v>
      </c>
      <c r="B38" s="22" t="s">
        <v>460</v>
      </c>
      <c r="C38" s="23" t="s">
        <v>450</v>
      </c>
      <c r="D38" s="24">
        <v>1706</v>
      </c>
      <c r="E38" s="68">
        <v>4</v>
      </c>
    </row>
    <row r="39" spans="1:5" ht="28">
      <c r="A39" s="22" t="s">
        <v>461</v>
      </c>
      <c r="B39" s="22" t="s">
        <v>462</v>
      </c>
      <c r="C39" s="23" t="s">
        <v>450</v>
      </c>
      <c r="D39" s="24">
        <v>1706</v>
      </c>
      <c r="E39" s="68">
        <v>4</v>
      </c>
    </row>
    <row r="40" spans="1:5">
      <c r="A40" s="16">
        <v>9</v>
      </c>
      <c r="B40" s="16" t="s">
        <v>463</v>
      </c>
      <c r="C40" s="17"/>
      <c r="D40" s="18"/>
      <c r="E40" s="68"/>
    </row>
    <row r="41" spans="1:5" ht="42">
      <c r="A41" s="22" t="s">
        <v>464</v>
      </c>
      <c r="B41" s="22" t="s">
        <v>465</v>
      </c>
      <c r="C41" s="23" t="s">
        <v>408</v>
      </c>
      <c r="D41" s="24">
        <v>344</v>
      </c>
      <c r="E41" s="68">
        <v>1</v>
      </c>
    </row>
    <row r="42" spans="1:5" ht="28">
      <c r="A42" s="22" t="s">
        <v>466</v>
      </c>
      <c r="B42" s="22" t="s">
        <v>467</v>
      </c>
      <c r="C42" s="23" t="s">
        <v>468</v>
      </c>
      <c r="D42" s="24">
        <v>177</v>
      </c>
      <c r="E42" s="68">
        <v>1</v>
      </c>
    </row>
    <row r="43" spans="1:5" ht="28">
      <c r="A43" s="22" t="s">
        <v>469</v>
      </c>
      <c r="B43" s="22" t="s">
        <v>452</v>
      </c>
      <c r="C43" s="23" t="s">
        <v>468</v>
      </c>
      <c r="D43" s="24">
        <v>176</v>
      </c>
      <c r="E43" s="68">
        <v>1</v>
      </c>
    </row>
    <row r="44" spans="1:5">
      <c r="A44" s="16">
        <v>10</v>
      </c>
      <c r="B44" s="16" t="s">
        <v>470</v>
      </c>
      <c r="C44" s="17"/>
      <c r="D44" s="18"/>
      <c r="E44" s="68"/>
    </row>
    <row r="45" spans="1:5">
      <c r="A45" s="22" t="s">
        <v>471</v>
      </c>
      <c r="B45" s="22" t="s">
        <v>472</v>
      </c>
      <c r="C45" s="23" t="s">
        <v>408</v>
      </c>
      <c r="D45" s="24" t="s">
        <v>473</v>
      </c>
      <c r="E45" s="68">
        <v>0</v>
      </c>
    </row>
    <row r="46" spans="1:5">
      <c r="A46" s="16">
        <v>11</v>
      </c>
      <c r="B46" s="16" t="s">
        <v>474</v>
      </c>
      <c r="C46" s="17"/>
      <c r="D46" s="18"/>
      <c r="E46" s="68"/>
    </row>
    <row r="47" spans="1:5" ht="42">
      <c r="A47" s="22" t="s">
        <v>475</v>
      </c>
      <c r="B47" s="22" t="s">
        <v>476</v>
      </c>
      <c r="C47" s="23" t="s">
        <v>408</v>
      </c>
      <c r="D47" s="24">
        <v>1002</v>
      </c>
      <c r="E47" s="68">
        <v>2</v>
      </c>
    </row>
    <row r="48" spans="1:5" ht="56">
      <c r="A48" s="22" t="s">
        <v>477</v>
      </c>
      <c r="B48" s="22" t="s">
        <v>478</v>
      </c>
      <c r="C48" s="23" t="s">
        <v>408</v>
      </c>
      <c r="D48" s="24">
        <v>2338</v>
      </c>
      <c r="E48" s="68">
        <v>2</v>
      </c>
    </row>
    <row r="49" spans="1:5" ht="28">
      <c r="A49" s="22" t="s">
        <v>479</v>
      </c>
      <c r="B49" s="22" t="s">
        <v>480</v>
      </c>
      <c r="C49" s="23" t="s">
        <v>408</v>
      </c>
      <c r="D49" s="24">
        <v>668</v>
      </c>
      <c r="E49" s="68">
        <v>0</v>
      </c>
    </row>
    <row r="50" spans="1:5" ht="28">
      <c r="A50" s="16">
        <v>12</v>
      </c>
      <c r="B50" s="22" t="s">
        <v>481</v>
      </c>
      <c r="C50" s="19" t="s">
        <v>482</v>
      </c>
      <c r="D50" s="20">
        <v>62017</v>
      </c>
      <c r="E50" s="68">
        <v>0</v>
      </c>
    </row>
    <row r="51" spans="1:5" ht="28">
      <c r="A51" s="22" t="s">
        <v>483</v>
      </c>
      <c r="B51" s="22" t="s">
        <v>484</v>
      </c>
      <c r="C51" s="23" t="s">
        <v>408</v>
      </c>
      <c r="D51" s="24">
        <v>124034</v>
      </c>
      <c r="E51" s="68">
        <v>0</v>
      </c>
    </row>
    <row r="52" spans="1:5">
      <c r="A52" s="22" t="s">
        <v>485</v>
      </c>
      <c r="B52" s="22" t="s">
        <v>486</v>
      </c>
      <c r="C52" s="23" t="s">
        <v>408</v>
      </c>
      <c r="D52" s="24">
        <v>10375</v>
      </c>
      <c r="E52" s="68">
        <v>24</v>
      </c>
    </row>
    <row r="53" spans="1:5" ht="42">
      <c r="A53" s="22" t="s">
        <v>487</v>
      </c>
      <c r="B53" s="22" t="s">
        <v>488</v>
      </c>
      <c r="C53" s="23" t="s">
        <v>408</v>
      </c>
      <c r="D53" s="24">
        <v>10846</v>
      </c>
      <c r="E53" s="68">
        <v>48</v>
      </c>
    </row>
  </sheetData>
  <mergeCells count="4">
    <mergeCell ref="C30:C31"/>
    <mergeCell ref="D30:D31"/>
    <mergeCell ref="C36:C37"/>
    <mergeCell ref="D36:D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3"/>
  <sheetViews>
    <sheetView tabSelected="1" workbookViewId="0">
      <selection activeCell="J47" sqref="J47"/>
    </sheetView>
  </sheetViews>
  <sheetFormatPr baseColWidth="10" defaultColWidth="8.83203125" defaultRowHeight="15"/>
  <cols>
    <col min="1" max="1" width="6.1640625" style="85" bestFit="1" customWidth="1"/>
    <col min="2" max="2" width="69.5" style="85" bestFit="1" customWidth="1"/>
    <col min="3" max="3" width="12.6640625" style="85" bestFit="1" customWidth="1"/>
    <col min="4" max="4" width="12" style="85" bestFit="1" customWidth="1"/>
    <col min="5" max="5" width="7" style="3" bestFit="1" customWidth="1"/>
    <col min="6" max="6" width="12" style="3" bestFit="1" customWidth="1"/>
    <col min="7" max="7" width="18.6640625" style="3" bestFit="1" customWidth="1"/>
    <col min="8" max="8" width="12" style="3" bestFit="1" customWidth="1"/>
    <col min="9" max="16384" width="8.83203125" style="3"/>
  </cols>
  <sheetData>
    <row r="1" spans="1:8" ht="29" customHeight="1">
      <c r="A1" s="69" t="s">
        <v>402</v>
      </c>
      <c r="B1" s="69" t="s">
        <v>403</v>
      </c>
      <c r="C1" s="69" t="s">
        <v>404</v>
      </c>
      <c r="D1" s="69" t="s">
        <v>405</v>
      </c>
      <c r="E1" s="69">
        <v>2773</v>
      </c>
      <c r="F1" s="69" t="s">
        <v>676</v>
      </c>
      <c r="G1" s="69" t="s">
        <v>375</v>
      </c>
    </row>
    <row r="2" spans="1:8" ht="14.75" hidden="1" customHeight="1">
      <c r="A2" s="87">
        <v>1</v>
      </c>
      <c r="B2" s="87" t="s">
        <v>406</v>
      </c>
      <c r="C2" s="88"/>
      <c r="D2" s="89"/>
      <c r="E2" s="90"/>
    </row>
    <row r="3" spans="1:8" ht="14.5" hidden="1" customHeight="1">
      <c r="A3" s="70">
        <v>1.1000000000000001</v>
      </c>
      <c r="B3" s="70" t="s">
        <v>407</v>
      </c>
      <c r="C3" s="74" t="s">
        <v>408</v>
      </c>
      <c r="D3" s="75">
        <v>344</v>
      </c>
      <c r="E3" s="73">
        <v>1</v>
      </c>
    </row>
    <row r="4" spans="1:8" ht="14.5" hidden="1" customHeight="1">
      <c r="A4" s="70">
        <v>1.2</v>
      </c>
      <c r="B4" s="70" t="s">
        <v>409</v>
      </c>
      <c r="C4" s="74" t="s">
        <v>408</v>
      </c>
      <c r="D4" s="76">
        <v>3340</v>
      </c>
      <c r="E4" s="73">
        <v>4</v>
      </c>
    </row>
    <row r="5" spans="1:8" ht="14.5" hidden="1" customHeight="1">
      <c r="A5" s="70" t="s">
        <v>410</v>
      </c>
      <c r="B5" s="70" t="s">
        <v>411</v>
      </c>
      <c r="C5" s="74" t="s">
        <v>408</v>
      </c>
      <c r="D5" s="75">
        <v>664</v>
      </c>
      <c r="E5" s="73">
        <v>0</v>
      </c>
    </row>
    <row r="6" spans="1:8" ht="14.5" hidden="1" customHeight="1">
      <c r="A6" s="70" t="s">
        <v>412</v>
      </c>
      <c r="B6" s="70" t="s">
        <v>413</v>
      </c>
      <c r="C6" s="74" t="s">
        <v>408</v>
      </c>
      <c r="D6" s="76">
        <v>2676</v>
      </c>
      <c r="E6" s="73">
        <v>4</v>
      </c>
    </row>
    <row r="7" spans="1:8" ht="14.5" hidden="1" customHeight="1">
      <c r="A7" s="70">
        <v>1.3</v>
      </c>
      <c r="B7" s="70" t="s">
        <v>414</v>
      </c>
      <c r="C7" s="74" t="s">
        <v>408</v>
      </c>
      <c r="D7" s="76">
        <v>35848</v>
      </c>
      <c r="E7" s="73">
        <v>0</v>
      </c>
    </row>
    <row r="8" spans="1:8" ht="14.5" hidden="1" customHeight="1">
      <c r="A8" s="70">
        <v>2</v>
      </c>
      <c r="B8" s="70" t="s">
        <v>415</v>
      </c>
      <c r="C8" s="71"/>
      <c r="D8" s="72"/>
      <c r="E8" s="73"/>
    </row>
    <row r="9" spans="1:8" ht="14.5" hidden="1" customHeight="1">
      <c r="A9" s="70">
        <v>2.1</v>
      </c>
      <c r="B9" s="70" t="s">
        <v>416</v>
      </c>
      <c r="C9" s="74" t="s">
        <v>408</v>
      </c>
      <c r="D9" s="75">
        <v>2676</v>
      </c>
      <c r="E9" s="73">
        <v>4</v>
      </c>
    </row>
    <row r="10" spans="1:8" ht="14.5" hidden="1" customHeight="1">
      <c r="A10" s="70">
        <v>2.2000000000000002</v>
      </c>
      <c r="B10" s="70" t="s">
        <v>417</v>
      </c>
      <c r="C10" s="74" t="s">
        <v>408</v>
      </c>
      <c r="D10" s="75">
        <v>3</v>
      </c>
      <c r="E10" s="73">
        <v>0</v>
      </c>
    </row>
    <row r="11" spans="1:8" ht="14.5" hidden="1" customHeight="1">
      <c r="A11" s="70">
        <v>2.2999999999999998</v>
      </c>
      <c r="B11" s="70" t="s">
        <v>418</v>
      </c>
      <c r="C11" s="74" t="s">
        <v>419</v>
      </c>
      <c r="D11" s="75">
        <v>8795</v>
      </c>
      <c r="E11" s="73">
        <v>2.5259999999999998</v>
      </c>
    </row>
    <row r="12" spans="1:8" ht="14.5" hidden="1" customHeight="1">
      <c r="A12" s="70">
        <v>2.4</v>
      </c>
      <c r="B12" s="70" t="s">
        <v>420</v>
      </c>
      <c r="C12" s="74" t="s">
        <v>419</v>
      </c>
      <c r="D12" s="75">
        <v>10375</v>
      </c>
      <c r="E12" s="73">
        <v>14.747999999999999</v>
      </c>
    </row>
    <row r="13" spans="1:8" ht="14.5" hidden="1" customHeight="1">
      <c r="A13" s="70">
        <v>2.5</v>
      </c>
      <c r="B13" s="70" t="s">
        <v>421</v>
      </c>
      <c r="C13" s="74" t="s">
        <v>419</v>
      </c>
      <c r="D13" s="75" t="s">
        <v>422</v>
      </c>
      <c r="E13" s="73">
        <v>0</v>
      </c>
    </row>
    <row r="14" spans="1:8" ht="14.5" hidden="1" customHeight="1">
      <c r="A14" s="70">
        <v>2.6</v>
      </c>
      <c r="B14" s="70" t="s">
        <v>423</v>
      </c>
      <c r="C14" s="74" t="s">
        <v>408</v>
      </c>
      <c r="D14" s="75">
        <v>277</v>
      </c>
      <c r="E14" s="73">
        <v>1</v>
      </c>
    </row>
    <row r="15" spans="1:8" ht="14.5" hidden="1" customHeight="1">
      <c r="A15" s="70">
        <v>2.7</v>
      </c>
      <c r="B15" s="70" t="s">
        <v>424</v>
      </c>
      <c r="C15" s="74" t="s">
        <v>408</v>
      </c>
      <c r="D15" s="75">
        <v>2676</v>
      </c>
      <c r="E15" s="73">
        <v>4</v>
      </c>
    </row>
    <row r="16" spans="1:8" ht="14.5" hidden="1" customHeight="1">
      <c r="A16" s="70">
        <v>3</v>
      </c>
      <c r="B16" s="70" t="s">
        <v>425</v>
      </c>
      <c r="C16" s="71"/>
      <c r="D16" s="72"/>
      <c r="E16" s="73"/>
      <c r="F16" s="3" t="s">
        <v>606</v>
      </c>
      <c r="G16" s="3" t="s">
        <v>375</v>
      </c>
      <c r="H16" s="86">
        <f>SUM(F17:F53)</f>
        <v>898938194.3872</v>
      </c>
    </row>
    <row r="17" spans="1:7" ht="28.75" customHeight="1">
      <c r="A17" s="77" t="s">
        <v>426</v>
      </c>
      <c r="B17" s="78" t="s">
        <v>427</v>
      </c>
      <c r="C17" s="79" t="s">
        <v>408</v>
      </c>
      <c r="D17" s="80">
        <v>344</v>
      </c>
      <c r="E17" s="12">
        <v>1</v>
      </c>
      <c r="F17" s="12">
        <v>72330.039999999994</v>
      </c>
      <c r="G17" s="12"/>
    </row>
    <row r="18" spans="1:7" ht="28.75" customHeight="1">
      <c r="A18" s="77" t="s">
        <v>428</v>
      </c>
      <c r="B18" s="77" t="s">
        <v>429</v>
      </c>
      <c r="C18" s="79" t="s">
        <v>408</v>
      </c>
      <c r="D18" s="80">
        <v>3340</v>
      </c>
      <c r="E18" s="12">
        <v>4</v>
      </c>
      <c r="F18" s="12"/>
      <c r="G18" s="12" t="s">
        <v>603</v>
      </c>
    </row>
    <row r="19" spans="1:7" ht="14.5" customHeight="1">
      <c r="A19" s="78">
        <v>4</v>
      </c>
      <c r="B19" s="78" t="s">
        <v>430</v>
      </c>
      <c r="C19" s="81"/>
      <c r="D19" s="82"/>
      <c r="E19" s="12"/>
      <c r="F19" s="12"/>
      <c r="G19" s="12"/>
    </row>
    <row r="20" spans="1:7" ht="34.75" customHeight="1">
      <c r="A20" s="77" t="s">
        <v>431</v>
      </c>
      <c r="B20" s="77" t="s">
        <v>432</v>
      </c>
      <c r="C20" s="79" t="s">
        <v>419</v>
      </c>
      <c r="D20" s="80">
        <v>14376</v>
      </c>
      <c r="E20" s="12">
        <v>24.32</v>
      </c>
      <c r="F20" s="12">
        <f>E20*423392.96</f>
        <v>10296916.7872</v>
      </c>
      <c r="G20" s="12"/>
    </row>
    <row r="21" spans="1:7" ht="34.75" customHeight="1">
      <c r="A21" s="77" t="s">
        <v>433</v>
      </c>
      <c r="B21" s="77" t="s">
        <v>434</v>
      </c>
      <c r="C21" s="79" t="s">
        <v>419</v>
      </c>
      <c r="D21" s="80">
        <v>3712</v>
      </c>
      <c r="E21" s="12">
        <v>0</v>
      </c>
      <c r="F21" s="12">
        <v>0</v>
      </c>
      <c r="G21" s="12"/>
    </row>
    <row r="22" spans="1:7">
      <c r="A22" s="78">
        <v>5</v>
      </c>
      <c r="B22" s="78" t="s">
        <v>435</v>
      </c>
      <c r="C22" s="81"/>
      <c r="D22" s="82"/>
      <c r="E22" s="12">
        <v>0</v>
      </c>
      <c r="F22" s="12">
        <v>0</v>
      </c>
      <c r="G22" s="12"/>
    </row>
    <row r="23" spans="1:7" ht="42">
      <c r="A23" s="77" t="s">
        <v>436</v>
      </c>
      <c r="B23" s="77" t="s">
        <v>437</v>
      </c>
      <c r="C23" s="79" t="s">
        <v>419</v>
      </c>
      <c r="D23" s="80">
        <v>678</v>
      </c>
      <c r="E23" s="12">
        <v>0</v>
      </c>
      <c r="F23" s="12">
        <v>0</v>
      </c>
      <c r="G23" s="12"/>
    </row>
    <row r="24" spans="1:7">
      <c r="A24" s="78">
        <v>6</v>
      </c>
      <c r="B24" s="78" t="s">
        <v>438</v>
      </c>
      <c r="C24" s="81"/>
      <c r="D24" s="82"/>
      <c r="E24" s="12"/>
      <c r="F24" s="12"/>
      <c r="G24" s="12"/>
    </row>
    <row r="25" spans="1:7">
      <c r="A25" s="78">
        <v>6.1</v>
      </c>
      <c r="B25" s="78" t="s">
        <v>439</v>
      </c>
      <c r="C25" s="83" t="s">
        <v>408</v>
      </c>
      <c r="D25" s="84">
        <v>344</v>
      </c>
      <c r="E25" s="12">
        <v>1</v>
      </c>
      <c r="F25" s="12">
        <v>87400.82</v>
      </c>
      <c r="G25" s="12"/>
    </row>
    <row r="26" spans="1:7">
      <c r="A26" s="78">
        <v>6.2</v>
      </c>
      <c r="B26" s="78" t="s">
        <v>440</v>
      </c>
      <c r="C26" s="83" t="s">
        <v>408</v>
      </c>
      <c r="D26" s="84">
        <v>3340</v>
      </c>
      <c r="E26" s="12">
        <v>4</v>
      </c>
      <c r="F26" s="12">
        <f>E26*69423.57</f>
        <v>277694.28000000003</v>
      </c>
      <c r="G26" s="12"/>
    </row>
    <row r="27" spans="1:7">
      <c r="A27" s="78">
        <v>7</v>
      </c>
      <c r="B27" s="78" t="s">
        <v>441</v>
      </c>
      <c r="C27" s="81"/>
      <c r="D27" s="82"/>
      <c r="E27" s="12"/>
      <c r="F27" s="12"/>
      <c r="G27" s="12"/>
    </row>
    <row r="28" spans="1:7" ht="42">
      <c r="A28" s="77" t="s">
        <v>442</v>
      </c>
      <c r="B28" s="77" t="s">
        <v>443</v>
      </c>
      <c r="C28" s="79" t="s">
        <v>408</v>
      </c>
      <c r="D28" s="80">
        <v>344</v>
      </c>
      <c r="E28" s="12">
        <v>1</v>
      </c>
      <c r="F28" s="12">
        <v>511365.87</v>
      </c>
      <c r="G28" s="12"/>
    </row>
    <row r="29" spans="1:7">
      <c r="A29" s="78">
        <v>7.2</v>
      </c>
      <c r="B29" s="78" t="s">
        <v>444</v>
      </c>
      <c r="C29" s="83" t="s">
        <v>408</v>
      </c>
      <c r="D29" s="84">
        <v>688</v>
      </c>
      <c r="E29" s="12">
        <v>2</v>
      </c>
      <c r="F29" s="12">
        <f>61127.5*E29</f>
        <v>122255</v>
      </c>
      <c r="G29" s="12"/>
    </row>
    <row r="30" spans="1:7">
      <c r="A30" s="78">
        <v>7.3</v>
      </c>
      <c r="B30" s="78" t="s">
        <v>445</v>
      </c>
      <c r="C30" s="162" t="s">
        <v>408</v>
      </c>
      <c r="D30" s="163">
        <v>7086</v>
      </c>
      <c r="E30" s="12">
        <v>10</v>
      </c>
      <c r="F30" s="12">
        <f>E30*1842.6</f>
        <v>18426</v>
      </c>
      <c r="G30" s="12"/>
    </row>
    <row r="31" spans="1:7">
      <c r="A31" s="78">
        <v>7.4</v>
      </c>
      <c r="B31" s="78" t="s">
        <v>446</v>
      </c>
      <c r="C31" s="162" t="s">
        <v>408</v>
      </c>
      <c r="D31" s="163" t="s">
        <v>447</v>
      </c>
      <c r="E31" s="12">
        <v>8</v>
      </c>
      <c r="F31" s="12"/>
      <c r="G31" s="12" t="s">
        <v>604</v>
      </c>
    </row>
    <row r="32" spans="1:7" ht="28">
      <c r="A32" s="77" t="s">
        <v>448</v>
      </c>
      <c r="B32" s="77" t="s">
        <v>449</v>
      </c>
      <c r="C32" s="79" t="s">
        <v>450</v>
      </c>
      <c r="D32" s="80">
        <v>177</v>
      </c>
      <c r="E32" s="12">
        <v>1</v>
      </c>
      <c r="F32" s="12">
        <v>1665.6</v>
      </c>
      <c r="G32" s="12"/>
    </row>
    <row r="33" spans="1:7" ht="28">
      <c r="A33" s="77" t="s">
        <v>451</v>
      </c>
      <c r="B33" s="77" t="s">
        <v>452</v>
      </c>
      <c r="C33" s="79" t="s">
        <v>450</v>
      </c>
      <c r="D33" s="80">
        <v>176</v>
      </c>
      <c r="E33" s="12">
        <v>1</v>
      </c>
      <c r="F33" s="12">
        <v>1665.6</v>
      </c>
      <c r="G33" s="12"/>
    </row>
    <row r="34" spans="1:7">
      <c r="A34" s="78">
        <v>8</v>
      </c>
      <c r="B34" s="78" t="s">
        <v>453</v>
      </c>
      <c r="C34" s="81"/>
      <c r="D34" s="82"/>
      <c r="E34" s="12"/>
      <c r="F34" s="12"/>
      <c r="G34" s="12"/>
    </row>
    <row r="35" spans="1:7" ht="42">
      <c r="A35" s="77" t="s">
        <v>454</v>
      </c>
      <c r="B35" s="77" t="s">
        <v>455</v>
      </c>
      <c r="C35" s="79" t="s">
        <v>408</v>
      </c>
      <c r="D35" s="80">
        <v>3340</v>
      </c>
      <c r="E35" s="12">
        <v>4</v>
      </c>
      <c r="F35" s="12">
        <f>E35*221000753.74</f>
        <v>884003014.96000004</v>
      </c>
      <c r="G35" s="12"/>
    </row>
    <row r="36" spans="1:7">
      <c r="A36" s="78">
        <v>8.1999999999999993</v>
      </c>
      <c r="B36" s="78" t="s">
        <v>456</v>
      </c>
      <c r="C36" s="164"/>
      <c r="D36" s="163">
        <v>43420</v>
      </c>
      <c r="E36" s="12">
        <v>2</v>
      </c>
      <c r="F36" s="12"/>
      <c r="G36" s="12" t="s">
        <v>605</v>
      </c>
    </row>
    <row r="37" spans="1:7">
      <c r="A37" s="78">
        <v>8.3000000000000007</v>
      </c>
      <c r="B37" s="78" t="s">
        <v>457</v>
      </c>
      <c r="C37" s="164"/>
      <c r="D37" s="163" t="s">
        <v>458</v>
      </c>
      <c r="E37" s="12">
        <v>8</v>
      </c>
      <c r="F37" s="12"/>
      <c r="G37" s="12" t="s">
        <v>605</v>
      </c>
    </row>
    <row r="38" spans="1:7" ht="28">
      <c r="A38" s="77" t="s">
        <v>459</v>
      </c>
      <c r="B38" s="77" t="s">
        <v>460</v>
      </c>
      <c r="C38" s="79" t="s">
        <v>450</v>
      </c>
      <c r="D38" s="80">
        <v>1706</v>
      </c>
      <c r="E38" s="12">
        <v>4</v>
      </c>
      <c r="F38" s="12">
        <f>1665.6*E38</f>
        <v>6662.4</v>
      </c>
      <c r="G38" s="12"/>
    </row>
    <row r="39" spans="1:7" ht="28">
      <c r="A39" s="77" t="s">
        <v>461</v>
      </c>
      <c r="B39" s="77" t="s">
        <v>462</v>
      </c>
      <c r="C39" s="79" t="s">
        <v>450</v>
      </c>
      <c r="D39" s="80">
        <v>1706</v>
      </c>
      <c r="E39" s="12">
        <v>4</v>
      </c>
      <c r="F39" s="12">
        <f>1665.6*E39</f>
        <v>6662.4</v>
      </c>
      <c r="G39" s="12"/>
    </row>
    <row r="40" spans="1:7">
      <c r="A40" s="78">
        <v>9</v>
      </c>
      <c r="B40" s="78" t="s">
        <v>463</v>
      </c>
      <c r="C40" s="81"/>
      <c r="D40" s="82"/>
      <c r="E40" s="12"/>
      <c r="F40" s="12"/>
      <c r="G40" s="12"/>
    </row>
    <row r="41" spans="1:7" ht="42">
      <c r="A41" s="77" t="s">
        <v>464</v>
      </c>
      <c r="B41" s="77" t="s">
        <v>465</v>
      </c>
      <c r="C41" s="79" t="s">
        <v>408</v>
      </c>
      <c r="D41" s="80">
        <v>344</v>
      </c>
      <c r="E41" s="12">
        <v>1</v>
      </c>
      <c r="F41" s="12">
        <v>1571485.53</v>
      </c>
      <c r="G41" s="12"/>
    </row>
    <row r="42" spans="1:7" ht="28">
      <c r="A42" s="77" t="s">
        <v>466</v>
      </c>
      <c r="B42" s="77" t="s">
        <v>467</v>
      </c>
      <c r="C42" s="79" t="s">
        <v>468</v>
      </c>
      <c r="D42" s="80">
        <v>177</v>
      </c>
      <c r="E42" s="12">
        <v>1</v>
      </c>
      <c r="F42" s="12">
        <v>2991.08</v>
      </c>
      <c r="G42" s="12"/>
    </row>
    <row r="43" spans="1:7" ht="28">
      <c r="A43" s="77" t="s">
        <v>469</v>
      </c>
      <c r="B43" s="77" t="s">
        <v>452</v>
      </c>
      <c r="C43" s="79" t="s">
        <v>468</v>
      </c>
      <c r="D43" s="80">
        <v>176</v>
      </c>
      <c r="E43" s="12">
        <v>1</v>
      </c>
      <c r="F43" s="12">
        <v>2991.08</v>
      </c>
      <c r="G43" s="12"/>
    </row>
    <row r="44" spans="1:7">
      <c r="A44" s="78">
        <v>10</v>
      </c>
      <c r="B44" s="78" t="s">
        <v>470</v>
      </c>
      <c r="C44" s="81"/>
      <c r="D44" s="82"/>
      <c r="E44" s="12"/>
      <c r="F44" s="12"/>
      <c r="G44" s="12"/>
    </row>
    <row r="45" spans="1:7">
      <c r="A45" s="77" t="s">
        <v>471</v>
      </c>
      <c r="B45" s="77" t="s">
        <v>472</v>
      </c>
      <c r="C45" s="79" t="s">
        <v>408</v>
      </c>
      <c r="D45" s="80" t="s">
        <v>473</v>
      </c>
      <c r="E45" s="12">
        <v>0</v>
      </c>
      <c r="F45" s="12"/>
      <c r="G45" s="12"/>
    </row>
    <row r="46" spans="1:7">
      <c r="A46" s="78">
        <v>11</v>
      </c>
      <c r="B46" s="78" t="s">
        <v>474</v>
      </c>
      <c r="C46" s="81"/>
      <c r="D46" s="82"/>
      <c r="E46" s="12"/>
      <c r="F46" s="12"/>
      <c r="G46" s="12"/>
    </row>
    <row r="47" spans="1:7" ht="42">
      <c r="A47" s="77" t="s">
        <v>475</v>
      </c>
      <c r="B47" s="77" t="s">
        <v>476</v>
      </c>
      <c r="C47" s="79" t="s">
        <v>408</v>
      </c>
      <c r="D47" s="80">
        <v>1002</v>
      </c>
      <c r="E47" s="12">
        <v>2</v>
      </c>
      <c r="F47" s="12">
        <f>E47*157912.7</f>
        <v>315825.40000000002</v>
      </c>
      <c r="G47" s="12"/>
    </row>
    <row r="48" spans="1:7" ht="56">
      <c r="A48" s="77" t="s">
        <v>477</v>
      </c>
      <c r="B48" s="77" t="s">
        <v>478</v>
      </c>
      <c r="C48" s="79" t="s">
        <v>408</v>
      </c>
      <c r="D48" s="80">
        <v>2338</v>
      </c>
      <c r="E48" s="12">
        <v>2</v>
      </c>
      <c r="F48" s="12">
        <f>E48*107722.64</f>
        <v>215445.28</v>
      </c>
      <c r="G48" s="12"/>
    </row>
    <row r="49" spans="1:7" ht="28">
      <c r="A49" s="77" t="s">
        <v>479</v>
      </c>
      <c r="B49" s="77" t="s">
        <v>480</v>
      </c>
      <c r="C49" s="79" t="s">
        <v>408</v>
      </c>
      <c r="D49" s="80">
        <v>668</v>
      </c>
      <c r="E49" s="12">
        <v>2</v>
      </c>
      <c r="F49" s="12">
        <f>E49*45458.37</f>
        <v>90916.74</v>
      </c>
      <c r="G49" s="12"/>
    </row>
    <row r="50" spans="1:7" ht="28">
      <c r="A50" s="78">
        <v>12</v>
      </c>
      <c r="B50" s="77" t="s">
        <v>481</v>
      </c>
      <c r="C50" s="83" t="s">
        <v>482</v>
      </c>
      <c r="D50" s="84">
        <v>62017</v>
      </c>
      <c r="E50" s="12">
        <v>0</v>
      </c>
      <c r="F50" s="12"/>
      <c r="G50" s="12"/>
    </row>
    <row r="51" spans="1:7" ht="28">
      <c r="A51" s="77" t="s">
        <v>483</v>
      </c>
      <c r="B51" s="77" t="s">
        <v>484</v>
      </c>
      <c r="C51" s="79" t="s">
        <v>408</v>
      </c>
      <c r="D51" s="80">
        <v>124034</v>
      </c>
      <c r="E51" s="12">
        <v>0</v>
      </c>
      <c r="F51" s="12"/>
      <c r="G51" s="12"/>
    </row>
    <row r="52" spans="1:7">
      <c r="A52" s="77" t="s">
        <v>485</v>
      </c>
      <c r="B52" s="77" t="s">
        <v>486</v>
      </c>
      <c r="C52" s="79" t="s">
        <v>408</v>
      </c>
      <c r="D52" s="80">
        <v>10375</v>
      </c>
      <c r="E52" s="12">
        <v>48</v>
      </c>
      <c r="F52" s="12">
        <f>E52*21375.19</f>
        <v>1026009.1199999999</v>
      </c>
      <c r="G52" s="12"/>
    </row>
    <row r="53" spans="1:7" ht="42">
      <c r="A53" s="77" t="s">
        <v>487</v>
      </c>
      <c r="B53" s="77" t="s">
        <v>488</v>
      </c>
      <c r="C53" s="79" t="s">
        <v>408</v>
      </c>
      <c r="D53" s="80">
        <v>10846</v>
      </c>
      <c r="E53" s="12">
        <v>48</v>
      </c>
      <c r="F53" s="12">
        <f>E53*6384.8</f>
        <v>306470.40000000002</v>
      </c>
      <c r="G53" s="12"/>
    </row>
  </sheetData>
  <mergeCells count="4">
    <mergeCell ref="C30:C31"/>
    <mergeCell ref="D30:D31"/>
    <mergeCell ref="C36:C37"/>
    <mergeCell ref="D36:D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3E3F-7693-491F-85E5-6D7ECE12FDE5}">
  <dimension ref="A1:AX14"/>
  <sheetViews>
    <sheetView topLeftCell="A9" zoomScale="141" workbookViewId="0">
      <selection activeCell="F14" sqref="F14"/>
    </sheetView>
  </sheetViews>
  <sheetFormatPr baseColWidth="10" defaultColWidth="8.83203125" defaultRowHeight="15"/>
  <cols>
    <col min="1" max="1" width="21.5" bestFit="1" customWidth="1" collapsed="1"/>
    <col min="2" max="2" width="29" bestFit="1" customWidth="1" collapsed="1"/>
    <col min="3" max="3" width="27" bestFit="1" customWidth="1" collapsed="1"/>
    <col min="4" max="4" width="25.83203125" customWidth="1" collapsed="1"/>
    <col min="5" max="5" width="20.5" bestFit="1" customWidth="1" collapsed="1"/>
    <col min="6" max="6" width="48.5" customWidth="1" collapsed="1"/>
    <col min="7" max="7" width="58.5" bestFit="1" customWidth="1" collapsed="1"/>
    <col min="8" max="8" width="18.5" bestFit="1" customWidth="1" collapsed="1"/>
    <col min="9" max="9" width="11.5" bestFit="1" customWidth="1" collapsed="1"/>
    <col min="10" max="10" width="18.5" bestFit="1" customWidth="1" collapsed="1"/>
    <col min="11" max="11" width="19.1640625" bestFit="1" customWidth="1" collapsed="1"/>
    <col min="12" max="12" width="15.83203125" bestFit="1" customWidth="1" collapsed="1"/>
    <col min="13" max="13" width="19" bestFit="1" customWidth="1" collapsed="1"/>
    <col min="14" max="14" width="12.1640625" bestFit="1" customWidth="1" collapsed="1"/>
    <col min="15" max="15" width="5.1640625" bestFit="1" customWidth="1" collapsed="1"/>
    <col min="16" max="16" width="4.1640625" bestFit="1" customWidth="1" collapsed="1"/>
    <col min="17" max="17" width="15.83203125" bestFit="1" customWidth="1" collapsed="1"/>
    <col min="18" max="18" width="6" bestFit="1" customWidth="1" collapsed="1"/>
    <col min="19" max="19" width="4" bestFit="1" customWidth="1" collapsed="1"/>
    <col min="20" max="20" width="13.83203125" bestFit="1" customWidth="1" collapsed="1"/>
    <col min="21" max="21" width="14.83203125" bestFit="1" customWidth="1" collapsed="1"/>
    <col min="22" max="22" width="5" bestFit="1" customWidth="1" collapsed="1"/>
    <col min="23" max="23" width="5.83203125" bestFit="1" customWidth="1" collapsed="1"/>
    <col min="24" max="24" width="6.5" bestFit="1" customWidth="1" collapsed="1"/>
    <col min="25" max="25" width="8.33203125" bestFit="1" customWidth="1" collapsed="1"/>
    <col min="26" max="26" width="10.5" bestFit="1" customWidth="1" collapsed="1"/>
    <col min="27" max="27" width="4.1640625" bestFit="1" customWidth="1" collapsed="1"/>
    <col min="28" max="28" width="4.6640625" bestFit="1" customWidth="1" collapsed="1"/>
    <col min="29" max="29" width="5.1640625" bestFit="1" customWidth="1" collapsed="1"/>
    <col min="30" max="30" width="19.1640625" bestFit="1" customWidth="1" collapsed="1"/>
    <col min="31" max="31" width="16.1640625" bestFit="1" customWidth="1" collapsed="1"/>
    <col min="32" max="32" width="16.6640625" bestFit="1" customWidth="1" collapsed="1"/>
    <col min="33" max="33" width="18.5" bestFit="1" customWidth="1" collapsed="1"/>
    <col min="34" max="34" width="28.5" bestFit="1" customWidth="1" collapsed="1"/>
    <col min="35" max="35" width="19.1640625" bestFit="1" customWidth="1" collapsed="1"/>
    <col min="36" max="36" width="15.83203125" bestFit="1" customWidth="1" collapsed="1"/>
    <col min="37" max="37" width="9.83203125" bestFit="1" customWidth="1" collapsed="1"/>
    <col min="38" max="38" width="34.83203125" bestFit="1" customWidth="1" collapsed="1"/>
    <col min="39" max="39" width="31.5" bestFit="1" customWidth="1" collapsed="1"/>
    <col min="40" max="40" width="27.1640625" bestFit="1" customWidth="1" collapsed="1"/>
    <col min="41" max="41" width="26.5" bestFit="1" customWidth="1" collapsed="1"/>
    <col min="42" max="50" width="19.5" customWidth="1" collapsed="1"/>
  </cols>
  <sheetData>
    <row r="1" spans="1:41" ht="16">
      <c r="A1" s="165" t="s">
        <v>510</v>
      </c>
      <c r="B1" s="58" t="s">
        <v>511</v>
      </c>
      <c r="C1" s="165" t="s">
        <v>512</v>
      </c>
      <c r="D1" s="165"/>
      <c r="E1" s="165" t="s">
        <v>513</v>
      </c>
      <c r="F1" s="165"/>
    </row>
    <row r="2" spans="1:41" ht="16">
      <c r="A2" s="166"/>
      <c r="B2" s="58" t="s">
        <v>514</v>
      </c>
      <c r="C2" s="58" t="s">
        <v>515</v>
      </c>
      <c r="D2" s="58" t="s">
        <v>516</v>
      </c>
      <c r="E2" s="58" t="s">
        <v>515</v>
      </c>
      <c r="F2" s="58" t="s">
        <v>516</v>
      </c>
    </row>
    <row r="3" spans="1:41" ht="16">
      <c r="A3" s="59" t="s">
        <v>517</v>
      </c>
      <c r="B3" s="59">
        <v>4</v>
      </c>
      <c r="C3" s="60" t="s">
        <v>518</v>
      </c>
      <c r="D3" s="59">
        <v>9432001918</v>
      </c>
      <c r="E3" s="60" t="s">
        <v>519</v>
      </c>
      <c r="F3" s="59">
        <v>7439853695</v>
      </c>
    </row>
    <row r="5" spans="1:41">
      <c r="A5" s="165" t="s">
        <v>520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</row>
    <row r="6" spans="1:41">
      <c r="A6" s="165" t="s">
        <v>521</v>
      </c>
      <c r="B6" s="165"/>
      <c r="C6" s="165"/>
      <c r="D6" s="165"/>
      <c r="E6" s="165"/>
      <c r="F6" s="165"/>
      <c r="G6" s="165"/>
      <c r="H6" s="165" t="s">
        <v>522</v>
      </c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 t="s">
        <v>523</v>
      </c>
      <c r="AO6" s="165" t="s">
        <v>524</v>
      </c>
    </row>
    <row r="7" spans="1:41">
      <c r="A7" s="165" t="s">
        <v>525</v>
      </c>
      <c r="B7" s="165" t="s">
        <v>526</v>
      </c>
      <c r="C7" s="165" t="s">
        <v>527</v>
      </c>
      <c r="D7" s="165" t="s">
        <v>528</v>
      </c>
      <c r="E7" s="165" t="s">
        <v>529</v>
      </c>
      <c r="F7" s="167" t="s">
        <v>530</v>
      </c>
      <c r="G7" s="165" t="s">
        <v>531</v>
      </c>
      <c r="H7" s="165" t="s">
        <v>532</v>
      </c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 t="s">
        <v>533</v>
      </c>
      <c r="AE7" s="165"/>
      <c r="AF7" s="165" t="s">
        <v>534</v>
      </c>
      <c r="AG7" s="165"/>
      <c r="AH7" s="165"/>
      <c r="AI7" s="165" t="s">
        <v>535</v>
      </c>
      <c r="AJ7" s="165"/>
      <c r="AK7" s="165"/>
      <c r="AL7" s="165"/>
      <c r="AM7" s="165"/>
      <c r="AN7" s="165"/>
      <c r="AO7" s="165"/>
    </row>
    <row r="8" spans="1:41" ht="64">
      <c r="A8" s="165"/>
      <c r="B8" s="165"/>
      <c r="C8" s="165"/>
      <c r="D8" s="165"/>
      <c r="E8" s="165"/>
      <c r="F8" s="167"/>
      <c r="G8" s="165"/>
      <c r="H8" s="165" t="s">
        <v>536</v>
      </c>
      <c r="I8" s="165"/>
      <c r="J8" s="165"/>
      <c r="K8" s="165"/>
      <c r="L8" s="165"/>
      <c r="M8" s="165"/>
      <c r="N8" s="165" t="s">
        <v>537</v>
      </c>
      <c r="O8" s="165"/>
      <c r="P8" s="165"/>
      <c r="Q8" s="165" t="s">
        <v>538</v>
      </c>
      <c r="R8" s="165"/>
      <c r="S8" s="165"/>
      <c r="T8" s="165"/>
      <c r="U8" s="165" t="s">
        <v>539</v>
      </c>
      <c r="V8" s="165"/>
      <c r="W8" s="165"/>
      <c r="X8" s="165"/>
      <c r="Y8" s="165" t="s">
        <v>540</v>
      </c>
      <c r="Z8" s="165"/>
      <c r="AA8" s="165"/>
      <c r="AB8" s="165"/>
      <c r="AC8" s="165"/>
      <c r="AD8" s="165" t="s">
        <v>541</v>
      </c>
      <c r="AE8" s="165"/>
      <c r="AF8" s="165"/>
      <c r="AG8" s="165"/>
      <c r="AH8" s="165"/>
      <c r="AI8" s="58" t="s">
        <v>542</v>
      </c>
      <c r="AJ8" s="165" t="s">
        <v>543</v>
      </c>
      <c r="AK8" s="165"/>
      <c r="AL8" s="165" t="s">
        <v>544</v>
      </c>
      <c r="AM8" s="165"/>
      <c r="AN8" s="165"/>
      <c r="AO8" s="165"/>
    </row>
    <row r="9" spans="1:41" ht="64">
      <c r="A9" s="165"/>
      <c r="B9" s="165"/>
      <c r="C9" s="165"/>
      <c r="D9" s="165"/>
      <c r="E9" s="165"/>
      <c r="F9" s="167"/>
      <c r="G9" s="165"/>
      <c r="H9" s="58" t="s">
        <v>545</v>
      </c>
      <c r="I9" s="58" t="s">
        <v>546</v>
      </c>
      <c r="J9" s="58" t="s">
        <v>547</v>
      </c>
      <c r="K9" s="58" t="s">
        <v>548</v>
      </c>
      <c r="L9" s="130" t="s">
        <v>549</v>
      </c>
      <c r="M9" s="58" t="s">
        <v>550</v>
      </c>
      <c r="N9" s="58" t="s">
        <v>551</v>
      </c>
      <c r="O9" s="58" t="s">
        <v>552</v>
      </c>
      <c r="P9" s="58" t="s">
        <v>408</v>
      </c>
      <c r="Q9" s="58" t="s">
        <v>553</v>
      </c>
      <c r="R9" s="58" t="s">
        <v>554</v>
      </c>
      <c r="S9" s="58" t="s">
        <v>555</v>
      </c>
      <c r="T9" s="58" t="s">
        <v>556</v>
      </c>
      <c r="U9" s="58" t="s">
        <v>557</v>
      </c>
      <c r="V9" s="58" t="s">
        <v>558</v>
      </c>
      <c r="W9" s="58" t="s">
        <v>559</v>
      </c>
      <c r="X9" s="58" t="s">
        <v>560</v>
      </c>
      <c r="Y9" s="58" t="s">
        <v>561</v>
      </c>
      <c r="Z9" s="58" t="s">
        <v>562</v>
      </c>
      <c r="AA9" s="58" t="s">
        <v>563</v>
      </c>
      <c r="AB9" s="58" t="s">
        <v>564</v>
      </c>
      <c r="AC9" s="58" t="s">
        <v>565</v>
      </c>
      <c r="AD9" s="58" t="s">
        <v>566</v>
      </c>
      <c r="AE9" s="58" t="s">
        <v>567</v>
      </c>
      <c r="AF9" s="58" t="s">
        <v>568</v>
      </c>
      <c r="AG9" s="58" t="s">
        <v>569</v>
      </c>
      <c r="AH9" s="58" t="s">
        <v>570</v>
      </c>
      <c r="AI9" s="58" t="s">
        <v>571</v>
      </c>
      <c r="AJ9" s="58" t="s">
        <v>572</v>
      </c>
      <c r="AK9" s="58" t="s">
        <v>573</v>
      </c>
      <c r="AL9" s="58" t="s">
        <v>574</v>
      </c>
      <c r="AM9" s="58" t="s">
        <v>575</v>
      </c>
      <c r="AN9" s="165"/>
      <c r="AO9" s="165"/>
    </row>
    <row r="10" spans="1:4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61"/>
      <c r="AO10" s="61"/>
    </row>
    <row r="11" spans="1:41" ht="96">
      <c r="A11" s="62" t="s">
        <v>79</v>
      </c>
      <c r="B11" s="62" t="s">
        <v>37</v>
      </c>
      <c r="C11" s="62" t="s">
        <v>576</v>
      </c>
      <c r="D11" s="63">
        <v>108288</v>
      </c>
      <c r="E11" s="64" t="s">
        <v>577</v>
      </c>
      <c r="F11" s="62" t="s">
        <v>37</v>
      </c>
      <c r="G11" s="62" t="s">
        <v>578</v>
      </c>
      <c r="H11" s="63">
        <v>1</v>
      </c>
      <c r="I11" s="62" t="s">
        <v>579</v>
      </c>
      <c r="J11" s="62" t="s">
        <v>105</v>
      </c>
      <c r="K11" s="63">
        <v>4</v>
      </c>
      <c r="L11" s="62" t="s">
        <v>509</v>
      </c>
      <c r="M11" s="63">
        <v>4</v>
      </c>
      <c r="N11" s="62" t="s">
        <v>211</v>
      </c>
      <c r="O11" s="62" t="s">
        <v>211</v>
      </c>
      <c r="P11" s="63">
        <v>0</v>
      </c>
      <c r="Q11" s="62" t="s">
        <v>211</v>
      </c>
      <c r="R11" s="62" t="s">
        <v>211</v>
      </c>
      <c r="S11" s="62" t="s">
        <v>211</v>
      </c>
      <c r="T11" s="62" t="s">
        <v>211</v>
      </c>
      <c r="U11" s="63" t="s">
        <v>564</v>
      </c>
      <c r="V11" s="63"/>
      <c r="W11" s="63" t="s">
        <v>580</v>
      </c>
      <c r="X11" s="63" t="s">
        <v>580</v>
      </c>
      <c r="Y11" s="62" t="s">
        <v>581</v>
      </c>
      <c r="Z11" s="62" t="s">
        <v>582</v>
      </c>
      <c r="AA11" s="62" t="s">
        <v>211</v>
      </c>
      <c r="AB11" s="63" t="s">
        <v>583</v>
      </c>
      <c r="AC11" s="62" t="s">
        <v>508</v>
      </c>
      <c r="AD11" s="62" t="s">
        <v>584</v>
      </c>
      <c r="AE11" s="63" t="s">
        <v>585</v>
      </c>
      <c r="AF11" s="62" t="s">
        <v>579</v>
      </c>
      <c r="AG11" s="59">
        <v>0</v>
      </c>
      <c r="AH11" s="62" t="s">
        <v>586</v>
      </c>
      <c r="AI11" s="62" t="s">
        <v>587</v>
      </c>
      <c r="AJ11" s="62" t="s">
        <v>587</v>
      </c>
      <c r="AK11" s="62" t="s">
        <v>587</v>
      </c>
      <c r="AL11" s="62" t="s">
        <v>579</v>
      </c>
      <c r="AM11" s="62" t="s">
        <v>588</v>
      </c>
      <c r="AN11" s="54"/>
      <c r="AO11" s="54"/>
    </row>
    <row r="12" spans="1:41" ht="96">
      <c r="A12" s="63" t="s">
        <v>82</v>
      </c>
      <c r="B12" s="62" t="s">
        <v>37</v>
      </c>
      <c r="C12" s="62" t="s">
        <v>589</v>
      </c>
      <c r="D12" s="63">
        <v>108285</v>
      </c>
      <c r="E12" s="64" t="s">
        <v>590</v>
      </c>
      <c r="F12" s="62" t="s">
        <v>37</v>
      </c>
      <c r="G12" s="62" t="s">
        <v>578</v>
      </c>
      <c r="H12" s="63">
        <v>1</v>
      </c>
      <c r="I12" s="62" t="s">
        <v>579</v>
      </c>
      <c r="J12" s="62" t="s">
        <v>105</v>
      </c>
      <c r="K12" s="63">
        <v>4</v>
      </c>
      <c r="L12" s="62" t="s">
        <v>509</v>
      </c>
      <c r="M12" s="63">
        <v>4</v>
      </c>
      <c r="N12" s="62" t="s">
        <v>211</v>
      </c>
      <c r="O12" s="62" t="s">
        <v>211</v>
      </c>
      <c r="P12" s="63">
        <v>0</v>
      </c>
      <c r="Q12" s="62" t="s">
        <v>211</v>
      </c>
      <c r="R12" s="62" t="s">
        <v>211</v>
      </c>
      <c r="S12" s="62" t="s">
        <v>211</v>
      </c>
      <c r="T12" s="62" t="s">
        <v>211</v>
      </c>
      <c r="U12" s="63" t="s">
        <v>564</v>
      </c>
      <c r="V12" s="63"/>
      <c r="W12" s="63" t="s">
        <v>591</v>
      </c>
      <c r="X12" s="63" t="s">
        <v>591</v>
      </c>
      <c r="Y12" s="62" t="s">
        <v>581</v>
      </c>
      <c r="Z12" s="62" t="s">
        <v>582</v>
      </c>
      <c r="AA12" s="62" t="s">
        <v>211</v>
      </c>
      <c r="AB12" s="63"/>
      <c r="AC12" s="62" t="s">
        <v>508</v>
      </c>
      <c r="AD12" s="62" t="s">
        <v>584</v>
      </c>
      <c r="AE12" s="63" t="s">
        <v>585</v>
      </c>
      <c r="AF12" s="62" t="s">
        <v>579</v>
      </c>
      <c r="AG12" s="62" t="s">
        <v>565</v>
      </c>
      <c r="AH12" s="62" t="s">
        <v>586</v>
      </c>
      <c r="AI12" s="62" t="s">
        <v>587</v>
      </c>
      <c r="AJ12" s="62" t="s">
        <v>587</v>
      </c>
      <c r="AK12" s="62" t="s">
        <v>587</v>
      </c>
      <c r="AL12" s="62" t="s">
        <v>579</v>
      </c>
      <c r="AM12" s="62" t="s">
        <v>588</v>
      </c>
      <c r="AN12" s="54"/>
      <c r="AO12" s="54"/>
    </row>
    <row r="13" spans="1:41" ht="144">
      <c r="A13" s="63" t="s">
        <v>87</v>
      </c>
      <c r="B13" s="62" t="s">
        <v>37</v>
      </c>
      <c r="C13" s="62" t="s">
        <v>592</v>
      </c>
      <c r="D13" s="63">
        <v>108284</v>
      </c>
      <c r="E13" s="64" t="s">
        <v>593</v>
      </c>
      <c r="F13" s="62" t="s">
        <v>37</v>
      </c>
      <c r="G13" s="62" t="s">
        <v>578</v>
      </c>
      <c r="H13" s="63">
        <v>1</v>
      </c>
      <c r="I13" s="63" t="s">
        <v>583</v>
      </c>
      <c r="J13" s="62" t="s">
        <v>105</v>
      </c>
      <c r="K13" s="63">
        <v>4</v>
      </c>
      <c r="L13" s="62" t="s">
        <v>509</v>
      </c>
      <c r="M13" s="63">
        <v>4</v>
      </c>
      <c r="N13" s="62" t="s">
        <v>211</v>
      </c>
      <c r="O13" s="62" t="s">
        <v>211</v>
      </c>
      <c r="P13" s="63">
        <v>0</v>
      </c>
      <c r="Q13" s="62" t="s">
        <v>211</v>
      </c>
      <c r="R13" s="62" t="s">
        <v>211</v>
      </c>
      <c r="S13" s="62" t="s">
        <v>211</v>
      </c>
      <c r="T13" s="62" t="s">
        <v>211</v>
      </c>
      <c r="U13" s="63" t="s">
        <v>564</v>
      </c>
      <c r="V13" s="63"/>
      <c r="W13" s="62" t="s">
        <v>591</v>
      </c>
      <c r="X13" s="62" t="s">
        <v>580</v>
      </c>
      <c r="Y13" s="62" t="s">
        <v>581</v>
      </c>
      <c r="Z13" s="62" t="s">
        <v>582</v>
      </c>
      <c r="AA13" s="62" t="s">
        <v>211</v>
      </c>
      <c r="AB13" s="63"/>
      <c r="AC13" s="62" t="s">
        <v>508</v>
      </c>
      <c r="AD13" s="62" t="s">
        <v>584</v>
      </c>
      <c r="AE13" s="63">
        <v>22</v>
      </c>
      <c r="AF13" s="62" t="s">
        <v>579</v>
      </c>
      <c r="AG13" s="62" t="s">
        <v>565</v>
      </c>
      <c r="AH13" s="62" t="s">
        <v>586</v>
      </c>
      <c r="AI13" s="62" t="s">
        <v>587</v>
      </c>
      <c r="AJ13" s="62" t="s">
        <v>587</v>
      </c>
      <c r="AK13" s="62" t="s">
        <v>587</v>
      </c>
      <c r="AL13" s="62" t="s">
        <v>579</v>
      </c>
      <c r="AM13" s="62" t="s">
        <v>588</v>
      </c>
      <c r="AN13" s="54"/>
      <c r="AO13" s="54"/>
    </row>
    <row r="14" spans="1:41" ht="96">
      <c r="A14" s="63" t="s">
        <v>89</v>
      </c>
      <c r="B14" s="62" t="s">
        <v>37</v>
      </c>
      <c r="C14" s="62" t="s">
        <v>594</v>
      </c>
      <c r="D14" s="63">
        <v>108283</v>
      </c>
      <c r="E14" s="64" t="s">
        <v>595</v>
      </c>
      <c r="F14" s="62" t="s">
        <v>37</v>
      </c>
      <c r="G14" s="62" t="s">
        <v>578</v>
      </c>
      <c r="H14" s="63">
        <v>1</v>
      </c>
      <c r="I14" s="63" t="s">
        <v>583</v>
      </c>
      <c r="J14" s="62" t="s">
        <v>105</v>
      </c>
      <c r="K14" s="63">
        <v>4</v>
      </c>
      <c r="L14" s="62" t="s">
        <v>509</v>
      </c>
      <c r="M14" s="63">
        <v>4</v>
      </c>
      <c r="N14" s="62" t="s">
        <v>211</v>
      </c>
      <c r="O14" s="62" t="s">
        <v>211</v>
      </c>
      <c r="P14" s="63">
        <v>0</v>
      </c>
      <c r="Q14" s="62" t="s">
        <v>211</v>
      </c>
      <c r="R14" s="62" t="s">
        <v>211</v>
      </c>
      <c r="S14" s="62" t="s">
        <v>211</v>
      </c>
      <c r="T14" s="62" t="s">
        <v>211</v>
      </c>
      <c r="U14" s="63" t="s">
        <v>564</v>
      </c>
      <c r="V14" s="63"/>
      <c r="W14" s="62" t="s">
        <v>591</v>
      </c>
      <c r="X14" s="62" t="s">
        <v>591</v>
      </c>
      <c r="Y14" s="62" t="s">
        <v>581</v>
      </c>
      <c r="Z14" s="62" t="s">
        <v>582</v>
      </c>
      <c r="AA14" s="62" t="s">
        <v>211</v>
      </c>
      <c r="AB14" s="63"/>
      <c r="AC14" s="62" t="s">
        <v>508</v>
      </c>
      <c r="AD14" s="62" t="s">
        <v>584</v>
      </c>
      <c r="AE14" s="63">
        <v>22</v>
      </c>
      <c r="AF14" s="62" t="s">
        <v>579</v>
      </c>
      <c r="AG14" s="63">
        <v>0</v>
      </c>
      <c r="AH14" s="62" t="s">
        <v>586</v>
      </c>
      <c r="AI14" s="62" t="s">
        <v>587</v>
      </c>
      <c r="AJ14" s="62" t="s">
        <v>587</v>
      </c>
      <c r="AK14" s="62" t="s">
        <v>587</v>
      </c>
      <c r="AL14" s="62" t="s">
        <v>579</v>
      </c>
      <c r="AM14" s="62" t="s">
        <v>588</v>
      </c>
      <c r="AN14" s="54"/>
      <c r="AO14" s="54"/>
    </row>
  </sheetData>
  <mergeCells count="29">
    <mergeCell ref="H7:AC7"/>
    <mergeCell ref="A1:A2"/>
    <mergeCell ref="C1:D1"/>
    <mergeCell ref="E1:F1"/>
    <mergeCell ref="A5:AO5"/>
    <mergeCell ref="A6:G6"/>
    <mergeCell ref="H6:AM6"/>
    <mergeCell ref="AN6:AN9"/>
    <mergeCell ref="AO6:AO9"/>
    <mergeCell ref="A7:A9"/>
    <mergeCell ref="B7:B9"/>
    <mergeCell ref="C7:C9"/>
    <mergeCell ref="D7:D9"/>
    <mergeCell ref="E7:E9"/>
    <mergeCell ref="F7:F9"/>
    <mergeCell ref="G7:G9"/>
    <mergeCell ref="H8:M8"/>
    <mergeCell ref="N8:P8"/>
    <mergeCell ref="Q8:T8"/>
    <mergeCell ref="U8:X8"/>
    <mergeCell ref="Y8:AC8"/>
    <mergeCell ref="AF8:AH8"/>
    <mergeCell ref="AJ8:AK8"/>
    <mergeCell ref="AL8:AM8"/>
    <mergeCell ref="AD7:AE7"/>
    <mergeCell ref="AF7:AH7"/>
    <mergeCell ref="AI7:AK7"/>
    <mergeCell ref="AL7:AM7"/>
    <mergeCell ref="AD8:AE8"/>
  </mergeCells>
  <conditionalFormatting sqref="B63">
    <cfRule type="duplicateValues" dxfId="111" priority="1"/>
    <cfRule type="duplicateValues" dxfId="11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FE4C-A211-45F0-A80C-4403F9F7710C}">
  <dimension ref="A1:V151"/>
  <sheetViews>
    <sheetView zoomScale="80" zoomScaleNormal="80" workbookViewId="0">
      <selection activeCell="X7" sqref="X7"/>
    </sheetView>
  </sheetViews>
  <sheetFormatPr baseColWidth="10" defaultColWidth="8.83203125" defaultRowHeight="15"/>
  <cols>
    <col min="22" max="22" width="10.1640625" bestFit="1" customWidth="1"/>
  </cols>
  <sheetData>
    <row r="1" spans="1:22" ht="16" thickBot="1"/>
    <row r="2" spans="1:22" ht="16" thickBot="1">
      <c r="A2" s="91" t="s">
        <v>607</v>
      </c>
      <c r="B2" s="92"/>
      <c r="C2" s="93" t="s">
        <v>608</v>
      </c>
      <c r="D2" s="94"/>
      <c r="E2" s="94"/>
      <c r="F2" s="95"/>
      <c r="G2" s="96"/>
      <c r="H2" s="96"/>
      <c r="I2" s="96"/>
      <c r="J2" s="96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6" thickBot="1">
      <c r="A3" s="98">
        <v>1</v>
      </c>
      <c r="B3" s="99">
        <v>1</v>
      </c>
      <c r="C3" s="100" t="s">
        <v>609</v>
      </c>
      <c r="D3" s="101">
        <v>2</v>
      </c>
      <c r="E3" s="100" t="s">
        <v>610</v>
      </c>
      <c r="F3" s="101">
        <v>3</v>
      </c>
      <c r="G3" s="96"/>
      <c r="H3" s="96"/>
      <c r="I3" s="96"/>
      <c r="J3" s="96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</row>
    <row r="4" spans="1:2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93"/>
      <c r="T4" s="193"/>
      <c r="U4" s="193"/>
      <c r="V4" s="104"/>
    </row>
    <row r="5" spans="1:22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94"/>
      <c r="T5" s="194"/>
      <c r="U5" s="194"/>
      <c r="V5" s="106"/>
    </row>
    <row r="6" spans="1:22">
      <c r="A6" s="105"/>
      <c r="B6" s="107" t="s">
        <v>611</v>
      </c>
      <c r="C6" s="105"/>
      <c r="D6" s="105"/>
      <c r="E6" s="105"/>
      <c r="F6" s="105"/>
      <c r="G6" s="105"/>
      <c r="H6" s="105"/>
      <c r="I6" s="105"/>
      <c r="J6" s="105"/>
      <c r="K6" s="105"/>
      <c r="L6" s="107" t="s">
        <v>612</v>
      </c>
      <c r="M6" s="105"/>
      <c r="N6" s="105"/>
      <c r="O6" s="105"/>
      <c r="P6" s="108"/>
      <c r="Q6" s="105"/>
      <c r="R6" s="105"/>
      <c r="S6" s="194"/>
      <c r="T6" s="195"/>
      <c r="U6" s="195"/>
      <c r="V6" s="109"/>
    </row>
    <row r="7" spans="1:22">
      <c r="A7" s="105"/>
      <c r="B7" s="107" t="s">
        <v>613</v>
      </c>
      <c r="C7" s="107"/>
      <c r="D7" s="107"/>
      <c r="E7" s="107"/>
      <c r="F7" s="110"/>
      <c r="G7" s="110"/>
      <c r="H7" s="110"/>
      <c r="I7" s="192" t="s">
        <v>614</v>
      </c>
      <c r="J7" s="192"/>
      <c r="K7" s="111"/>
      <c r="L7" s="105"/>
      <c r="M7" s="110"/>
      <c r="N7" s="107"/>
      <c r="O7" s="107"/>
      <c r="P7" s="107"/>
      <c r="Q7" s="107"/>
      <c r="R7" s="107"/>
      <c r="S7" s="107"/>
      <c r="T7" s="107"/>
      <c r="U7" s="107"/>
      <c r="V7" s="107"/>
    </row>
    <row r="8" spans="1:22">
      <c r="A8" s="105"/>
      <c r="B8" s="110" t="s">
        <v>615</v>
      </c>
      <c r="C8" s="189" t="s">
        <v>616</v>
      </c>
      <c r="D8" s="190"/>
      <c r="E8" s="190"/>
      <c r="F8" s="190"/>
      <c r="G8" s="190"/>
      <c r="H8" s="191"/>
      <c r="I8" s="112" t="s">
        <v>617</v>
      </c>
      <c r="J8" s="110"/>
      <c r="K8" s="110"/>
      <c r="L8" s="110"/>
      <c r="M8" s="110"/>
      <c r="N8" s="110"/>
      <c r="O8" s="107"/>
      <c r="P8" s="107"/>
      <c r="Q8" s="107"/>
      <c r="R8" s="107"/>
      <c r="S8" s="107"/>
      <c r="T8" s="107"/>
      <c r="U8" s="107"/>
      <c r="V8" s="107"/>
    </row>
    <row r="9" spans="1:22">
      <c r="A9" s="105"/>
      <c r="B9" s="111"/>
      <c r="C9" s="174"/>
      <c r="D9" s="174"/>
      <c r="E9" s="174"/>
      <c r="F9" s="174"/>
      <c r="G9" s="111"/>
      <c r="H9" s="174"/>
      <c r="I9" s="174"/>
      <c r="J9" s="111"/>
      <c r="K9" s="111"/>
      <c r="L9" s="111"/>
      <c r="M9" s="111"/>
      <c r="N9" s="111"/>
      <c r="O9" s="113"/>
      <c r="P9" s="113"/>
      <c r="Q9" s="113"/>
      <c r="R9" s="113"/>
      <c r="S9" s="113"/>
      <c r="T9" s="113"/>
      <c r="U9" s="113"/>
      <c r="V9" s="113"/>
    </row>
    <row r="10" spans="1:22">
      <c r="A10" s="105"/>
      <c r="B10" s="107" t="s">
        <v>618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68" t="s">
        <v>619</v>
      </c>
      <c r="S10" s="168" t="s">
        <v>620</v>
      </c>
      <c r="T10" s="171" t="s">
        <v>621</v>
      </c>
      <c r="U10" s="171" t="s">
        <v>622</v>
      </c>
      <c r="V10" s="171" t="s">
        <v>375</v>
      </c>
    </row>
    <row r="11" spans="1:22">
      <c r="A11" s="105"/>
      <c r="B11" s="174" t="s">
        <v>623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69"/>
      <c r="S11" s="169"/>
      <c r="T11" s="172"/>
      <c r="U11" s="172"/>
      <c r="V11" s="172"/>
    </row>
    <row r="12" spans="1:22">
      <c r="A12" s="176" t="s">
        <v>624</v>
      </c>
      <c r="B12" s="114" t="s">
        <v>625</v>
      </c>
      <c r="C12" s="114" t="s">
        <v>626</v>
      </c>
      <c r="D12" s="114" t="s">
        <v>627</v>
      </c>
      <c r="E12" s="114" t="s">
        <v>628</v>
      </c>
      <c r="F12" s="114" t="s">
        <v>629</v>
      </c>
      <c r="G12" s="114" t="s">
        <v>630</v>
      </c>
      <c r="H12" s="114" t="s">
        <v>631</v>
      </c>
      <c r="I12" s="114" t="s">
        <v>632</v>
      </c>
      <c r="J12" s="114" t="s">
        <v>633</v>
      </c>
      <c r="K12" s="114" t="s">
        <v>634</v>
      </c>
      <c r="L12" s="114" t="s">
        <v>635</v>
      </c>
      <c r="M12" s="114" t="s">
        <v>636</v>
      </c>
      <c r="N12" s="114" t="s">
        <v>637</v>
      </c>
      <c r="O12" s="114" t="s">
        <v>638</v>
      </c>
      <c r="P12" s="114" t="s">
        <v>639</v>
      </c>
      <c r="Q12" s="114"/>
      <c r="R12" s="169"/>
      <c r="S12" s="169"/>
      <c r="T12" s="172"/>
      <c r="U12" s="172"/>
      <c r="V12" s="172"/>
    </row>
    <row r="13" spans="1:22">
      <c r="A13" s="176"/>
      <c r="B13" s="115">
        <v>2040.9065000000003</v>
      </c>
      <c r="C13" s="115">
        <v>3028.8125</v>
      </c>
      <c r="D13" s="115">
        <v>4464.7224999999999</v>
      </c>
      <c r="E13" s="115">
        <v>4625.5445</v>
      </c>
      <c r="F13" s="115">
        <v>4625.5445</v>
      </c>
      <c r="G13" s="115">
        <v>4625.5445</v>
      </c>
      <c r="H13" s="115">
        <v>4625.5445</v>
      </c>
      <c r="I13" s="115">
        <v>4625.5445</v>
      </c>
      <c r="J13" s="115">
        <v>4625.5445</v>
      </c>
      <c r="K13" s="115">
        <v>4625.5445</v>
      </c>
      <c r="L13" s="115">
        <v>4625.5445</v>
      </c>
      <c r="M13" s="115">
        <v>4625.5445</v>
      </c>
      <c r="N13" s="115">
        <v>4625.5445</v>
      </c>
      <c r="O13" s="115"/>
      <c r="P13" s="115"/>
      <c r="Q13" s="115"/>
      <c r="R13" s="169"/>
      <c r="S13" s="169"/>
      <c r="T13" s="172"/>
      <c r="U13" s="172"/>
      <c r="V13" s="172"/>
    </row>
    <row r="14" spans="1:22" ht="22">
      <c r="A14" s="176"/>
      <c r="B14" s="116" t="s">
        <v>640</v>
      </c>
      <c r="C14" s="116" t="s">
        <v>641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70"/>
      <c r="S14" s="170"/>
      <c r="T14" s="173"/>
      <c r="U14" s="173"/>
      <c r="V14" s="173"/>
    </row>
    <row r="15" spans="1:22">
      <c r="A15" s="176"/>
      <c r="B15" s="111">
        <v>1310</v>
      </c>
      <c r="C15" s="111">
        <v>1310</v>
      </c>
      <c r="D15" s="111">
        <v>1310</v>
      </c>
      <c r="E15" s="111">
        <v>1310</v>
      </c>
      <c r="F15" s="111">
        <v>1310</v>
      </c>
      <c r="G15" s="111">
        <v>1310</v>
      </c>
      <c r="H15" s="111">
        <v>1310</v>
      </c>
      <c r="I15" s="111">
        <v>1310</v>
      </c>
      <c r="J15" s="111">
        <v>1310</v>
      </c>
      <c r="K15" s="111">
        <v>1310</v>
      </c>
      <c r="L15" s="111">
        <v>1310</v>
      </c>
      <c r="M15" s="111">
        <v>1310</v>
      </c>
      <c r="N15" s="111">
        <v>1310</v>
      </c>
      <c r="O15" s="111">
        <v>1310</v>
      </c>
      <c r="P15" s="111">
        <v>1310</v>
      </c>
      <c r="Q15" s="111"/>
      <c r="R15" s="111" t="s">
        <v>642</v>
      </c>
      <c r="S15" s="111" t="s">
        <v>642</v>
      </c>
      <c r="T15" s="111" t="s">
        <v>643</v>
      </c>
      <c r="U15" s="111" t="s">
        <v>609</v>
      </c>
      <c r="V15" s="111"/>
    </row>
    <row r="16" spans="1:22">
      <c r="A16" s="117">
        <v>1</v>
      </c>
      <c r="B16" s="118">
        <v>0</v>
      </c>
      <c r="C16" s="118">
        <v>0</v>
      </c>
      <c r="D16" s="118"/>
      <c r="E16" s="118"/>
      <c r="F16" s="118"/>
      <c r="G16" s="118"/>
      <c r="H16" s="118"/>
      <c r="I16" s="118"/>
      <c r="J16" s="118"/>
      <c r="K16" s="119"/>
      <c r="L16" s="119"/>
      <c r="M16" s="119"/>
      <c r="N16" s="119"/>
      <c r="O16" s="119"/>
      <c r="P16" s="119"/>
      <c r="Q16" s="119"/>
      <c r="R16" s="119">
        <v>0.26100000000000001</v>
      </c>
      <c r="S16" s="120">
        <v>0.29199999999999998</v>
      </c>
      <c r="T16" s="120">
        <v>0.75580000000000003</v>
      </c>
      <c r="U16" s="121">
        <f>R16/T16</f>
        <v>0.34532945223604128</v>
      </c>
      <c r="V16" s="121" t="s">
        <v>644</v>
      </c>
    </row>
    <row r="17" spans="1:22">
      <c r="A17" s="117">
        <v>2</v>
      </c>
      <c r="B17" s="118">
        <v>0</v>
      </c>
      <c r="C17" s="118">
        <v>0</v>
      </c>
      <c r="D17" s="118"/>
      <c r="E17" s="118"/>
      <c r="F17" s="118"/>
      <c r="G17" s="118"/>
      <c r="H17" s="118"/>
      <c r="I17" s="118"/>
      <c r="J17" s="118"/>
      <c r="K17" s="119"/>
      <c r="L17" s="119"/>
      <c r="M17" s="119"/>
      <c r="N17" s="119"/>
      <c r="O17" s="119"/>
      <c r="P17" s="119"/>
      <c r="Q17" s="119"/>
      <c r="R17" s="119">
        <v>0.187</v>
      </c>
      <c r="S17" s="120">
        <v>0.27200000000000002</v>
      </c>
      <c r="T17" s="120">
        <v>0.75600000000000001</v>
      </c>
      <c r="U17" s="121">
        <f t="shared" ref="U17:U19" si="0">S17/T17</f>
        <v>0.35978835978835982</v>
      </c>
      <c r="V17" s="121" t="s">
        <v>644</v>
      </c>
    </row>
    <row r="18" spans="1:22">
      <c r="A18" s="117">
        <v>3</v>
      </c>
      <c r="B18" s="118">
        <v>0</v>
      </c>
      <c r="C18" s="118">
        <v>0</v>
      </c>
      <c r="D18" s="118"/>
      <c r="E18" s="118"/>
      <c r="F18" s="118"/>
      <c r="G18" s="118"/>
      <c r="H18" s="118"/>
      <c r="I18" s="118"/>
      <c r="J18" s="118"/>
      <c r="K18" s="119"/>
      <c r="L18" s="119"/>
      <c r="M18" s="119"/>
      <c r="N18" s="119"/>
      <c r="O18" s="119"/>
      <c r="P18" s="119"/>
      <c r="Q18" s="119"/>
      <c r="R18" s="119">
        <v>0.69799999999999995</v>
      </c>
      <c r="S18" s="120">
        <v>0.27900000000000003</v>
      </c>
      <c r="T18" s="120">
        <v>0.75629999999999997</v>
      </c>
      <c r="U18" s="121">
        <f t="shared" si="0"/>
        <v>0.36890122967076561</v>
      </c>
      <c r="V18" s="121" t="s">
        <v>644</v>
      </c>
    </row>
    <row r="19" spans="1:22">
      <c r="A19" s="117">
        <v>4</v>
      </c>
      <c r="B19" s="118">
        <v>0</v>
      </c>
      <c r="C19" s="118">
        <v>0</v>
      </c>
      <c r="D19" s="118"/>
      <c r="E19" s="118"/>
      <c r="F19" s="118"/>
      <c r="G19" s="118"/>
      <c r="H19" s="118"/>
      <c r="I19" s="118"/>
      <c r="J19" s="118"/>
      <c r="K19" s="119"/>
      <c r="L19" s="119"/>
      <c r="M19" s="119"/>
      <c r="N19" s="119"/>
      <c r="O19" s="119"/>
      <c r="P19" s="119"/>
      <c r="Q19" s="119"/>
      <c r="R19" s="119">
        <v>0.218</v>
      </c>
      <c r="S19" s="120">
        <v>0.29599999999999999</v>
      </c>
      <c r="T19" s="120">
        <v>0.75639999999999996</v>
      </c>
      <c r="U19" s="121">
        <f t="shared" si="0"/>
        <v>0.39132734003172925</v>
      </c>
      <c r="V19" s="121" t="s">
        <v>644</v>
      </c>
    </row>
    <row r="20" spans="1:22">
      <c r="A20" s="117">
        <v>5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9"/>
      <c r="L20" s="119"/>
      <c r="M20" s="119"/>
      <c r="N20" s="119"/>
      <c r="O20" s="119"/>
      <c r="P20" s="119"/>
      <c r="Q20" s="119"/>
      <c r="R20" s="119"/>
      <c r="S20" s="120"/>
      <c r="T20" s="120"/>
      <c r="U20" s="121"/>
      <c r="V20" s="121" t="s">
        <v>645</v>
      </c>
    </row>
    <row r="21" spans="1:22">
      <c r="A21" s="117">
        <v>6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9"/>
      <c r="L21" s="119"/>
      <c r="M21" s="119"/>
      <c r="N21" s="119"/>
      <c r="O21" s="119"/>
      <c r="P21" s="119"/>
      <c r="Q21" s="119"/>
      <c r="R21" s="119"/>
      <c r="S21" s="120"/>
      <c r="T21" s="120"/>
      <c r="U21" s="121"/>
      <c r="V21" s="121" t="s">
        <v>645</v>
      </c>
    </row>
    <row r="22" spans="1:22">
      <c r="A22" s="117">
        <v>7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9"/>
      <c r="L22" s="119"/>
      <c r="M22" s="119"/>
      <c r="N22" s="119"/>
      <c r="O22" s="119"/>
      <c r="P22" s="119"/>
      <c r="Q22" s="119"/>
      <c r="R22" s="119"/>
      <c r="S22" s="120"/>
      <c r="T22" s="120"/>
      <c r="U22" s="121"/>
      <c r="V22" s="121" t="s">
        <v>645</v>
      </c>
    </row>
    <row r="23" spans="1:22">
      <c r="A23" s="117">
        <v>8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9"/>
      <c r="L23" s="119"/>
      <c r="M23" s="119"/>
      <c r="N23" s="119"/>
      <c r="O23" s="119"/>
      <c r="P23" s="119"/>
      <c r="Q23" s="119"/>
      <c r="R23" s="119"/>
      <c r="S23" s="120"/>
      <c r="T23" s="120"/>
      <c r="U23" s="121"/>
      <c r="V23" s="121" t="s">
        <v>645</v>
      </c>
    </row>
    <row r="24" spans="1:22">
      <c r="A24" s="117">
        <v>9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9"/>
      <c r="L24" s="119"/>
      <c r="M24" s="119"/>
      <c r="N24" s="119"/>
      <c r="O24" s="119"/>
      <c r="P24" s="119"/>
      <c r="Q24" s="119"/>
      <c r="R24" s="119"/>
      <c r="S24" s="120"/>
      <c r="T24" s="120"/>
      <c r="U24" s="121"/>
      <c r="V24" s="121" t="s">
        <v>645</v>
      </c>
    </row>
    <row r="25" spans="1:22">
      <c r="A25" s="117">
        <v>10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9"/>
      <c r="L25" s="119"/>
      <c r="M25" s="119"/>
      <c r="N25" s="119"/>
      <c r="O25" s="119"/>
      <c r="P25" s="119"/>
      <c r="Q25" s="119"/>
      <c r="R25" s="119"/>
      <c r="S25" s="120"/>
      <c r="T25" s="120"/>
      <c r="U25" s="121"/>
      <c r="V25" s="121" t="s">
        <v>645</v>
      </c>
    </row>
    <row r="26" spans="1:22">
      <c r="A26" s="117">
        <v>11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9"/>
      <c r="L26" s="119"/>
      <c r="M26" s="119"/>
      <c r="N26" s="119"/>
      <c r="O26" s="119"/>
      <c r="P26" s="119"/>
      <c r="Q26" s="119"/>
      <c r="R26" s="119"/>
      <c r="S26" s="120"/>
      <c r="T26" s="120"/>
      <c r="U26" s="121"/>
      <c r="V26" s="121" t="s">
        <v>645</v>
      </c>
    </row>
    <row r="27" spans="1:22">
      <c r="A27" s="117">
        <v>12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9"/>
      <c r="L27" s="119"/>
      <c r="M27" s="119"/>
      <c r="N27" s="119"/>
      <c r="O27" s="119"/>
      <c r="P27" s="119"/>
      <c r="Q27" s="119"/>
      <c r="R27" s="119"/>
      <c r="S27" s="120"/>
      <c r="T27" s="120"/>
      <c r="U27" s="121"/>
      <c r="V27" s="121" t="s">
        <v>645</v>
      </c>
    </row>
    <row r="28" spans="1:22">
      <c r="A28" s="117">
        <v>13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9"/>
      <c r="L28" s="119"/>
      <c r="M28" s="119"/>
      <c r="N28" s="119"/>
      <c r="O28" s="119"/>
      <c r="P28" s="119"/>
      <c r="Q28" s="119"/>
      <c r="R28" s="119"/>
      <c r="S28" s="120"/>
      <c r="T28" s="120"/>
      <c r="U28" s="121"/>
      <c r="V28" s="121" t="s">
        <v>645</v>
      </c>
    </row>
    <row r="29" spans="1:22">
      <c r="A29" s="117">
        <v>14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9"/>
      <c r="L29" s="119"/>
      <c r="M29" s="119"/>
      <c r="N29" s="119"/>
      <c r="O29" s="119"/>
      <c r="P29" s="119"/>
      <c r="Q29" s="119"/>
      <c r="R29" s="119"/>
      <c r="S29" s="120"/>
      <c r="T29" s="120"/>
      <c r="U29" s="121"/>
      <c r="V29" s="121" t="s">
        <v>645</v>
      </c>
    </row>
    <row r="30" spans="1:22">
      <c r="A30" s="117">
        <v>15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9"/>
      <c r="L30" s="119"/>
      <c r="M30" s="119"/>
      <c r="N30" s="119"/>
      <c r="O30" s="119"/>
      <c r="P30" s="119"/>
      <c r="Q30" s="119"/>
      <c r="R30" s="119"/>
      <c r="S30" s="120"/>
      <c r="T30" s="120"/>
      <c r="U30" s="121"/>
      <c r="V30" s="121" t="s">
        <v>645</v>
      </c>
    </row>
    <row r="31" spans="1:22">
      <c r="A31" s="117">
        <v>16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9"/>
      <c r="L31" s="119"/>
      <c r="M31" s="119"/>
      <c r="N31" s="119"/>
      <c r="O31" s="119"/>
      <c r="P31" s="119"/>
      <c r="Q31" s="119"/>
      <c r="R31" s="119"/>
      <c r="S31" s="120"/>
      <c r="T31" s="120"/>
      <c r="U31" s="121"/>
      <c r="V31" s="121" t="s">
        <v>645</v>
      </c>
    </row>
    <row r="32" spans="1:22">
      <c r="A32" s="117">
        <v>17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9"/>
      <c r="L32" s="119"/>
      <c r="M32" s="119"/>
      <c r="N32" s="119"/>
      <c r="O32" s="119"/>
      <c r="P32" s="119"/>
      <c r="Q32" s="119"/>
      <c r="R32" s="119"/>
      <c r="S32" s="120"/>
      <c r="T32" s="120"/>
      <c r="U32" s="121"/>
      <c r="V32" s="121" t="s">
        <v>645</v>
      </c>
    </row>
    <row r="33" spans="1:22">
      <c r="A33" s="117">
        <v>18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9"/>
      <c r="L33" s="119"/>
      <c r="M33" s="119"/>
      <c r="N33" s="119"/>
      <c r="O33" s="119"/>
      <c r="P33" s="119"/>
      <c r="Q33" s="119"/>
      <c r="R33" s="119"/>
      <c r="S33" s="120"/>
      <c r="T33" s="120"/>
      <c r="U33" s="121"/>
      <c r="V33" s="121" t="s">
        <v>645</v>
      </c>
    </row>
    <row r="34" spans="1:22">
      <c r="A34" s="117">
        <v>19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9"/>
      <c r="L34" s="119"/>
      <c r="M34" s="119"/>
      <c r="N34" s="119"/>
      <c r="O34" s="119"/>
      <c r="P34" s="119"/>
      <c r="Q34" s="119"/>
      <c r="R34" s="119"/>
      <c r="S34" s="120"/>
      <c r="T34" s="120"/>
      <c r="U34" s="121"/>
      <c r="V34" s="121" t="s">
        <v>645</v>
      </c>
    </row>
    <row r="35" spans="1:22">
      <c r="A35" s="117">
        <v>20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9"/>
      <c r="L35" s="119"/>
      <c r="M35" s="119"/>
      <c r="N35" s="119"/>
      <c r="O35" s="119"/>
      <c r="P35" s="119"/>
      <c r="Q35" s="119"/>
      <c r="R35" s="119"/>
      <c r="S35" s="120"/>
      <c r="T35" s="120"/>
      <c r="U35" s="121"/>
      <c r="V35" s="121" t="s">
        <v>645</v>
      </c>
    </row>
    <row r="36" spans="1:22">
      <c r="A36" s="117">
        <v>21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9"/>
      <c r="L36" s="119"/>
      <c r="M36" s="119"/>
      <c r="N36" s="119"/>
      <c r="O36" s="119"/>
      <c r="P36" s="119"/>
      <c r="Q36" s="119"/>
      <c r="R36" s="119"/>
      <c r="S36" s="120"/>
      <c r="T36" s="120"/>
      <c r="U36" s="121"/>
      <c r="V36" s="121" t="s">
        <v>645</v>
      </c>
    </row>
    <row r="37" spans="1:22">
      <c r="A37" s="117">
        <v>22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9"/>
      <c r="L37" s="119"/>
      <c r="M37" s="119"/>
      <c r="N37" s="119"/>
      <c r="O37" s="119"/>
      <c r="P37" s="119"/>
      <c r="Q37" s="119"/>
      <c r="R37" s="119"/>
      <c r="S37" s="120"/>
      <c r="T37" s="120"/>
      <c r="U37" s="121"/>
      <c r="V37" s="121" t="s">
        <v>645</v>
      </c>
    </row>
    <row r="38" spans="1:22">
      <c r="A38" s="117">
        <v>23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9"/>
      <c r="L38" s="119"/>
      <c r="M38" s="119"/>
      <c r="N38" s="119"/>
      <c r="O38" s="119"/>
      <c r="P38" s="119"/>
      <c r="Q38" s="119"/>
      <c r="R38" s="119"/>
      <c r="S38" s="120"/>
      <c r="T38" s="120"/>
      <c r="U38" s="121"/>
      <c r="V38" s="121" t="s">
        <v>645</v>
      </c>
    </row>
    <row r="39" spans="1:22">
      <c r="A39" s="117">
        <v>24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9"/>
      <c r="L39" s="119"/>
      <c r="M39" s="119"/>
      <c r="N39" s="119"/>
      <c r="O39" s="119"/>
      <c r="P39" s="119"/>
      <c r="Q39" s="119"/>
      <c r="R39" s="119"/>
      <c r="S39" s="120"/>
      <c r="T39" s="120"/>
      <c r="U39" s="121"/>
      <c r="V39" s="121" t="s">
        <v>645</v>
      </c>
    </row>
    <row r="41" spans="1:22" ht="16" thickBot="1"/>
    <row r="42" spans="1:22" ht="16" thickBot="1">
      <c r="A42" s="91" t="s">
        <v>607</v>
      </c>
      <c r="B42" s="92"/>
      <c r="C42" s="93" t="s">
        <v>608</v>
      </c>
      <c r="D42" s="94"/>
      <c r="E42" s="94"/>
      <c r="F42" s="95"/>
      <c r="G42" s="96"/>
      <c r="H42" s="96"/>
      <c r="I42" s="96"/>
      <c r="J42" s="9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6" thickBot="1">
      <c r="A43" s="98">
        <v>1</v>
      </c>
      <c r="B43" s="99">
        <v>1</v>
      </c>
      <c r="C43" s="100" t="s">
        <v>609</v>
      </c>
      <c r="D43" s="101">
        <v>2</v>
      </c>
      <c r="E43" s="100" t="s">
        <v>610</v>
      </c>
      <c r="F43" s="101">
        <v>3</v>
      </c>
      <c r="G43" s="96"/>
      <c r="H43" s="96"/>
      <c r="I43" s="96"/>
      <c r="J43" s="96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</row>
    <row r="44" spans="1:22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93"/>
      <c r="T44" s="193"/>
      <c r="U44" s="193"/>
      <c r="V44" s="104"/>
    </row>
    <row r="45" spans="1:2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94"/>
      <c r="T45" s="194"/>
      <c r="U45" s="194"/>
      <c r="V45" s="106"/>
    </row>
    <row r="46" spans="1:22">
      <c r="A46" s="105"/>
      <c r="B46" s="107" t="s">
        <v>611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7" t="s">
        <v>612</v>
      </c>
      <c r="M46" s="105"/>
      <c r="N46" s="105"/>
      <c r="O46" s="105"/>
      <c r="P46" s="108"/>
      <c r="Q46" s="105"/>
      <c r="R46" s="105"/>
      <c r="S46" s="194"/>
      <c r="T46" s="195"/>
      <c r="U46" s="195"/>
      <c r="V46" s="109"/>
    </row>
    <row r="47" spans="1:22">
      <c r="A47" s="105"/>
      <c r="B47" s="107" t="s">
        <v>613</v>
      </c>
      <c r="C47" s="107"/>
      <c r="D47" s="107"/>
      <c r="E47" s="107"/>
      <c r="F47" s="110"/>
      <c r="G47" s="110"/>
      <c r="H47" s="110"/>
      <c r="I47" s="192" t="s">
        <v>614</v>
      </c>
      <c r="J47" s="192"/>
      <c r="K47" s="111"/>
      <c r="L47" s="105"/>
      <c r="M47" s="110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>
      <c r="A48" s="105"/>
      <c r="B48" s="110" t="s">
        <v>615</v>
      </c>
      <c r="C48" s="107" t="s">
        <v>646</v>
      </c>
      <c r="D48" s="107"/>
      <c r="E48" s="110"/>
      <c r="F48" s="122"/>
      <c r="G48" s="105"/>
      <c r="H48" s="110"/>
      <c r="I48" s="112" t="s">
        <v>647</v>
      </c>
      <c r="J48" s="110"/>
      <c r="K48" s="110"/>
      <c r="L48" s="110"/>
      <c r="M48" s="110"/>
      <c r="N48" s="110"/>
      <c r="O48" s="107"/>
      <c r="P48" s="107"/>
      <c r="Q48" s="107"/>
      <c r="R48" s="107"/>
      <c r="S48" s="107"/>
      <c r="T48" s="107"/>
      <c r="U48" s="107"/>
      <c r="V48" s="107"/>
    </row>
    <row r="49" spans="1:22">
      <c r="A49" s="105"/>
      <c r="B49" s="111"/>
      <c r="C49" s="174"/>
      <c r="D49" s="174"/>
      <c r="E49" s="174"/>
      <c r="F49" s="174"/>
      <c r="G49" s="111"/>
      <c r="H49" s="174"/>
      <c r="I49" s="174"/>
      <c r="J49" s="111"/>
      <c r="K49" s="111"/>
      <c r="L49" s="111"/>
      <c r="M49" s="111"/>
      <c r="N49" s="111"/>
      <c r="O49" s="113"/>
      <c r="P49" s="113"/>
      <c r="Q49" s="113"/>
      <c r="R49" s="113"/>
      <c r="S49" s="113"/>
      <c r="T49" s="113"/>
      <c r="U49" s="113"/>
      <c r="V49" s="113"/>
    </row>
    <row r="50" spans="1:22">
      <c r="A50" s="105"/>
      <c r="B50" s="107" t="s">
        <v>618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68" t="s">
        <v>619</v>
      </c>
      <c r="S50" s="168" t="s">
        <v>620</v>
      </c>
      <c r="T50" s="171" t="s">
        <v>621</v>
      </c>
      <c r="U50" s="171" t="s">
        <v>622</v>
      </c>
      <c r="V50" s="171" t="s">
        <v>375</v>
      </c>
    </row>
    <row r="51" spans="1:22">
      <c r="A51" s="105"/>
      <c r="B51" s="174" t="s">
        <v>623</v>
      </c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69"/>
      <c r="S51" s="169"/>
      <c r="T51" s="172"/>
      <c r="U51" s="172"/>
      <c r="V51" s="172"/>
    </row>
    <row r="52" spans="1:22">
      <c r="A52" s="176" t="s">
        <v>624</v>
      </c>
      <c r="B52" s="114" t="s">
        <v>625</v>
      </c>
      <c r="C52" s="114" t="s">
        <v>626</v>
      </c>
      <c r="D52" s="114" t="s">
        <v>627</v>
      </c>
      <c r="E52" s="114" t="s">
        <v>628</v>
      </c>
      <c r="F52" s="114" t="s">
        <v>629</v>
      </c>
      <c r="G52" s="114" t="s">
        <v>630</v>
      </c>
      <c r="H52" s="114" t="s">
        <v>631</v>
      </c>
      <c r="I52" s="114" t="s">
        <v>632</v>
      </c>
      <c r="J52" s="114" t="s">
        <v>633</v>
      </c>
      <c r="K52" s="114" t="s">
        <v>634</v>
      </c>
      <c r="L52" s="114" t="s">
        <v>635</v>
      </c>
      <c r="M52" s="114" t="s">
        <v>636</v>
      </c>
      <c r="N52" s="114" t="s">
        <v>637</v>
      </c>
      <c r="O52" s="114" t="s">
        <v>638</v>
      </c>
      <c r="P52" s="114" t="s">
        <v>639</v>
      </c>
      <c r="Q52" s="114"/>
      <c r="R52" s="169"/>
      <c r="S52" s="169"/>
      <c r="T52" s="172"/>
      <c r="U52" s="172"/>
      <c r="V52" s="172"/>
    </row>
    <row r="53" spans="1:22">
      <c r="A53" s="176"/>
      <c r="B53" s="115">
        <v>2040.9065000000003</v>
      </c>
      <c r="C53" s="115">
        <v>3028.8125</v>
      </c>
      <c r="D53" s="115">
        <v>4464.7224999999999</v>
      </c>
      <c r="E53" s="115">
        <v>4625.5445</v>
      </c>
      <c r="F53" s="115">
        <v>4625.5445</v>
      </c>
      <c r="G53" s="115">
        <v>4625.5445</v>
      </c>
      <c r="H53" s="115">
        <v>4625.5445</v>
      </c>
      <c r="I53" s="115">
        <v>4625.5445</v>
      </c>
      <c r="J53" s="115">
        <v>4625.5445</v>
      </c>
      <c r="K53" s="115">
        <v>4625.5445</v>
      </c>
      <c r="L53" s="115">
        <v>4625.5445</v>
      </c>
      <c r="M53" s="115">
        <v>4625.5445</v>
      </c>
      <c r="N53" s="115">
        <v>4625.5445</v>
      </c>
      <c r="O53" s="115"/>
      <c r="P53" s="115"/>
      <c r="Q53" s="115"/>
      <c r="R53" s="169"/>
      <c r="S53" s="169"/>
      <c r="T53" s="172"/>
      <c r="U53" s="172"/>
      <c r="V53" s="172"/>
    </row>
    <row r="54" spans="1:22" ht="22">
      <c r="A54" s="176"/>
      <c r="B54" s="116" t="s">
        <v>648</v>
      </c>
      <c r="C54" s="116" t="s">
        <v>649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70"/>
      <c r="S54" s="170"/>
      <c r="T54" s="173"/>
      <c r="U54" s="173"/>
      <c r="V54" s="173"/>
    </row>
    <row r="55" spans="1:22">
      <c r="A55" s="176"/>
      <c r="B55" s="111">
        <v>1310</v>
      </c>
      <c r="C55" s="111">
        <v>1310</v>
      </c>
      <c r="D55" s="111">
        <v>1310</v>
      </c>
      <c r="E55" s="111">
        <v>1310</v>
      </c>
      <c r="F55" s="111">
        <v>1310</v>
      </c>
      <c r="G55" s="111">
        <v>1310</v>
      </c>
      <c r="H55" s="111">
        <v>1310</v>
      </c>
      <c r="I55" s="111">
        <v>1310</v>
      </c>
      <c r="J55" s="111">
        <v>1310</v>
      </c>
      <c r="K55" s="111">
        <v>1310</v>
      </c>
      <c r="L55" s="111">
        <v>1310</v>
      </c>
      <c r="M55" s="111">
        <v>1310</v>
      </c>
      <c r="N55" s="111">
        <v>1310</v>
      </c>
      <c r="O55" s="111">
        <v>1310</v>
      </c>
      <c r="P55" s="111">
        <v>1310</v>
      </c>
      <c r="Q55" s="111"/>
      <c r="R55" s="111" t="s">
        <v>642</v>
      </c>
      <c r="S55" s="111" t="s">
        <v>642</v>
      </c>
      <c r="T55" s="111" t="s">
        <v>643</v>
      </c>
      <c r="U55" s="111" t="s">
        <v>609</v>
      </c>
      <c r="V55" s="111"/>
    </row>
    <row r="56" spans="1:22">
      <c r="A56" s="117">
        <v>1</v>
      </c>
      <c r="B56" s="118">
        <v>1.821</v>
      </c>
      <c r="C56" s="118">
        <v>5.5E-2</v>
      </c>
      <c r="D56" s="118"/>
      <c r="E56" s="118"/>
      <c r="F56" s="118"/>
      <c r="G56" s="118"/>
      <c r="H56" s="118"/>
      <c r="I56" s="118"/>
      <c r="J56" s="118"/>
      <c r="K56" s="119"/>
      <c r="L56" s="119"/>
      <c r="M56" s="119"/>
      <c r="N56" s="119"/>
      <c r="O56" s="119"/>
      <c r="P56" s="119"/>
      <c r="Q56" s="119"/>
      <c r="R56" s="119">
        <v>2.1259999999999999</v>
      </c>
      <c r="S56" s="120">
        <v>0.192</v>
      </c>
      <c r="T56" s="120">
        <v>0.1739</v>
      </c>
      <c r="U56" s="121">
        <f>R56/T56</f>
        <v>12.22541690626797</v>
      </c>
      <c r="V56" s="121" t="s">
        <v>644</v>
      </c>
    </row>
    <row r="57" spans="1:22">
      <c r="A57" s="117">
        <v>2</v>
      </c>
      <c r="B57" s="118">
        <v>0</v>
      </c>
      <c r="C57" s="118">
        <v>5.5E-2</v>
      </c>
      <c r="D57" s="118"/>
      <c r="E57" s="118"/>
      <c r="F57" s="118"/>
      <c r="G57" s="118"/>
      <c r="H57" s="118"/>
      <c r="I57" s="118"/>
      <c r="J57" s="118"/>
      <c r="K57" s="119"/>
      <c r="L57" s="119"/>
      <c r="M57" s="119"/>
      <c r="N57" s="119"/>
      <c r="O57" s="119"/>
      <c r="P57" s="119"/>
      <c r="Q57" s="119"/>
      <c r="R57" s="119">
        <v>0.23799999999999999</v>
      </c>
      <c r="S57" s="120">
        <v>0.23799999999999999</v>
      </c>
      <c r="T57" s="120">
        <v>0.16089999999999999</v>
      </c>
      <c r="U57" s="121">
        <f t="shared" ref="U57:U59" si="1">R57/T57</f>
        <v>1.4791796146674954</v>
      </c>
      <c r="V57" s="121" t="s">
        <v>644</v>
      </c>
    </row>
    <row r="58" spans="1:22">
      <c r="A58" s="117">
        <v>3</v>
      </c>
      <c r="B58" s="118">
        <v>0</v>
      </c>
      <c r="C58" s="118">
        <v>0</v>
      </c>
      <c r="D58" s="118"/>
      <c r="E58" s="118"/>
      <c r="F58" s="118"/>
      <c r="G58" s="118"/>
      <c r="H58" s="118"/>
      <c r="I58" s="118"/>
      <c r="J58" s="118"/>
      <c r="K58" s="119"/>
      <c r="L58" s="119"/>
      <c r="M58" s="119"/>
      <c r="N58" s="119"/>
      <c r="O58" s="119"/>
      <c r="P58" s="119"/>
      <c r="Q58" s="119"/>
      <c r="R58" s="119">
        <v>3.5000000000000003E-2</v>
      </c>
      <c r="S58" s="120">
        <v>0</v>
      </c>
      <c r="T58" s="120">
        <v>9.7000000000000003E-2</v>
      </c>
      <c r="U58" s="121">
        <f t="shared" si="1"/>
        <v>0.36082474226804129</v>
      </c>
      <c r="V58" s="121" t="s">
        <v>644</v>
      </c>
    </row>
    <row r="59" spans="1:22">
      <c r="A59" s="117">
        <v>4</v>
      </c>
      <c r="B59" s="118">
        <v>0</v>
      </c>
      <c r="C59" s="118">
        <v>0</v>
      </c>
      <c r="D59" s="118"/>
      <c r="E59" s="118"/>
      <c r="F59" s="118"/>
      <c r="G59" s="118"/>
      <c r="H59" s="118"/>
      <c r="I59" s="118"/>
      <c r="J59" s="118"/>
      <c r="K59" s="119"/>
      <c r="L59" s="119"/>
      <c r="M59" s="119"/>
      <c r="N59" s="119"/>
      <c r="O59" s="119"/>
      <c r="P59" s="119"/>
      <c r="Q59" s="119"/>
      <c r="R59" s="119">
        <v>1.2709999999999999</v>
      </c>
      <c r="S59" s="120">
        <v>0.29599999999999999</v>
      </c>
      <c r="T59" s="120">
        <v>9.7000000000000003E-3</v>
      </c>
      <c r="U59" s="121">
        <f t="shared" si="1"/>
        <v>131.03092783505153</v>
      </c>
      <c r="V59" s="121" t="s">
        <v>644</v>
      </c>
    </row>
    <row r="60" spans="1:22">
      <c r="A60" s="117">
        <v>5</v>
      </c>
      <c r="B60" s="118"/>
      <c r="C60" s="118"/>
      <c r="D60" s="118"/>
      <c r="E60" s="118"/>
      <c r="F60" s="118"/>
      <c r="G60" s="118"/>
      <c r="H60" s="118"/>
      <c r="I60" s="118"/>
      <c r="J60" s="118"/>
      <c r="K60" s="119"/>
      <c r="L60" s="119"/>
      <c r="M60" s="119"/>
      <c r="N60" s="119"/>
      <c r="O60" s="119"/>
      <c r="P60" s="119"/>
      <c r="Q60" s="119"/>
      <c r="R60" s="119"/>
      <c r="S60" s="120"/>
      <c r="T60" s="120"/>
      <c r="U60" s="121"/>
      <c r="V60" s="121" t="s">
        <v>645</v>
      </c>
    </row>
    <row r="61" spans="1:22">
      <c r="A61" s="117">
        <v>6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9"/>
      <c r="M61" s="119"/>
      <c r="N61" s="119"/>
      <c r="O61" s="119"/>
      <c r="P61" s="119"/>
      <c r="Q61" s="119"/>
      <c r="R61" s="119"/>
      <c r="S61" s="120"/>
      <c r="T61" s="120"/>
      <c r="U61" s="121"/>
      <c r="V61" s="121" t="s">
        <v>645</v>
      </c>
    </row>
    <row r="62" spans="1:22">
      <c r="A62" s="117">
        <v>7</v>
      </c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9"/>
      <c r="M62" s="119"/>
      <c r="N62" s="119"/>
      <c r="O62" s="119"/>
      <c r="P62" s="119"/>
      <c r="Q62" s="119"/>
      <c r="R62" s="119"/>
      <c r="S62" s="120"/>
      <c r="T62" s="120"/>
      <c r="U62" s="121"/>
      <c r="V62" s="121" t="s">
        <v>645</v>
      </c>
    </row>
    <row r="63" spans="1:22">
      <c r="A63" s="117">
        <v>8</v>
      </c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9"/>
      <c r="M63" s="119"/>
      <c r="N63" s="119"/>
      <c r="O63" s="119"/>
      <c r="P63" s="119"/>
      <c r="Q63" s="119"/>
      <c r="R63" s="119"/>
      <c r="S63" s="120"/>
      <c r="T63" s="120"/>
      <c r="U63" s="121"/>
      <c r="V63" s="121" t="s">
        <v>645</v>
      </c>
    </row>
    <row r="64" spans="1:22">
      <c r="A64" s="117">
        <v>9</v>
      </c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9"/>
      <c r="M64" s="119"/>
      <c r="N64" s="119"/>
      <c r="O64" s="119"/>
      <c r="P64" s="119"/>
      <c r="Q64" s="119"/>
      <c r="R64" s="119"/>
      <c r="S64" s="120"/>
      <c r="T64" s="120"/>
      <c r="U64" s="121"/>
      <c r="V64" s="121" t="s">
        <v>645</v>
      </c>
    </row>
    <row r="65" spans="1:22">
      <c r="A65" s="117">
        <v>10</v>
      </c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9"/>
      <c r="M65" s="119"/>
      <c r="N65" s="119"/>
      <c r="O65" s="119"/>
      <c r="P65" s="119"/>
      <c r="Q65" s="119"/>
      <c r="R65" s="119"/>
      <c r="S65" s="120"/>
      <c r="T65" s="120"/>
      <c r="U65" s="121"/>
      <c r="V65" s="121" t="s">
        <v>645</v>
      </c>
    </row>
    <row r="66" spans="1:22">
      <c r="A66" s="117">
        <v>11</v>
      </c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9"/>
      <c r="M66" s="119"/>
      <c r="N66" s="119"/>
      <c r="O66" s="119"/>
      <c r="P66" s="119"/>
      <c r="Q66" s="119"/>
      <c r="R66" s="119"/>
      <c r="S66" s="120"/>
      <c r="T66" s="120"/>
      <c r="U66" s="121"/>
      <c r="V66" s="121" t="s">
        <v>645</v>
      </c>
    </row>
    <row r="67" spans="1:22">
      <c r="A67" s="117">
        <v>12</v>
      </c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9"/>
      <c r="M67" s="119"/>
      <c r="N67" s="119"/>
      <c r="O67" s="119"/>
      <c r="P67" s="119"/>
      <c r="Q67" s="119"/>
      <c r="R67" s="119"/>
      <c r="S67" s="120"/>
      <c r="T67" s="120"/>
      <c r="U67" s="121"/>
      <c r="V67" s="121" t="s">
        <v>645</v>
      </c>
    </row>
    <row r="68" spans="1:22">
      <c r="A68" s="117">
        <v>13</v>
      </c>
      <c r="B68" s="118"/>
      <c r="C68" s="118"/>
      <c r="D68" s="118"/>
      <c r="E68" s="118"/>
      <c r="F68" s="118"/>
      <c r="G68" s="118"/>
      <c r="H68" s="118"/>
      <c r="I68" s="118"/>
      <c r="J68" s="118"/>
      <c r="K68" s="119"/>
      <c r="L68" s="119"/>
      <c r="M68" s="119"/>
      <c r="N68" s="119"/>
      <c r="O68" s="119"/>
      <c r="P68" s="119"/>
      <c r="Q68" s="119"/>
      <c r="R68" s="119"/>
      <c r="S68" s="120"/>
      <c r="T68" s="120"/>
      <c r="U68" s="121"/>
      <c r="V68" s="121" t="s">
        <v>645</v>
      </c>
    </row>
    <row r="69" spans="1:22">
      <c r="A69" s="117">
        <v>14</v>
      </c>
      <c r="B69" s="118"/>
      <c r="C69" s="118"/>
      <c r="D69" s="118"/>
      <c r="E69" s="118"/>
      <c r="F69" s="118"/>
      <c r="G69" s="118"/>
      <c r="H69" s="118"/>
      <c r="I69" s="118"/>
      <c r="J69" s="118"/>
      <c r="K69" s="119"/>
      <c r="L69" s="119"/>
      <c r="M69" s="119"/>
      <c r="N69" s="119"/>
      <c r="O69" s="119"/>
      <c r="P69" s="119"/>
      <c r="Q69" s="119"/>
      <c r="R69" s="119"/>
      <c r="S69" s="120"/>
      <c r="T69" s="120"/>
      <c r="U69" s="121"/>
      <c r="V69" s="121" t="s">
        <v>645</v>
      </c>
    </row>
    <row r="70" spans="1:22">
      <c r="A70" s="117">
        <v>15</v>
      </c>
      <c r="B70" s="118"/>
      <c r="C70" s="118"/>
      <c r="D70" s="118"/>
      <c r="E70" s="118"/>
      <c r="F70" s="118"/>
      <c r="G70" s="118"/>
      <c r="H70" s="118"/>
      <c r="I70" s="118"/>
      <c r="J70" s="118"/>
      <c r="K70" s="119"/>
      <c r="L70" s="119"/>
      <c r="M70" s="119"/>
      <c r="N70" s="119"/>
      <c r="O70" s="119"/>
      <c r="P70" s="119"/>
      <c r="Q70" s="119"/>
      <c r="R70" s="119"/>
      <c r="S70" s="120"/>
      <c r="T70" s="120"/>
      <c r="U70" s="121"/>
      <c r="V70" s="121" t="s">
        <v>645</v>
      </c>
    </row>
    <row r="71" spans="1:22">
      <c r="A71" s="117">
        <v>16</v>
      </c>
      <c r="B71" s="118"/>
      <c r="C71" s="118"/>
      <c r="D71" s="118"/>
      <c r="E71" s="118"/>
      <c r="F71" s="118"/>
      <c r="G71" s="118"/>
      <c r="H71" s="118"/>
      <c r="I71" s="118"/>
      <c r="J71" s="118"/>
      <c r="K71" s="119"/>
      <c r="L71" s="119"/>
      <c r="M71" s="119"/>
      <c r="N71" s="119"/>
      <c r="O71" s="119"/>
      <c r="P71" s="119"/>
      <c r="Q71" s="119"/>
      <c r="R71" s="119"/>
      <c r="S71" s="120"/>
      <c r="T71" s="120"/>
      <c r="U71" s="121"/>
      <c r="V71" s="121" t="s">
        <v>645</v>
      </c>
    </row>
    <row r="72" spans="1:22">
      <c r="A72" s="117">
        <v>17</v>
      </c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9"/>
      <c r="M72" s="119"/>
      <c r="N72" s="119"/>
      <c r="O72" s="119"/>
      <c r="P72" s="119"/>
      <c r="Q72" s="119"/>
      <c r="R72" s="119"/>
      <c r="S72" s="120"/>
      <c r="T72" s="120"/>
      <c r="U72" s="121"/>
      <c r="V72" s="121" t="s">
        <v>645</v>
      </c>
    </row>
    <row r="73" spans="1:22">
      <c r="A73" s="117">
        <v>18</v>
      </c>
      <c r="B73" s="118"/>
      <c r="C73" s="118"/>
      <c r="D73" s="118"/>
      <c r="E73" s="118"/>
      <c r="F73" s="118"/>
      <c r="G73" s="118"/>
      <c r="H73" s="118"/>
      <c r="I73" s="118"/>
      <c r="J73" s="118"/>
      <c r="K73" s="119"/>
      <c r="L73" s="119"/>
      <c r="M73" s="119"/>
      <c r="N73" s="119"/>
      <c r="O73" s="119"/>
      <c r="P73" s="119"/>
      <c r="Q73" s="119"/>
      <c r="R73" s="119"/>
      <c r="S73" s="120"/>
      <c r="T73" s="120"/>
      <c r="U73" s="121"/>
      <c r="V73" s="121" t="s">
        <v>645</v>
      </c>
    </row>
    <row r="74" spans="1:22">
      <c r="A74" s="117">
        <v>19</v>
      </c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9"/>
      <c r="M74" s="119"/>
      <c r="N74" s="119"/>
      <c r="O74" s="119"/>
      <c r="P74" s="119"/>
      <c r="Q74" s="119"/>
      <c r="R74" s="119"/>
      <c r="S74" s="120"/>
      <c r="T74" s="120"/>
      <c r="U74" s="121"/>
      <c r="V74" s="121" t="s">
        <v>645</v>
      </c>
    </row>
    <row r="75" spans="1:22">
      <c r="A75" s="117">
        <v>20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9"/>
      <c r="M75" s="119"/>
      <c r="N75" s="119"/>
      <c r="O75" s="119"/>
      <c r="P75" s="119"/>
      <c r="Q75" s="119"/>
      <c r="R75" s="119"/>
      <c r="S75" s="120"/>
      <c r="T75" s="120"/>
      <c r="U75" s="121"/>
      <c r="V75" s="121" t="s">
        <v>645</v>
      </c>
    </row>
    <row r="76" spans="1:22">
      <c r="A76" s="117">
        <v>21</v>
      </c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9"/>
      <c r="M76" s="119"/>
      <c r="N76" s="119"/>
      <c r="O76" s="119"/>
      <c r="P76" s="119"/>
      <c r="Q76" s="119"/>
      <c r="R76" s="119"/>
      <c r="S76" s="120"/>
      <c r="T76" s="120"/>
      <c r="U76" s="121"/>
      <c r="V76" s="121" t="s">
        <v>645</v>
      </c>
    </row>
    <row r="77" spans="1:22">
      <c r="A77" s="117">
        <v>22</v>
      </c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9"/>
      <c r="M77" s="119"/>
      <c r="N77" s="119"/>
      <c r="O77" s="119"/>
      <c r="P77" s="119"/>
      <c r="Q77" s="119"/>
      <c r="R77" s="119"/>
      <c r="S77" s="120"/>
      <c r="T77" s="120"/>
      <c r="U77" s="121"/>
      <c r="V77" s="121" t="s">
        <v>645</v>
      </c>
    </row>
    <row r="78" spans="1:22">
      <c r="A78" s="117">
        <v>23</v>
      </c>
      <c r="B78" s="118"/>
      <c r="C78" s="118"/>
      <c r="D78" s="118"/>
      <c r="E78" s="118"/>
      <c r="F78" s="118"/>
      <c r="G78" s="118"/>
      <c r="H78" s="118"/>
      <c r="I78" s="118"/>
      <c r="J78" s="118"/>
      <c r="K78" s="119"/>
      <c r="L78" s="119"/>
      <c r="M78" s="119"/>
      <c r="N78" s="119"/>
      <c r="O78" s="119"/>
      <c r="P78" s="119"/>
      <c r="Q78" s="119"/>
      <c r="R78" s="119"/>
      <c r="S78" s="120"/>
      <c r="T78" s="120"/>
      <c r="U78" s="121"/>
      <c r="V78" s="121" t="s">
        <v>645</v>
      </c>
    </row>
    <row r="79" spans="1:22">
      <c r="A79" s="117">
        <v>24</v>
      </c>
      <c r="B79" s="118"/>
      <c r="C79" s="118"/>
      <c r="D79" s="118"/>
      <c r="E79" s="118"/>
      <c r="F79" s="118"/>
      <c r="G79" s="118"/>
      <c r="H79" s="118"/>
      <c r="I79" s="118"/>
      <c r="J79" s="118"/>
      <c r="K79" s="119"/>
      <c r="L79" s="119"/>
      <c r="M79" s="119"/>
      <c r="N79" s="119"/>
      <c r="O79" s="119"/>
      <c r="P79" s="119"/>
      <c r="Q79" s="119"/>
      <c r="R79" s="119"/>
      <c r="S79" s="120"/>
      <c r="T79" s="120"/>
      <c r="U79" s="121"/>
      <c r="V79" s="121" t="s">
        <v>645</v>
      </c>
    </row>
    <row r="82" spans="1:22">
      <c r="A82" s="105"/>
      <c r="B82" s="107" t="s">
        <v>611</v>
      </c>
      <c r="C82" s="105"/>
      <c r="D82" s="105"/>
      <c r="E82" s="105"/>
      <c r="F82" s="105"/>
      <c r="G82" s="105"/>
      <c r="H82" s="177"/>
      <c r="I82" s="178"/>
      <c r="J82" s="178"/>
      <c r="K82" s="179"/>
      <c r="L82" s="107" t="s">
        <v>612</v>
      </c>
      <c r="M82" s="105"/>
      <c r="N82" s="177"/>
      <c r="O82" s="178"/>
      <c r="P82" s="178"/>
      <c r="Q82" s="178"/>
      <c r="R82" s="179"/>
      <c r="S82" s="180"/>
      <c r="T82" s="181"/>
      <c r="U82" s="181"/>
      <c r="V82" s="182"/>
    </row>
    <row r="83" spans="1:22">
      <c r="A83" s="105"/>
      <c r="B83" s="107" t="s">
        <v>613</v>
      </c>
      <c r="C83" s="107"/>
      <c r="D83" s="189"/>
      <c r="E83" s="190"/>
      <c r="F83" s="190"/>
      <c r="G83" s="190"/>
      <c r="H83" s="191"/>
      <c r="I83" s="192" t="s">
        <v>614</v>
      </c>
      <c r="J83" s="192"/>
      <c r="K83" s="189"/>
      <c r="L83" s="191"/>
      <c r="M83" s="189"/>
      <c r="N83" s="190"/>
      <c r="O83" s="190"/>
      <c r="P83" s="190"/>
      <c r="Q83" s="190"/>
      <c r="R83" s="191"/>
      <c r="S83" s="183"/>
      <c r="T83" s="184"/>
      <c r="U83" s="184"/>
      <c r="V83" s="185"/>
    </row>
    <row r="84" spans="1:22">
      <c r="A84" s="105"/>
      <c r="B84" s="110" t="s">
        <v>615</v>
      </c>
      <c r="C84" s="107" t="s">
        <v>650</v>
      </c>
      <c r="D84" s="107"/>
      <c r="E84" s="110"/>
      <c r="F84" s="122"/>
      <c r="G84" s="105"/>
      <c r="H84" s="110"/>
      <c r="I84" s="123" t="s">
        <v>651</v>
      </c>
      <c r="J84" s="124"/>
      <c r="K84" s="125"/>
      <c r="L84" s="126"/>
      <c r="M84" s="126"/>
      <c r="N84" s="126"/>
      <c r="O84" s="126"/>
      <c r="P84" s="126"/>
      <c r="Q84" s="126"/>
      <c r="R84" s="127"/>
      <c r="S84" s="183"/>
      <c r="T84" s="184"/>
      <c r="U84" s="184"/>
      <c r="V84" s="185"/>
    </row>
    <row r="85" spans="1:22">
      <c r="A85" s="177"/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9"/>
      <c r="S85" s="186"/>
      <c r="T85" s="187"/>
      <c r="U85" s="187"/>
      <c r="V85" s="188"/>
    </row>
    <row r="86" spans="1:22">
      <c r="A86" s="105"/>
      <c r="B86" s="107" t="s">
        <v>618</v>
      </c>
      <c r="C86" s="107"/>
      <c r="D86" s="189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1"/>
      <c r="R86" s="168" t="s">
        <v>619</v>
      </c>
      <c r="S86" s="168" t="s">
        <v>620</v>
      </c>
      <c r="T86" s="171" t="s">
        <v>621</v>
      </c>
      <c r="U86" s="171" t="s">
        <v>622</v>
      </c>
      <c r="V86" s="171" t="s">
        <v>375</v>
      </c>
    </row>
    <row r="87" spans="1:22">
      <c r="A87" s="105"/>
      <c r="B87" s="174" t="s">
        <v>623</v>
      </c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69"/>
      <c r="S87" s="169"/>
      <c r="T87" s="172"/>
      <c r="U87" s="172"/>
      <c r="V87" s="172"/>
    </row>
    <row r="88" spans="1:22">
      <c r="A88" s="176" t="s">
        <v>624</v>
      </c>
      <c r="B88" s="114" t="s">
        <v>625</v>
      </c>
      <c r="C88" s="114" t="s">
        <v>626</v>
      </c>
      <c r="D88" s="114" t="s">
        <v>627</v>
      </c>
      <c r="E88" s="114" t="s">
        <v>628</v>
      </c>
      <c r="F88" s="114" t="s">
        <v>629</v>
      </c>
      <c r="G88" s="114" t="s">
        <v>630</v>
      </c>
      <c r="H88" s="114" t="s">
        <v>631</v>
      </c>
      <c r="I88" s="114" t="s">
        <v>632</v>
      </c>
      <c r="J88" s="114" t="s">
        <v>633</v>
      </c>
      <c r="K88" s="114" t="s">
        <v>634</v>
      </c>
      <c r="L88" s="114" t="s">
        <v>635</v>
      </c>
      <c r="M88" s="114" t="s">
        <v>636</v>
      </c>
      <c r="N88" s="114" t="s">
        <v>637</v>
      </c>
      <c r="O88" s="114" t="s">
        <v>638</v>
      </c>
      <c r="P88" s="114" t="s">
        <v>639</v>
      </c>
      <c r="Q88" s="114"/>
      <c r="R88" s="169"/>
      <c r="S88" s="169"/>
      <c r="T88" s="172"/>
      <c r="U88" s="172"/>
      <c r="V88" s="172"/>
    </row>
    <row r="89" spans="1:22">
      <c r="A89" s="176"/>
      <c r="B89" s="115">
        <v>2040.9065000000003</v>
      </c>
      <c r="C89" s="115">
        <v>3028.8125</v>
      </c>
      <c r="D89" s="115">
        <v>4464.7224999999999</v>
      </c>
      <c r="E89" s="115">
        <v>4625.5445</v>
      </c>
      <c r="F89" s="115">
        <v>4625.5445</v>
      </c>
      <c r="G89" s="115">
        <v>4625.5445</v>
      </c>
      <c r="H89" s="115">
        <v>4625.5445</v>
      </c>
      <c r="I89" s="115">
        <v>4625.5445</v>
      </c>
      <c r="J89" s="115">
        <v>4625.5445</v>
      </c>
      <c r="K89" s="115">
        <v>4625.5445</v>
      </c>
      <c r="L89" s="115">
        <v>4625.5445</v>
      </c>
      <c r="M89" s="115">
        <v>4625.5445</v>
      </c>
      <c r="N89" s="115">
        <v>4625.5445</v>
      </c>
      <c r="O89" s="115"/>
      <c r="P89" s="115"/>
      <c r="Q89" s="115"/>
      <c r="R89" s="169"/>
      <c r="S89" s="169"/>
      <c r="T89" s="172"/>
      <c r="U89" s="172"/>
      <c r="V89" s="172"/>
    </row>
    <row r="90" spans="1:22" ht="22">
      <c r="A90" s="176"/>
      <c r="B90" s="116" t="s">
        <v>652</v>
      </c>
      <c r="C90" s="116" t="s">
        <v>653</v>
      </c>
      <c r="D90" s="116" t="s">
        <v>654</v>
      </c>
      <c r="E90" s="116" t="s">
        <v>655</v>
      </c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70"/>
      <c r="S90" s="170"/>
      <c r="T90" s="173"/>
      <c r="U90" s="173"/>
      <c r="V90" s="173"/>
    </row>
    <row r="91" spans="1:22">
      <c r="A91" s="176"/>
      <c r="B91" s="111">
        <v>1310</v>
      </c>
      <c r="C91" s="111">
        <v>1310</v>
      </c>
      <c r="D91" s="111">
        <v>1310</v>
      </c>
      <c r="E91" s="111">
        <v>1310</v>
      </c>
      <c r="F91" s="111">
        <v>1310</v>
      </c>
      <c r="G91" s="111">
        <v>1310</v>
      </c>
      <c r="H91" s="111">
        <v>1310</v>
      </c>
      <c r="I91" s="111">
        <v>1310</v>
      </c>
      <c r="J91" s="111">
        <v>1310</v>
      </c>
      <c r="K91" s="111">
        <v>1310</v>
      </c>
      <c r="L91" s="111">
        <v>1310</v>
      </c>
      <c r="M91" s="111">
        <v>1310</v>
      </c>
      <c r="N91" s="111">
        <v>1310</v>
      </c>
      <c r="O91" s="111">
        <v>1310</v>
      </c>
      <c r="P91" s="111">
        <v>1310</v>
      </c>
      <c r="Q91" s="111"/>
      <c r="R91" s="111" t="s">
        <v>642</v>
      </c>
      <c r="S91" s="111" t="s">
        <v>642</v>
      </c>
      <c r="T91" s="111" t="s">
        <v>643</v>
      </c>
      <c r="U91" s="111" t="s">
        <v>609</v>
      </c>
      <c r="V91" s="111"/>
    </row>
    <row r="92" spans="1:22">
      <c r="A92" s="117">
        <v>1</v>
      </c>
      <c r="B92" s="128">
        <v>0.153</v>
      </c>
      <c r="C92" s="128">
        <v>2.3780000000000001</v>
      </c>
      <c r="D92" s="128">
        <v>0.14099999999999999</v>
      </c>
      <c r="E92" s="118">
        <v>0</v>
      </c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>
        <v>4.6909999999999998</v>
      </c>
      <c r="S92" s="129">
        <v>3.306</v>
      </c>
      <c r="T92" s="128">
        <v>5.9580000000000002</v>
      </c>
      <c r="U92" s="121">
        <f>R93/T93</f>
        <v>0.76132930513595154</v>
      </c>
      <c r="V92" s="121" t="s">
        <v>644</v>
      </c>
    </row>
    <row r="93" spans="1:22">
      <c r="A93" s="117">
        <v>2</v>
      </c>
      <c r="B93" s="118">
        <v>0</v>
      </c>
      <c r="C93" s="118">
        <v>2.3610000000000002</v>
      </c>
      <c r="D93" s="118">
        <v>0.151</v>
      </c>
      <c r="E93" s="118">
        <v>0</v>
      </c>
      <c r="F93" s="118"/>
      <c r="G93" s="118"/>
      <c r="H93" s="118"/>
      <c r="I93" s="118"/>
      <c r="J93" s="118"/>
      <c r="K93" s="119"/>
      <c r="L93" s="119"/>
      <c r="M93" s="119"/>
      <c r="N93" s="119"/>
      <c r="O93" s="119"/>
      <c r="P93" s="119"/>
      <c r="Q93" s="119"/>
      <c r="R93" s="119">
        <v>4.5359999999999996</v>
      </c>
      <c r="S93" s="120">
        <v>3.09</v>
      </c>
      <c r="T93" s="120">
        <v>5.9580000000000002</v>
      </c>
      <c r="U93" s="121">
        <f>R93/T93</f>
        <v>0.76132930513595154</v>
      </c>
      <c r="V93" s="121" t="s">
        <v>644</v>
      </c>
    </row>
    <row r="94" spans="1:22">
      <c r="A94" s="117">
        <v>3</v>
      </c>
      <c r="B94" s="118">
        <v>0.14899999999999999</v>
      </c>
      <c r="C94" s="118">
        <v>0</v>
      </c>
      <c r="D94" s="118">
        <v>0.125</v>
      </c>
      <c r="E94" s="118">
        <v>0.16500000000000001</v>
      </c>
      <c r="F94" s="118"/>
      <c r="G94" s="118"/>
      <c r="H94" s="118"/>
      <c r="I94" s="118"/>
      <c r="J94" s="118"/>
      <c r="K94" s="119"/>
      <c r="L94" s="119"/>
      <c r="M94" s="119"/>
      <c r="N94" s="119"/>
      <c r="O94" s="119"/>
      <c r="P94" s="119"/>
      <c r="Q94" s="119"/>
      <c r="R94" s="119">
        <v>2.3199999999999998</v>
      </c>
      <c r="S94" s="120">
        <v>1.571</v>
      </c>
      <c r="T94" s="120">
        <v>5.9580000000000002</v>
      </c>
      <c r="U94" s="121">
        <f>R94/T94</f>
        <v>0.38939241356159782</v>
      </c>
      <c r="V94" s="121" t="s">
        <v>644</v>
      </c>
    </row>
    <row r="95" spans="1:22">
      <c r="A95" s="117">
        <v>4</v>
      </c>
      <c r="B95" s="118">
        <v>0</v>
      </c>
      <c r="C95" s="118">
        <v>0.21099999999999999</v>
      </c>
      <c r="D95" s="118">
        <v>0.193</v>
      </c>
      <c r="E95" s="118">
        <v>4.2999999999999997E-2</v>
      </c>
      <c r="F95" s="118"/>
      <c r="G95" s="118"/>
      <c r="H95" s="118"/>
      <c r="I95" s="118"/>
      <c r="J95" s="118"/>
      <c r="K95" s="119"/>
      <c r="L95" s="119"/>
      <c r="M95" s="119"/>
      <c r="N95" s="119"/>
      <c r="O95" s="119"/>
      <c r="P95" s="119"/>
      <c r="Q95" s="119"/>
      <c r="R95" s="119">
        <v>2.3679999999999999</v>
      </c>
      <c r="S95" s="120">
        <v>1.5620000000000001</v>
      </c>
      <c r="T95" s="120">
        <v>5.9580000000000002</v>
      </c>
      <c r="U95" s="121">
        <f>R95/T95</f>
        <v>0.39744880832494123</v>
      </c>
      <c r="V95" s="121" t="s">
        <v>644</v>
      </c>
    </row>
    <row r="96" spans="1:22">
      <c r="A96" s="117">
        <v>5</v>
      </c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9"/>
      <c r="M96" s="119"/>
      <c r="N96" s="119"/>
      <c r="O96" s="119"/>
      <c r="P96" s="119"/>
      <c r="Q96" s="119"/>
      <c r="R96" s="119"/>
      <c r="S96" s="120"/>
      <c r="T96" s="120"/>
      <c r="U96" s="121"/>
      <c r="V96" s="121" t="s">
        <v>645</v>
      </c>
    </row>
    <row r="97" spans="1:22">
      <c r="A97" s="117">
        <v>6</v>
      </c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9"/>
      <c r="M97" s="119"/>
      <c r="N97" s="119"/>
      <c r="O97" s="119"/>
      <c r="P97" s="119"/>
      <c r="Q97" s="119"/>
      <c r="R97" s="119"/>
      <c r="S97" s="120"/>
      <c r="T97" s="120"/>
      <c r="U97" s="121"/>
      <c r="V97" s="121" t="s">
        <v>645</v>
      </c>
    </row>
    <row r="98" spans="1:22">
      <c r="A98" s="117">
        <v>7</v>
      </c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9"/>
      <c r="M98" s="119"/>
      <c r="N98" s="119"/>
      <c r="O98" s="119"/>
      <c r="P98" s="119"/>
      <c r="Q98" s="119"/>
      <c r="R98" s="119"/>
      <c r="S98" s="120"/>
      <c r="T98" s="120"/>
      <c r="U98" s="121"/>
      <c r="V98" s="121" t="s">
        <v>645</v>
      </c>
    </row>
    <row r="99" spans="1:22">
      <c r="A99" s="117">
        <v>8</v>
      </c>
      <c r="B99" s="118"/>
      <c r="C99" s="118"/>
      <c r="D99" s="118"/>
      <c r="E99" s="118"/>
      <c r="F99" s="118"/>
      <c r="G99" s="118"/>
      <c r="H99" s="118"/>
      <c r="I99" s="118"/>
      <c r="J99" s="118"/>
      <c r="K99" s="119"/>
      <c r="L99" s="119"/>
      <c r="M99" s="119"/>
      <c r="N99" s="119"/>
      <c r="O99" s="119"/>
      <c r="P99" s="119"/>
      <c r="Q99" s="119"/>
      <c r="R99" s="119"/>
      <c r="S99" s="120"/>
      <c r="T99" s="120"/>
      <c r="U99" s="121"/>
      <c r="V99" s="121" t="s">
        <v>645</v>
      </c>
    </row>
    <row r="100" spans="1:22">
      <c r="A100" s="117">
        <v>9</v>
      </c>
      <c r="B100" s="118"/>
      <c r="C100" s="118"/>
      <c r="D100" s="118"/>
      <c r="E100" s="118"/>
      <c r="F100" s="118"/>
      <c r="G100" s="118"/>
      <c r="H100" s="118"/>
      <c r="I100" s="118"/>
      <c r="J100" s="118"/>
      <c r="K100" s="119"/>
      <c r="L100" s="119"/>
      <c r="M100" s="119"/>
      <c r="N100" s="119"/>
      <c r="O100" s="119"/>
      <c r="P100" s="119"/>
      <c r="Q100" s="119"/>
      <c r="R100" s="119"/>
      <c r="S100" s="120"/>
      <c r="T100" s="120"/>
      <c r="U100" s="121"/>
      <c r="V100" s="121" t="s">
        <v>645</v>
      </c>
    </row>
    <row r="101" spans="1:22">
      <c r="A101" s="117">
        <v>10</v>
      </c>
      <c r="B101" s="118"/>
      <c r="C101" s="118"/>
      <c r="D101" s="118"/>
      <c r="E101" s="118"/>
      <c r="F101" s="118"/>
      <c r="G101" s="118"/>
      <c r="H101" s="118"/>
      <c r="I101" s="118"/>
      <c r="J101" s="118"/>
      <c r="K101" s="119"/>
      <c r="L101" s="119"/>
      <c r="M101" s="119"/>
      <c r="N101" s="119"/>
      <c r="O101" s="119"/>
      <c r="P101" s="119"/>
      <c r="Q101" s="119"/>
      <c r="R101" s="119"/>
      <c r="S101" s="120"/>
      <c r="T101" s="120"/>
      <c r="U101" s="121"/>
      <c r="V101" s="121" t="s">
        <v>645</v>
      </c>
    </row>
    <row r="102" spans="1:22">
      <c r="A102" s="117">
        <v>11</v>
      </c>
      <c r="B102" s="118"/>
      <c r="C102" s="118"/>
      <c r="D102" s="118"/>
      <c r="E102" s="118"/>
      <c r="F102" s="118"/>
      <c r="G102" s="118"/>
      <c r="H102" s="118"/>
      <c r="I102" s="118"/>
      <c r="J102" s="118"/>
      <c r="K102" s="119"/>
      <c r="L102" s="119"/>
      <c r="M102" s="119"/>
      <c r="N102" s="119"/>
      <c r="O102" s="119"/>
      <c r="P102" s="119"/>
      <c r="Q102" s="119"/>
      <c r="R102" s="119"/>
      <c r="S102" s="120"/>
      <c r="T102" s="120"/>
      <c r="U102" s="121"/>
      <c r="V102" s="121" t="s">
        <v>645</v>
      </c>
    </row>
    <row r="103" spans="1:22">
      <c r="A103" s="117">
        <v>12</v>
      </c>
      <c r="B103" s="118"/>
      <c r="C103" s="118"/>
      <c r="D103" s="118"/>
      <c r="E103" s="118"/>
      <c r="F103" s="118"/>
      <c r="G103" s="118"/>
      <c r="H103" s="118"/>
      <c r="I103" s="118"/>
      <c r="J103" s="118"/>
      <c r="K103" s="119"/>
      <c r="L103" s="119"/>
      <c r="M103" s="119"/>
      <c r="N103" s="119"/>
      <c r="O103" s="119"/>
      <c r="P103" s="119"/>
      <c r="Q103" s="119"/>
      <c r="R103" s="119"/>
      <c r="S103" s="120"/>
      <c r="T103" s="120"/>
      <c r="U103" s="121"/>
      <c r="V103" s="121" t="s">
        <v>645</v>
      </c>
    </row>
    <row r="104" spans="1:22">
      <c r="A104" s="117">
        <v>13</v>
      </c>
      <c r="B104" s="118"/>
      <c r="C104" s="118"/>
      <c r="D104" s="118"/>
      <c r="E104" s="118"/>
      <c r="F104" s="118"/>
      <c r="G104" s="118"/>
      <c r="H104" s="118"/>
      <c r="I104" s="118"/>
      <c r="J104" s="118"/>
      <c r="K104" s="119"/>
      <c r="L104" s="119"/>
      <c r="M104" s="119"/>
      <c r="N104" s="119"/>
      <c r="O104" s="119"/>
      <c r="P104" s="119"/>
      <c r="Q104" s="119"/>
      <c r="R104" s="119"/>
      <c r="S104" s="120"/>
      <c r="T104" s="120"/>
      <c r="U104" s="121"/>
      <c r="V104" s="121" t="s">
        <v>645</v>
      </c>
    </row>
    <row r="105" spans="1:22">
      <c r="A105" s="117">
        <v>14</v>
      </c>
      <c r="B105" s="118"/>
      <c r="C105" s="118"/>
      <c r="D105" s="118"/>
      <c r="E105" s="118"/>
      <c r="F105" s="118"/>
      <c r="G105" s="118"/>
      <c r="H105" s="118"/>
      <c r="I105" s="118"/>
      <c r="J105" s="118"/>
      <c r="K105" s="119"/>
      <c r="L105" s="119"/>
      <c r="M105" s="119"/>
      <c r="N105" s="119"/>
      <c r="O105" s="119"/>
      <c r="P105" s="119"/>
      <c r="Q105" s="119"/>
      <c r="R105" s="119"/>
      <c r="S105" s="120"/>
      <c r="T105" s="120"/>
      <c r="U105" s="121"/>
      <c r="V105" s="121" t="s">
        <v>645</v>
      </c>
    </row>
    <row r="106" spans="1:22">
      <c r="A106" s="117">
        <v>15</v>
      </c>
      <c r="B106" s="118"/>
      <c r="C106" s="118"/>
      <c r="D106" s="118"/>
      <c r="E106" s="118"/>
      <c r="F106" s="118"/>
      <c r="G106" s="118"/>
      <c r="H106" s="118"/>
      <c r="I106" s="118"/>
      <c r="J106" s="118"/>
      <c r="K106" s="119"/>
      <c r="L106" s="119"/>
      <c r="M106" s="119"/>
      <c r="N106" s="119"/>
      <c r="O106" s="119"/>
      <c r="P106" s="119"/>
      <c r="Q106" s="119"/>
      <c r="R106" s="119"/>
      <c r="S106" s="120"/>
      <c r="T106" s="120"/>
      <c r="U106" s="121"/>
      <c r="V106" s="121" t="s">
        <v>645</v>
      </c>
    </row>
    <row r="107" spans="1:22">
      <c r="A107" s="117">
        <v>16</v>
      </c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9"/>
      <c r="M107" s="119"/>
      <c r="N107" s="119"/>
      <c r="O107" s="119"/>
      <c r="P107" s="119"/>
      <c r="Q107" s="119"/>
      <c r="R107" s="119"/>
      <c r="S107" s="120"/>
      <c r="T107" s="120"/>
      <c r="U107" s="121"/>
      <c r="V107" s="121" t="s">
        <v>645</v>
      </c>
    </row>
    <row r="108" spans="1:22">
      <c r="A108" s="117">
        <v>17</v>
      </c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9"/>
      <c r="M108" s="119"/>
      <c r="N108" s="119"/>
      <c r="O108" s="119"/>
      <c r="P108" s="119"/>
      <c r="Q108" s="119"/>
      <c r="R108" s="119"/>
      <c r="S108" s="120"/>
      <c r="T108" s="120"/>
      <c r="U108" s="121"/>
      <c r="V108" s="121" t="s">
        <v>645</v>
      </c>
    </row>
    <row r="109" spans="1:22">
      <c r="A109" s="117">
        <v>18</v>
      </c>
      <c r="B109" s="118"/>
      <c r="C109" s="118"/>
      <c r="D109" s="118"/>
      <c r="E109" s="118"/>
      <c r="F109" s="118"/>
      <c r="G109" s="118"/>
      <c r="H109" s="118"/>
      <c r="I109" s="118"/>
      <c r="J109" s="118"/>
      <c r="K109" s="119"/>
      <c r="L109" s="119"/>
      <c r="M109" s="119"/>
      <c r="N109" s="119"/>
      <c r="O109" s="119"/>
      <c r="P109" s="119"/>
      <c r="Q109" s="119"/>
      <c r="R109" s="119"/>
      <c r="S109" s="120"/>
      <c r="T109" s="120"/>
      <c r="U109" s="121"/>
      <c r="V109" s="121" t="s">
        <v>645</v>
      </c>
    </row>
    <row r="110" spans="1:22">
      <c r="A110" s="117">
        <v>19</v>
      </c>
      <c r="B110" s="118"/>
      <c r="C110" s="118"/>
      <c r="D110" s="118"/>
      <c r="E110" s="118"/>
      <c r="F110" s="118"/>
      <c r="G110" s="118"/>
      <c r="H110" s="118"/>
      <c r="I110" s="118"/>
      <c r="J110" s="118"/>
      <c r="K110" s="119"/>
      <c r="L110" s="119"/>
      <c r="M110" s="119"/>
      <c r="N110" s="119"/>
      <c r="O110" s="119"/>
      <c r="P110" s="119"/>
      <c r="Q110" s="119"/>
      <c r="R110" s="119"/>
      <c r="S110" s="120"/>
      <c r="T110" s="120"/>
      <c r="U110" s="121"/>
      <c r="V110" s="121" t="s">
        <v>645</v>
      </c>
    </row>
    <row r="111" spans="1:22">
      <c r="A111" s="117">
        <v>20</v>
      </c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9"/>
      <c r="M111" s="119"/>
      <c r="N111" s="119"/>
      <c r="O111" s="119"/>
      <c r="P111" s="119"/>
      <c r="Q111" s="119"/>
      <c r="R111" s="119"/>
      <c r="S111" s="120"/>
      <c r="T111" s="120"/>
      <c r="U111" s="121"/>
      <c r="V111" s="121" t="s">
        <v>645</v>
      </c>
    </row>
    <row r="112" spans="1:22">
      <c r="A112" s="117">
        <v>21</v>
      </c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9"/>
      <c r="M112" s="119"/>
      <c r="N112" s="119"/>
      <c r="O112" s="119"/>
      <c r="P112" s="119"/>
      <c r="Q112" s="119"/>
      <c r="R112" s="119"/>
      <c r="S112" s="120"/>
      <c r="T112" s="120"/>
      <c r="U112" s="121"/>
      <c r="V112" s="121" t="s">
        <v>645</v>
      </c>
    </row>
    <row r="113" spans="1:22">
      <c r="A113" s="117">
        <v>22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9"/>
      <c r="M113" s="119"/>
      <c r="N113" s="119"/>
      <c r="O113" s="119"/>
      <c r="P113" s="119"/>
      <c r="Q113" s="119"/>
      <c r="R113" s="119"/>
      <c r="S113" s="120"/>
      <c r="T113" s="120"/>
      <c r="U113" s="121"/>
      <c r="V113" s="121" t="s">
        <v>645</v>
      </c>
    </row>
    <row r="114" spans="1:22">
      <c r="A114" s="117">
        <v>23</v>
      </c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9"/>
      <c r="M114" s="119"/>
      <c r="N114" s="119"/>
      <c r="O114" s="119"/>
      <c r="P114" s="119"/>
      <c r="Q114" s="119"/>
      <c r="R114" s="119"/>
      <c r="S114" s="120"/>
      <c r="T114" s="120"/>
      <c r="U114" s="121"/>
      <c r="V114" s="121" t="s">
        <v>645</v>
      </c>
    </row>
    <row r="115" spans="1:22">
      <c r="A115" s="117">
        <v>24</v>
      </c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9"/>
      <c r="M115" s="119"/>
      <c r="N115" s="119"/>
      <c r="O115" s="119"/>
      <c r="P115" s="119"/>
      <c r="Q115" s="119"/>
      <c r="R115" s="119"/>
      <c r="S115" s="120"/>
      <c r="T115" s="120"/>
      <c r="U115" s="121"/>
      <c r="V115" s="121" t="s">
        <v>645</v>
      </c>
    </row>
    <row r="118" spans="1:22">
      <c r="A118" s="105"/>
      <c r="B118" s="107" t="s">
        <v>611</v>
      </c>
      <c r="C118" s="105"/>
      <c r="D118" s="105"/>
      <c r="E118" s="105"/>
      <c r="F118" s="105"/>
      <c r="G118" s="105"/>
      <c r="H118" s="177"/>
      <c r="I118" s="178"/>
      <c r="J118" s="178"/>
      <c r="K118" s="179"/>
      <c r="L118" s="107" t="s">
        <v>612</v>
      </c>
      <c r="M118" s="105"/>
      <c r="N118" s="177"/>
      <c r="O118" s="178"/>
      <c r="P118" s="178"/>
      <c r="Q118" s="178"/>
      <c r="R118" s="179"/>
      <c r="S118" s="180"/>
      <c r="T118" s="181"/>
      <c r="U118" s="181"/>
      <c r="V118" s="182"/>
    </row>
    <row r="119" spans="1:22">
      <c r="A119" s="105"/>
      <c r="B119" s="107" t="s">
        <v>613</v>
      </c>
      <c r="C119" s="107"/>
      <c r="D119" s="189"/>
      <c r="E119" s="190"/>
      <c r="F119" s="190"/>
      <c r="G119" s="190"/>
      <c r="H119" s="191"/>
      <c r="I119" s="192" t="s">
        <v>614</v>
      </c>
      <c r="J119" s="192"/>
      <c r="K119" s="189"/>
      <c r="L119" s="191"/>
      <c r="M119" s="189"/>
      <c r="N119" s="190"/>
      <c r="O119" s="190"/>
      <c r="P119" s="190"/>
      <c r="Q119" s="190"/>
      <c r="R119" s="191"/>
      <c r="S119" s="183"/>
      <c r="T119" s="184"/>
      <c r="U119" s="184"/>
      <c r="V119" s="185"/>
    </row>
    <row r="120" spans="1:22">
      <c r="A120" s="105"/>
      <c r="B120" s="110" t="s">
        <v>615</v>
      </c>
      <c r="C120" s="107" t="s">
        <v>646</v>
      </c>
      <c r="D120" s="107"/>
      <c r="E120" s="110"/>
      <c r="F120" s="122"/>
      <c r="G120" s="105"/>
      <c r="H120" s="110"/>
      <c r="I120" s="123" t="s">
        <v>656</v>
      </c>
      <c r="J120" s="124"/>
      <c r="K120" s="125"/>
      <c r="L120" s="126"/>
      <c r="M120" s="126"/>
      <c r="N120" s="126"/>
      <c r="O120" s="126"/>
      <c r="P120" s="126"/>
      <c r="Q120" s="126"/>
      <c r="R120" s="127"/>
      <c r="S120" s="183"/>
      <c r="T120" s="184"/>
      <c r="U120" s="184"/>
      <c r="V120" s="185"/>
    </row>
    <row r="121" spans="1:22">
      <c r="A121" s="177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9"/>
      <c r="S121" s="186"/>
      <c r="T121" s="187"/>
      <c r="U121" s="187"/>
      <c r="V121" s="188"/>
    </row>
    <row r="122" spans="1:22">
      <c r="A122" s="105"/>
      <c r="B122" s="107" t="s">
        <v>618</v>
      </c>
      <c r="C122" s="107"/>
      <c r="D122" s="189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1"/>
      <c r="R122" s="168" t="s">
        <v>619</v>
      </c>
      <c r="S122" s="168" t="s">
        <v>620</v>
      </c>
      <c r="T122" s="171" t="s">
        <v>621</v>
      </c>
      <c r="U122" s="171" t="s">
        <v>622</v>
      </c>
      <c r="V122" s="171" t="s">
        <v>375</v>
      </c>
    </row>
    <row r="123" spans="1:22">
      <c r="A123" s="105"/>
      <c r="B123" s="174" t="s">
        <v>623</v>
      </c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69"/>
      <c r="S123" s="169"/>
      <c r="T123" s="172"/>
      <c r="U123" s="172"/>
      <c r="V123" s="172"/>
    </row>
    <row r="124" spans="1:22">
      <c r="A124" s="176" t="s">
        <v>624</v>
      </c>
      <c r="B124" s="114" t="s">
        <v>625</v>
      </c>
      <c r="C124" s="114" t="s">
        <v>626</v>
      </c>
      <c r="D124" s="114" t="s">
        <v>627</v>
      </c>
      <c r="E124" s="114" t="s">
        <v>628</v>
      </c>
      <c r="F124" s="114" t="s">
        <v>629</v>
      </c>
      <c r="G124" s="114" t="s">
        <v>630</v>
      </c>
      <c r="H124" s="114" t="s">
        <v>631</v>
      </c>
      <c r="I124" s="114" t="s">
        <v>632</v>
      </c>
      <c r="J124" s="114" t="s">
        <v>633</v>
      </c>
      <c r="K124" s="114" t="s">
        <v>634</v>
      </c>
      <c r="L124" s="114" t="s">
        <v>635</v>
      </c>
      <c r="M124" s="114" t="s">
        <v>636</v>
      </c>
      <c r="N124" s="114" t="s">
        <v>637</v>
      </c>
      <c r="O124" s="114" t="s">
        <v>638</v>
      </c>
      <c r="P124" s="114" t="s">
        <v>639</v>
      </c>
      <c r="Q124" s="114"/>
      <c r="R124" s="169"/>
      <c r="S124" s="169"/>
      <c r="T124" s="172"/>
      <c r="U124" s="172"/>
      <c r="V124" s="172"/>
    </row>
    <row r="125" spans="1:22">
      <c r="A125" s="176"/>
      <c r="B125" s="115">
        <v>2040.9065000000003</v>
      </c>
      <c r="C125" s="115">
        <v>3028.8125</v>
      </c>
      <c r="D125" s="115">
        <v>4464.7224999999999</v>
      </c>
      <c r="E125" s="115">
        <v>4625.5445</v>
      </c>
      <c r="F125" s="115">
        <v>4625.5445</v>
      </c>
      <c r="G125" s="115">
        <v>4625.5445</v>
      </c>
      <c r="H125" s="115">
        <v>4625.5445</v>
      </c>
      <c r="I125" s="115">
        <v>4625.5445</v>
      </c>
      <c r="J125" s="115">
        <v>4625.5445</v>
      </c>
      <c r="K125" s="115">
        <v>4625.5445</v>
      </c>
      <c r="L125" s="115">
        <v>4625.5445</v>
      </c>
      <c r="M125" s="115">
        <v>4625.5445</v>
      </c>
      <c r="N125" s="115">
        <v>4625.5445</v>
      </c>
      <c r="O125" s="115"/>
      <c r="P125" s="115"/>
      <c r="Q125" s="115"/>
      <c r="R125" s="169"/>
      <c r="S125" s="169"/>
      <c r="T125" s="172"/>
      <c r="U125" s="172"/>
      <c r="V125" s="172"/>
    </row>
    <row r="126" spans="1:22" ht="22">
      <c r="A126" s="176"/>
      <c r="B126" s="116" t="s">
        <v>657</v>
      </c>
      <c r="C126" s="116" t="s">
        <v>658</v>
      </c>
      <c r="D126" s="116" t="s">
        <v>659</v>
      </c>
      <c r="E126" s="116" t="s">
        <v>660</v>
      </c>
      <c r="F126" s="116" t="s">
        <v>661</v>
      </c>
      <c r="G126" s="116" t="s">
        <v>662</v>
      </c>
      <c r="H126" s="116" t="s">
        <v>663</v>
      </c>
      <c r="I126" s="116" t="s">
        <v>664</v>
      </c>
      <c r="J126" s="116" t="s">
        <v>665</v>
      </c>
      <c r="K126" s="116" t="s">
        <v>666</v>
      </c>
      <c r="L126" s="116" t="s">
        <v>667</v>
      </c>
      <c r="M126" s="116" t="s">
        <v>668</v>
      </c>
      <c r="N126" s="116" t="s">
        <v>669</v>
      </c>
      <c r="O126" s="116" t="s">
        <v>670</v>
      </c>
      <c r="P126" s="116" t="s">
        <v>671</v>
      </c>
      <c r="Q126" s="116" t="s">
        <v>672</v>
      </c>
      <c r="R126" s="170"/>
      <c r="S126" s="170"/>
      <c r="T126" s="173"/>
      <c r="U126" s="173"/>
      <c r="V126" s="173"/>
    </row>
    <row r="127" spans="1:22">
      <c r="A127" s="176"/>
      <c r="B127" s="111">
        <v>1310</v>
      </c>
      <c r="C127" s="111">
        <v>1310</v>
      </c>
      <c r="D127" s="111">
        <v>1310</v>
      </c>
      <c r="E127" s="111">
        <v>1310</v>
      </c>
      <c r="F127" s="111">
        <v>1310</v>
      </c>
      <c r="G127" s="111">
        <v>1310</v>
      </c>
      <c r="H127" s="111">
        <v>1310</v>
      </c>
      <c r="I127" s="111">
        <v>1310</v>
      </c>
      <c r="J127" s="111">
        <v>1310</v>
      </c>
      <c r="K127" s="111">
        <v>1310</v>
      </c>
      <c r="L127" s="111">
        <v>1310</v>
      </c>
      <c r="M127" s="111">
        <v>1310</v>
      </c>
      <c r="N127" s="111">
        <v>1310</v>
      </c>
      <c r="O127" s="111">
        <v>1310</v>
      </c>
      <c r="P127" s="111">
        <v>1310</v>
      </c>
      <c r="Q127" s="111">
        <v>1310</v>
      </c>
      <c r="R127" s="111" t="s">
        <v>642</v>
      </c>
      <c r="S127" s="111" t="s">
        <v>642</v>
      </c>
      <c r="T127" s="111" t="s">
        <v>643</v>
      </c>
      <c r="U127" s="111" t="s">
        <v>609</v>
      </c>
      <c r="V127" s="111"/>
    </row>
    <row r="128" spans="1:22">
      <c r="A128" s="117">
        <v>1</v>
      </c>
      <c r="B128" s="118">
        <v>0</v>
      </c>
      <c r="C128" s="118">
        <v>0</v>
      </c>
      <c r="D128" s="118">
        <v>0</v>
      </c>
      <c r="E128" s="129">
        <v>0.17399999999999999</v>
      </c>
      <c r="F128" s="118">
        <v>0</v>
      </c>
      <c r="G128" s="118">
        <v>0</v>
      </c>
      <c r="H128" s="118">
        <v>0.98799999999999999</v>
      </c>
      <c r="I128" s="129">
        <v>0.72</v>
      </c>
      <c r="J128" s="129">
        <v>2.2323</v>
      </c>
      <c r="K128" s="129">
        <v>9.1999999999999998E-2</v>
      </c>
      <c r="L128" s="118">
        <v>0</v>
      </c>
      <c r="M128" s="129">
        <v>0.14899999999999999</v>
      </c>
      <c r="N128" s="129">
        <v>0.23400000000000001</v>
      </c>
      <c r="O128" s="129">
        <v>4.4999999999999998E-2</v>
      </c>
      <c r="P128" s="129">
        <v>0.14000000000000001</v>
      </c>
      <c r="Q128" s="129">
        <v>0.54400000000000004</v>
      </c>
      <c r="R128" s="129">
        <v>10.913</v>
      </c>
      <c r="S128" s="129">
        <v>9.5359999999999996</v>
      </c>
      <c r="T128" s="128">
        <v>10.471500000000001</v>
      </c>
      <c r="U128" s="121">
        <f>R128/T128</f>
        <v>1.0421620589218354</v>
      </c>
      <c r="V128" s="121" t="s">
        <v>673</v>
      </c>
    </row>
    <row r="129" spans="1:22">
      <c r="A129" s="117">
        <v>2</v>
      </c>
      <c r="B129" s="129">
        <v>0.61299999999999999</v>
      </c>
      <c r="C129" s="129">
        <v>0.84099999999999997</v>
      </c>
      <c r="D129" s="129">
        <v>0.82499999999999996</v>
      </c>
      <c r="E129" s="118">
        <v>2.024</v>
      </c>
      <c r="F129" s="118">
        <v>0</v>
      </c>
      <c r="G129" s="118">
        <v>0</v>
      </c>
      <c r="H129" s="118">
        <v>0</v>
      </c>
      <c r="I129" s="118">
        <v>0</v>
      </c>
      <c r="J129" s="118">
        <v>0</v>
      </c>
      <c r="K129" s="118">
        <v>0</v>
      </c>
      <c r="L129" s="118">
        <v>0</v>
      </c>
      <c r="M129" s="118">
        <v>0</v>
      </c>
      <c r="N129" s="118">
        <v>0</v>
      </c>
      <c r="O129" s="118">
        <v>0</v>
      </c>
      <c r="P129" s="118">
        <v>0</v>
      </c>
      <c r="Q129" s="118">
        <v>0</v>
      </c>
      <c r="R129" s="119">
        <v>10.648</v>
      </c>
      <c r="S129" s="120">
        <v>8.3239999999999998</v>
      </c>
      <c r="T129" s="120">
        <v>10.263500000000001</v>
      </c>
      <c r="U129" s="121">
        <f>R129/T129</f>
        <v>1.0374628538023092</v>
      </c>
      <c r="V129" s="121" t="s">
        <v>674</v>
      </c>
    </row>
    <row r="130" spans="1:22">
      <c r="A130" s="117">
        <v>3</v>
      </c>
      <c r="B130" s="118">
        <v>0</v>
      </c>
      <c r="C130" s="118">
        <v>0</v>
      </c>
      <c r="D130" s="118">
        <v>0</v>
      </c>
      <c r="E130" s="118">
        <v>0</v>
      </c>
      <c r="F130" s="118">
        <v>0.33300000000000002</v>
      </c>
      <c r="G130" s="118">
        <v>0.377</v>
      </c>
      <c r="H130" s="118">
        <v>0</v>
      </c>
      <c r="I130" s="118">
        <v>0</v>
      </c>
      <c r="J130" s="118">
        <v>0</v>
      </c>
      <c r="K130" s="118">
        <v>0</v>
      </c>
      <c r="L130" s="119">
        <v>0.314</v>
      </c>
      <c r="M130" s="118">
        <v>0</v>
      </c>
      <c r="N130" s="118">
        <v>0</v>
      </c>
      <c r="O130" s="118">
        <v>0</v>
      </c>
      <c r="P130" s="118">
        <v>0</v>
      </c>
      <c r="Q130" s="118">
        <v>0</v>
      </c>
      <c r="R130" s="119">
        <v>8.0730000000000004</v>
      </c>
      <c r="S130" s="120">
        <v>7.3360000000000003</v>
      </c>
      <c r="T130" s="120">
        <v>8.8699999999999992</v>
      </c>
      <c r="U130" s="121">
        <f>R130/T130</f>
        <v>0.9101465614430666</v>
      </c>
      <c r="V130" s="121" t="s">
        <v>675</v>
      </c>
    </row>
    <row r="131" spans="1:22">
      <c r="A131" s="117">
        <v>4</v>
      </c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9"/>
      <c r="M131" s="119"/>
      <c r="N131" s="119"/>
      <c r="O131" s="119"/>
      <c r="P131" s="119"/>
      <c r="Q131" s="119"/>
      <c r="R131" s="119"/>
      <c r="S131" s="120"/>
      <c r="T131" s="120"/>
      <c r="U131" s="121"/>
      <c r="V131" s="121"/>
    </row>
    <row r="132" spans="1:22">
      <c r="A132" s="117">
        <v>5</v>
      </c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9"/>
      <c r="M132" s="119"/>
      <c r="N132" s="119"/>
      <c r="O132" s="119"/>
      <c r="P132" s="119"/>
      <c r="Q132" s="119"/>
      <c r="R132" s="119"/>
      <c r="S132" s="120"/>
      <c r="T132" s="120"/>
      <c r="U132" s="121"/>
      <c r="V132" s="121"/>
    </row>
    <row r="133" spans="1:22">
      <c r="A133" s="117">
        <v>6</v>
      </c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9"/>
      <c r="M133" s="119"/>
      <c r="N133" s="119"/>
      <c r="O133" s="119"/>
      <c r="P133" s="119"/>
      <c r="Q133" s="119"/>
      <c r="R133" s="119"/>
      <c r="S133" s="120"/>
      <c r="T133" s="120"/>
      <c r="U133" s="121"/>
      <c r="V133" s="121"/>
    </row>
    <row r="134" spans="1:22">
      <c r="A134" s="117">
        <v>7</v>
      </c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9"/>
      <c r="M134" s="119"/>
      <c r="N134" s="119"/>
      <c r="O134" s="119"/>
      <c r="P134" s="119"/>
      <c r="Q134" s="119"/>
      <c r="R134" s="119"/>
      <c r="S134" s="120"/>
      <c r="T134" s="120"/>
      <c r="U134" s="121"/>
      <c r="V134" s="121"/>
    </row>
    <row r="135" spans="1:22">
      <c r="A135" s="117">
        <v>8</v>
      </c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9"/>
      <c r="M135" s="119"/>
      <c r="N135" s="119"/>
      <c r="O135" s="119"/>
      <c r="P135" s="119"/>
      <c r="Q135" s="119"/>
      <c r="R135" s="119"/>
      <c r="S135" s="120"/>
      <c r="T135" s="120"/>
      <c r="U135" s="121"/>
      <c r="V135" s="121"/>
    </row>
    <row r="136" spans="1:22">
      <c r="A136" s="117">
        <v>9</v>
      </c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9"/>
      <c r="M136" s="119"/>
      <c r="N136" s="119"/>
      <c r="O136" s="119"/>
      <c r="P136" s="119"/>
      <c r="Q136" s="119"/>
      <c r="R136" s="119"/>
      <c r="S136" s="120"/>
      <c r="T136" s="120"/>
      <c r="U136" s="121"/>
      <c r="V136" s="121"/>
    </row>
    <row r="137" spans="1:22">
      <c r="A137" s="117">
        <v>10</v>
      </c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9"/>
      <c r="M137" s="119"/>
      <c r="N137" s="119"/>
      <c r="O137" s="119"/>
      <c r="P137" s="119"/>
      <c r="Q137" s="119"/>
      <c r="R137" s="119"/>
      <c r="S137" s="120"/>
      <c r="T137" s="120"/>
      <c r="U137" s="121"/>
      <c r="V137" s="121"/>
    </row>
    <row r="138" spans="1:22">
      <c r="A138" s="117">
        <v>11</v>
      </c>
      <c r="B138" s="118"/>
      <c r="C138" s="118"/>
      <c r="D138" s="118"/>
      <c r="E138" s="118"/>
      <c r="F138" s="118"/>
      <c r="G138" s="118"/>
      <c r="H138" s="118"/>
      <c r="I138" s="118"/>
      <c r="J138" s="118"/>
      <c r="K138" s="119"/>
      <c r="L138" s="119"/>
      <c r="M138" s="119"/>
      <c r="N138" s="119"/>
      <c r="O138" s="119"/>
      <c r="P138" s="119"/>
      <c r="Q138" s="119"/>
      <c r="R138" s="119"/>
      <c r="S138" s="120"/>
      <c r="T138" s="120"/>
      <c r="U138" s="121"/>
      <c r="V138" s="121"/>
    </row>
    <row r="139" spans="1:22">
      <c r="A139" s="117">
        <v>12</v>
      </c>
      <c r="B139" s="118"/>
      <c r="C139" s="118"/>
      <c r="D139" s="118"/>
      <c r="E139" s="118"/>
      <c r="F139" s="118"/>
      <c r="G139" s="118"/>
      <c r="H139" s="118"/>
      <c r="I139" s="118"/>
      <c r="J139" s="118"/>
      <c r="K139" s="119"/>
      <c r="L139" s="119"/>
      <c r="M139" s="119"/>
      <c r="N139" s="119"/>
      <c r="O139" s="119"/>
      <c r="P139" s="119"/>
      <c r="Q139" s="119"/>
      <c r="R139" s="119"/>
      <c r="S139" s="120"/>
      <c r="T139" s="120"/>
      <c r="U139" s="121"/>
      <c r="V139" s="121"/>
    </row>
    <row r="140" spans="1:22">
      <c r="A140" s="117">
        <v>13</v>
      </c>
      <c r="B140" s="118"/>
      <c r="C140" s="118"/>
      <c r="D140" s="118"/>
      <c r="E140" s="118"/>
      <c r="F140" s="118"/>
      <c r="G140" s="118"/>
      <c r="H140" s="118"/>
      <c r="I140" s="118"/>
      <c r="J140" s="118"/>
      <c r="K140" s="119"/>
      <c r="L140" s="119"/>
      <c r="M140" s="119"/>
      <c r="N140" s="119"/>
      <c r="O140" s="119"/>
      <c r="P140" s="119"/>
      <c r="Q140" s="119"/>
      <c r="R140" s="119"/>
      <c r="S140" s="120"/>
      <c r="T140" s="120"/>
      <c r="U140" s="121"/>
      <c r="V140" s="121"/>
    </row>
    <row r="141" spans="1:22">
      <c r="A141" s="117">
        <v>14</v>
      </c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9"/>
      <c r="M141" s="119"/>
      <c r="N141" s="119"/>
      <c r="O141" s="119"/>
      <c r="P141" s="119"/>
      <c r="Q141" s="119"/>
      <c r="R141" s="119"/>
      <c r="S141" s="120"/>
      <c r="T141" s="120"/>
      <c r="U141" s="121"/>
      <c r="V141" s="121"/>
    </row>
    <row r="142" spans="1:22">
      <c r="A142" s="117">
        <v>15</v>
      </c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9"/>
      <c r="M142" s="119"/>
      <c r="N142" s="119"/>
      <c r="O142" s="119"/>
      <c r="P142" s="119"/>
      <c r="Q142" s="119"/>
      <c r="R142" s="119"/>
      <c r="S142" s="120"/>
      <c r="T142" s="120"/>
      <c r="U142" s="121"/>
      <c r="V142" s="121"/>
    </row>
    <row r="143" spans="1:22">
      <c r="A143" s="117">
        <v>16</v>
      </c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9"/>
      <c r="M143" s="119"/>
      <c r="N143" s="119"/>
      <c r="O143" s="119"/>
      <c r="P143" s="119"/>
      <c r="Q143" s="119"/>
      <c r="R143" s="119"/>
      <c r="S143" s="120"/>
      <c r="T143" s="120"/>
      <c r="U143" s="121"/>
      <c r="V143" s="121"/>
    </row>
    <row r="144" spans="1:22">
      <c r="A144" s="117">
        <v>17</v>
      </c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9"/>
      <c r="M144" s="119"/>
      <c r="N144" s="119"/>
      <c r="O144" s="119"/>
      <c r="P144" s="119"/>
      <c r="Q144" s="119"/>
      <c r="R144" s="119"/>
      <c r="S144" s="120"/>
      <c r="T144" s="120"/>
      <c r="U144" s="121"/>
      <c r="V144" s="121"/>
    </row>
    <row r="145" spans="1:22">
      <c r="A145" s="117">
        <v>18</v>
      </c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9"/>
      <c r="M145" s="119"/>
      <c r="N145" s="119"/>
      <c r="O145" s="119"/>
      <c r="P145" s="119"/>
      <c r="Q145" s="119"/>
      <c r="R145" s="119"/>
      <c r="S145" s="120"/>
      <c r="T145" s="120"/>
      <c r="U145" s="121"/>
      <c r="V145" s="121"/>
    </row>
    <row r="146" spans="1:22">
      <c r="A146" s="117">
        <v>19</v>
      </c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9"/>
      <c r="M146" s="119"/>
      <c r="N146" s="119"/>
      <c r="O146" s="119"/>
      <c r="P146" s="119"/>
      <c r="Q146" s="119"/>
      <c r="R146" s="119"/>
      <c r="S146" s="120"/>
      <c r="T146" s="120"/>
      <c r="U146" s="121"/>
      <c r="V146" s="121"/>
    </row>
    <row r="147" spans="1:22">
      <c r="A147" s="117">
        <v>20</v>
      </c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9"/>
      <c r="M147" s="119"/>
      <c r="N147" s="119"/>
      <c r="O147" s="119"/>
      <c r="P147" s="119"/>
      <c r="Q147" s="119"/>
      <c r="R147" s="119"/>
      <c r="S147" s="120"/>
      <c r="T147" s="120"/>
      <c r="U147" s="121"/>
      <c r="V147" s="121"/>
    </row>
    <row r="148" spans="1:22">
      <c r="A148" s="117">
        <v>21</v>
      </c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9"/>
      <c r="M148" s="119"/>
      <c r="N148" s="119"/>
      <c r="O148" s="119"/>
      <c r="P148" s="119"/>
      <c r="Q148" s="119"/>
      <c r="R148" s="119"/>
      <c r="S148" s="120"/>
      <c r="T148" s="120"/>
      <c r="U148" s="121"/>
      <c r="V148" s="121"/>
    </row>
    <row r="149" spans="1:22">
      <c r="A149" s="117">
        <v>22</v>
      </c>
      <c r="B149" s="118"/>
      <c r="C149" s="118"/>
      <c r="D149" s="118"/>
      <c r="E149" s="118"/>
      <c r="F149" s="118"/>
      <c r="G149" s="118"/>
      <c r="H149" s="118"/>
      <c r="I149" s="118"/>
      <c r="J149" s="118"/>
      <c r="K149" s="119"/>
      <c r="L149" s="119"/>
      <c r="M149" s="119"/>
      <c r="N149" s="119"/>
      <c r="O149" s="119"/>
      <c r="P149" s="119"/>
      <c r="Q149" s="119"/>
      <c r="R149" s="119"/>
      <c r="S149" s="120"/>
      <c r="T149" s="120"/>
      <c r="U149" s="121"/>
      <c r="V149" s="121"/>
    </row>
    <row r="150" spans="1:22">
      <c r="A150" s="117">
        <v>23</v>
      </c>
      <c r="B150" s="118"/>
      <c r="C150" s="118"/>
      <c r="D150" s="118"/>
      <c r="E150" s="118"/>
      <c r="F150" s="118"/>
      <c r="G150" s="118"/>
      <c r="H150" s="118"/>
      <c r="I150" s="118"/>
      <c r="J150" s="118"/>
      <c r="K150" s="119"/>
      <c r="L150" s="119"/>
      <c r="M150" s="119"/>
      <c r="N150" s="119"/>
      <c r="O150" s="119"/>
      <c r="P150" s="119"/>
      <c r="Q150" s="119"/>
      <c r="R150" s="119"/>
      <c r="S150" s="120"/>
      <c r="T150" s="120"/>
      <c r="U150" s="121"/>
      <c r="V150" s="121"/>
    </row>
    <row r="151" spans="1:22">
      <c r="A151" s="117">
        <v>24</v>
      </c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9"/>
      <c r="M151" s="119"/>
      <c r="N151" s="119"/>
      <c r="O151" s="119"/>
      <c r="P151" s="119"/>
      <c r="Q151" s="119"/>
      <c r="R151" s="119"/>
      <c r="S151" s="120"/>
      <c r="T151" s="120"/>
      <c r="U151" s="121"/>
      <c r="V151" s="121"/>
    </row>
  </sheetData>
  <mergeCells count="59">
    <mergeCell ref="V10:V14"/>
    <mergeCell ref="B11:Q11"/>
    <mergeCell ref="S4:U4"/>
    <mergeCell ref="S5:U5"/>
    <mergeCell ref="S6:U6"/>
    <mergeCell ref="I7:J7"/>
    <mergeCell ref="C8:H8"/>
    <mergeCell ref="C9:F9"/>
    <mergeCell ref="H9:I9"/>
    <mergeCell ref="C49:F49"/>
    <mergeCell ref="H49:I49"/>
    <mergeCell ref="R10:R14"/>
    <mergeCell ref="S10:S14"/>
    <mergeCell ref="T10:T14"/>
    <mergeCell ref="A12:A15"/>
    <mergeCell ref="S44:U44"/>
    <mergeCell ref="S45:U45"/>
    <mergeCell ref="S46:U46"/>
    <mergeCell ref="I47:J47"/>
    <mergeCell ref="U10:U14"/>
    <mergeCell ref="A52:A55"/>
    <mergeCell ref="H82:K82"/>
    <mergeCell ref="N82:R82"/>
    <mergeCell ref="S82:V85"/>
    <mergeCell ref="D83:H83"/>
    <mergeCell ref="I83:J83"/>
    <mergeCell ref="K83:L83"/>
    <mergeCell ref="M83:R83"/>
    <mergeCell ref="A85:R85"/>
    <mergeCell ref="R50:R54"/>
    <mergeCell ref="S50:S54"/>
    <mergeCell ref="T50:T54"/>
    <mergeCell ref="U50:U54"/>
    <mergeCell ref="V50:V54"/>
    <mergeCell ref="B51:Q51"/>
    <mergeCell ref="A124:A127"/>
    <mergeCell ref="D122:Q122"/>
    <mergeCell ref="R122:R126"/>
    <mergeCell ref="D86:Q86"/>
    <mergeCell ref="R86:R90"/>
    <mergeCell ref="B87:Q87"/>
    <mergeCell ref="A88:A91"/>
    <mergeCell ref="H118:K118"/>
    <mergeCell ref="N118:R118"/>
    <mergeCell ref="S118:V121"/>
    <mergeCell ref="D119:H119"/>
    <mergeCell ref="I119:J119"/>
    <mergeCell ref="K119:L119"/>
    <mergeCell ref="M119:R119"/>
    <mergeCell ref="A121:R121"/>
    <mergeCell ref="V86:V90"/>
    <mergeCell ref="S86:S90"/>
    <mergeCell ref="T86:T90"/>
    <mergeCell ref="U86:U90"/>
    <mergeCell ref="S122:S126"/>
    <mergeCell ref="T122:T126"/>
    <mergeCell ref="U122:U126"/>
    <mergeCell ref="V122:V126"/>
    <mergeCell ref="B123:Q123"/>
  </mergeCells>
  <conditionalFormatting sqref="B23">
    <cfRule type="cellIs" dxfId="109" priority="108" operator="between">
      <formula>0.2</formula>
      <formula>0.3</formula>
    </cfRule>
    <cfRule type="cellIs" dxfId="108" priority="107" stopIfTrue="1" operator="between">
      <formula>0.5</formula>
      <formula>2</formula>
    </cfRule>
  </conditionalFormatting>
  <conditionalFormatting sqref="B63">
    <cfRule type="cellIs" dxfId="107" priority="80" operator="between">
      <formula>0.2</formula>
      <formula>0.3</formula>
    </cfRule>
    <cfRule type="cellIs" dxfId="106" priority="79" stopIfTrue="1" operator="between">
      <formula>0.5</formula>
      <formula>2</formula>
    </cfRule>
  </conditionalFormatting>
  <conditionalFormatting sqref="B95:B115">
    <cfRule type="cellIs" dxfId="105" priority="49" stopIfTrue="1" operator="between">
      <formula>0.5</formula>
      <formula>2</formula>
    </cfRule>
    <cfRule type="cellIs" dxfId="104" priority="50" operator="between">
      <formula>0.2</formula>
      <formula>0.3</formula>
    </cfRule>
  </conditionalFormatting>
  <conditionalFormatting sqref="B99">
    <cfRule type="cellIs" dxfId="103" priority="52" operator="between">
      <formula>0.2</formula>
      <formula>0.3</formula>
    </cfRule>
    <cfRule type="cellIs" dxfId="102" priority="51" stopIfTrue="1" operator="between">
      <formula>0.5</formula>
      <formula>2</formula>
    </cfRule>
  </conditionalFormatting>
  <conditionalFormatting sqref="B131:B151">
    <cfRule type="cellIs" dxfId="101" priority="24" operator="between">
      <formula>0.2</formula>
      <formula>0.3</formula>
    </cfRule>
    <cfRule type="cellIs" dxfId="100" priority="23" stopIfTrue="1" operator="between">
      <formula>0.5</formula>
      <formula>2</formula>
    </cfRule>
  </conditionalFormatting>
  <conditionalFormatting sqref="B135">
    <cfRule type="cellIs" dxfId="99" priority="26" operator="between">
      <formula>0.2</formula>
      <formula>0.3</formula>
    </cfRule>
    <cfRule type="cellIs" dxfId="98" priority="25" stopIfTrue="1" operator="between">
      <formula>0.5</formula>
      <formula>2</formula>
    </cfRule>
  </conditionalFormatting>
  <conditionalFormatting sqref="B16:C39">
    <cfRule type="cellIs" dxfId="97" priority="101" stopIfTrue="1" operator="between">
      <formula>0.5</formula>
      <formula>2</formula>
    </cfRule>
    <cfRule type="cellIs" dxfId="96" priority="102" operator="between">
      <formula>0.2</formula>
      <formula>0.3</formula>
    </cfRule>
  </conditionalFormatting>
  <conditionalFormatting sqref="B56:C79">
    <cfRule type="cellIs" dxfId="95" priority="73" stopIfTrue="1" operator="between">
      <formula>0.5</formula>
      <formula>2</formula>
    </cfRule>
    <cfRule type="cellIs" dxfId="94" priority="74" operator="between">
      <formula>0.2</formula>
      <formula>0.3</formula>
    </cfRule>
  </conditionalFormatting>
  <conditionalFormatting sqref="B93:E94 F93:H115 L93:O115 C95:E95 C96:C115">
    <cfRule type="cellIs" dxfId="93" priority="46" operator="between">
      <formula>0.2</formula>
      <formula>0.3</formula>
    </cfRule>
  </conditionalFormatting>
  <conditionalFormatting sqref="B128:H128">
    <cfRule type="cellIs" dxfId="92" priority="3" stopIfTrue="1" operator="between">
      <formula>0.5</formula>
      <formula>2</formula>
    </cfRule>
    <cfRule type="cellIs" dxfId="91" priority="4" operator="between">
      <formula>0.2</formula>
      <formula>0.3</formula>
    </cfRule>
  </conditionalFormatting>
  <conditionalFormatting sqref="D16:D37">
    <cfRule type="cellIs" dxfId="90" priority="109" stopIfTrue="1" operator="between">
      <formula>0.5</formula>
      <formula>2</formula>
    </cfRule>
    <cfRule type="cellIs" dxfId="89" priority="110" operator="between">
      <formula>0.2</formula>
      <formula>0.3</formula>
    </cfRule>
  </conditionalFormatting>
  <conditionalFormatting sqref="D22">
    <cfRule type="cellIs" dxfId="88" priority="106" operator="between">
      <formula>0.2</formula>
      <formula>0.3</formula>
    </cfRule>
    <cfRule type="cellIs" dxfId="87" priority="105" stopIfTrue="1" operator="between">
      <formula>0.5</formula>
      <formula>2</formula>
    </cfRule>
  </conditionalFormatting>
  <conditionalFormatting sqref="D38:D39">
    <cfRule type="cellIs" dxfId="86" priority="100" operator="between">
      <formula>0.2</formula>
      <formula>0.3</formula>
    </cfRule>
    <cfRule type="cellIs" dxfId="85" priority="99" stopIfTrue="1" operator="between">
      <formula>0.5</formula>
      <formula>2</formula>
    </cfRule>
  </conditionalFormatting>
  <conditionalFormatting sqref="D56:D77">
    <cfRule type="cellIs" dxfId="84" priority="81" stopIfTrue="1" operator="between">
      <formula>0.5</formula>
      <formula>2</formula>
    </cfRule>
    <cfRule type="cellIs" dxfId="83" priority="82" operator="between">
      <formula>0.2</formula>
      <formula>0.3</formula>
    </cfRule>
  </conditionalFormatting>
  <conditionalFormatting sqref="D62">
    <cfRule type="cellIs" dxfId="82" priority="77" stopIfTrue="1" operator="between">
      <formula>0.5</formula>
      <formula>2</formula>
    </cfRule>
    <cfRule type="cellIs" dxfId="81" priority="78" operator="between">
      <formula>0.2</formula>
      <formula>0.3</formula>
    </cfRule>
  </conditionalFormatting>
  <conditionalFormatting sqref="D78:D79">
    <cfRule type="cellIs" dxfId="80" priority="72" operator="between">
      <formula>0.2</formula>
      <formula>0.3</formula>
    </cfRule>
    <cfRule type="cellIs" dxfId="79" priority="71" stopIfTrue="1" operator="between">
      <formula>0.5</formula>
      <formula>2</formula>
    </cfRule>
  </conditionalFormatting>
  <conditionalFormatting sqref="D96:D113">
    <cfRule type="cellIs" dxfId="78" priority="54" operator="between">
      <formula>0.2</formula>
      <formula>0.3</formula>
    </cfRule>
    <cfRule type="cellIs" dxfId="77" priority="53" stopIfTrue="1" operator="between">
      <formula>0.5</formula>
      <formula>2</formula>
    </cfRule>
  </conditionalFormatting>
  <conditionalFormatting sqref="D98">
    <cfRule type="cellIs" dxfId="76" priority="48" operator="between">
      <formula>0.2</formula>
      <formula>0.3</formula>
    </cfRule>
    <cfRule type="cellIs" dxfId="75" priority="47" stopIfTrue="1" operator="between">
      <formula>0.5</formula>
      <formula>2</formula>
    </cfRule>
  </conditionalFormatting>
  <conditionalFormatting sqref="D114:D115">
    <cfRule type="cellIs" dxfId="74" priority="43" stopIfTrue="1" operator="between">
      <formula>0.5</formula>
      <formula>2</formula>
    </cfRule>
    <cfRule type="cellIs" dxfId="73" priority="44" operator="between">
      <formula>0.2</formula>
      <formula>0.3</formula>
    </cfRule>
  </conditionalFormatting>
  <conditionalFormatting sqref="D132:D149">
    <cfRule type="cellIs" dxfId="72" priority="28" operator="between">
      <formula>0.2</formula>
      <formula>0.3</formula>
    </cfRule>
    <cfRule type="cellIs" dxfId="71" priority="27" stopIfTrue="1" operator="between">
      <formula>0.5</formula>
      <formula>2</formula>
    </cfRule>
  </conditionalFormatting>
  <conditionalFormatting sqref="D134">
    <cfRule type="cellIs" dxfId="70" priority="22" operator="between">
      <formula>0.2</formula>
      <formula>0.3</formula>
    </cfRule>
    <cfRule type="cellIs" dxfId="69" priority="21" stopIfTrue="1" operator="between">
      <formula>0.5</formula>
      <formula>2</formula>
    </cfRule>
  </conditionalFormatting>
  <conditionalFormatting sqref="D150:D151">
    <cfRule type="cellIs" dxfId="68" priority="18" operator="between">
      <formula>0.2</formula>
      <formula>0.3</formula>
    </cfRule>
    <cfRule type="cellIs" dxfId="67" priority="17" stopIfTrue="1" operator="between">
      <formula>0.5</formula>
      <formula>2</formula>
    </cfRule>
  </conditionalFormatting>
  <conditionalFormatting sqref="E16:E39">
    <cfRule type="cellIs" dxfId="66" priority="87" stopIfTrue="1" operator="between">
      <formula>0.5</formula>
      <formula>2</formula>
    </cfRule>
    <cfRule type="cellIs" dxfId="65" priority="88" operator="between">
      <formula>0.2</formula>
      <formula>0.3</formula>
    </cfRule>
  </conditionalFormatting>
  <conditionalFormatting sqref="E18">
    <cfRule type="cellIs" dxfId="64" priority="98" operator="between">
      <formula>0.2</formula>
      <formula>0.3</formula>
    </cfRule>
    <cfRule type="cellIs" dxfId="63" priority="97" stopIfTrue="1" operator="between">
      <formula>0.5</formula>
      <formula>2</formula>
    </cfRule>
  </conditionalFormatting>
  <conditionalFormatting sqref="E56:E79">
    <cfRule type="cellIs" dxfId="62" priority="60" operator="between">
      <formula>0.2</formula>
      <formula>0.3</formula>
    </cfRule>
    <cfRule type="cellIs" dxfId="61" priority="59" stopIfTrue="1" operator="between">
      <formula>0.5</formula>
      <formula>2</formula>
    </cfRule>
  </conditionalFormatting>
  <conditionalFormatting sqref="E58">
    <cfRule type="cellIs" dxfId="60" priority="69" stopIfTrue="1" operator="between">
      <formula>0.5</formula>
      <formula>2</formula>
    </cfRule>
    <cfRule type="cellIs" dxfId="59" priority="70" operator="between">
      <formula>0.2</formula>
      <formula>0.3</formula>
    </cfRule>
  </conditionalFormatting>
  <conditionalFormatting sqref="E92">
    <cfRule type="cellIs" dxfId="58" priority="29" stopIfTrue="1" operator="between">
      <formula>0.5</formula>
      <formula>2</formula>
    </cfRule>
    <cfRule type="cellIs" dxfId="57" priority="30" operator="between">
      <formula>0.2</formula>
      <formula>0.3</formula>
    </cfRule>
  </conditionalFormatting>
  <conditionalFormatting sqref="E96:E115">
    <cfRule type="cellIs" dxfId="56" priority="36" operator="between">
      <formula>0.2</formula>
      <formula>0.3</formula>
    </cfRule>
    <cfRule type="cellIs" dxfId="55" priority="35" stopIfTrue="1" operator="between">
      <formula>0.5</formula>
      <formula>2</formula>
    </cfRule>
  </conditionalFormatting>
  <conditionalFormatting sqref="E132:E151">
    <cfRule type="cellIs" dxfId="54" priority="10" operator="between">
      <formula>0.2</formula>
      <formula>0.3</formula>
    </cfRule>
    <cfRule type="cellIs" dxfId="53" priority="9" stopIfTrue="1" operator="between">
      <formula>0.5</formula>
      <formula>2</formula>
    </cfRule>
  </conditionalFormatting>
  <conditionalFormatting sqref="E129:Q129 B130:E130 I130:Q130 F130:H151 C131:E131 L131:O151 C132:C151">
    <cfRule type="cellIs" dxfId="52" priority="20" operator="between">
      <formula>0.2</formula>
      <formula>0.3</formula>
    </cfRule>
  </conditionalFormatting>
  <conditionalFormatting sqref="F22">
    <cfRule type="cellIs" dxfId="51" priority="90" operator="between">
      <formula>0.2</formula>
      <formula>0.3</formula>
    </cfRule>
    <cfRule type="cellIs" dxfId="50" priority="89" stopIfTrue="1" operator="between">
      <formula>0.5</formula>
      <formula>2</formula>
    </cfRule>
  </conditionalFormatting>
  <conditionalFormatting sqref="F31">
    <cfRule type="cellIs" dxfId="49" priority="96" operator="between">
      <formula>0.2</formula>
      <formula>0.3</formula>
    </cfRule>
    <cfRule type="cellIs" dxfId="48" priority="95" stopIfTrue="1" operator="between">
      <formula>0.5</formula>
      <formula>2</formula>
    </cfRule>
  </conditionalFormatting>
  <conditionalFormatting sqref="F62">
    <cfRule type="cellIs" dxfId="47" priority="61" stopIfTrue="1" operator="between">
      <formula>0.5</formula>
      <formula>2</formula>
    </cfRule>
    <cfRule type="cellIs" dxfId="46" priority="62" operator="between">
      <formula>0.2</formula>
      <formula>0.3</formula>
    </cfRule>
  </conditionalFormatting>
  <conditionalFormatting sqref="F71">
    <cfRule type="cellIs" dxfId="45" priority="67" stopIfTrue="1" operator="between">
      <formula>0.5</formula>
      <formula>2</formula>
    </cfRule>
    <cfRule type="cellIs" dxfId="44" priority="68" operator="between">
      <formula>0.2</formula>
      <formula>0.3</formula>
    </cfRule>
  </conditionalFormatting>
  <conditionalFormatting sqref="F98">
    <cfRule type="cellIs" dxfId="43" priority="37" stopIfTrue="1" operator="between">
      <formula>0.5</formula>
      <formula>2</formula>
    </cfRule>
    <cfRule type="cellIs" dxfId="42" priority="38" operator="between">
      <formula>0.2</formula>
      <formula>0.3</formula>
    </cfRule>
  </conditionalFormatting>
  <conditionalFormatting sqref="F107">
    <cfRule type="cellIs" dxfId="41" priority="42" operator="between">
      <formula>0.2</formula>
      <formula>0.3</formula>
    </cfRule>
    <cfRule type="cellIs" dxfId="40" priority="41" stopIfTrue="1" operator="between">
      <formula>0.5</formula>
      <formula>2</formula>
    </cfRule>
  </conditionalFormatting>
  <conditionalFormatting sqref="F134">
    <cfRule type="cellIs" dxfId="39" priority="11" stopIfTrue="1" operator="between">
      <formula>0.5</formula>
      <formula>2</formula>
    </cfRule>
    <cfRule type="cellIs" dxfId="38" priority="12" operator="between">
      <formula>0.2</formula>
      <formula>0.3</formula>
    </cfRule>
  </conditionalFormatting>
  <conditionalFormatting sqref="F143">
    <cfRule type="cellIs" dxfId="37" priority="15" stopIfTrue="1" operator="between">
      <formula>0.5</formula>
      <formula>2</formula>
    </cfRule>
    <cfRule type="cellIs" dxfId="36" priority="16" operator="between">
      <formula>0.2</formula>
      <formula>0.3</formula>
    </cfRule>
  </conditionalFormatting>
  <conditionalFormatting sqref="F16:G39">
    <cfRule type="cellIs" dxfId="35" priority="91" stopIfTrue="1" operator="between">
      <formula>0.5</formula>
      <formula>2</formula>
    </cfRule>
    <cfRule type="cellIs" dxfId="34" priority="92" operator="between">
      <formula>0.2</formula>
      <formula>0.3</formula>
    </cfRule>
  </conditionalFormatting>
  <conditionalFormatting sqref="F56:G79">
    <cfRule type="cellIs" dxfId="33" priority="64" operator="between">
      <formula>0.2</formula>
      <formula>0.3</formula>
    </cfRule>
    <cfRule type="cellIs" dxfId="32" priority="63" stopIfTrue="1" operator="between">
      <formula>0.5</formula>
      <formula>2</formula>
    </cfRule>
  </conditionalFormatting>
  <conditionalFormatting sqref="F93:H115 B93:E94 L93:O115 C95:E95 C96:C115">
    <cfRule type="cellIs" dxfId="31" priority="45" stopIfTrue="1" operator="between">
      <formula>0.5</formula>
      <formula>2</formula>
    </cfRule>
  </conditionalFormatting>
  <conditionalFormatting sqref="F130:H151 E129:Q129 B130:E130 I130:Q130 C131:E131 L131:O151 C132:C151">
    <cfRule type="cellIs" dxfId="30" priority="19" stopIfTrue="1" operator="between">
      <formula>0.5</formula>
      <formula>2</formula>
    </cfRule>
  </conditionalFormatting>
  <conditionalFormatting sqref="G18">
    <cfRule type="cellIs" dxfId="29" priority="93" stopIfTrue="1" operator="between">
      <formula>0.5</formula>
      <formula>2</formula>
    </cfRule>
    <cfRule type="cellIs" dxfId="28" priority="94" operator="between">
      <formula>0.2</formula>
      <formula>0.3</formula>
    </cfRule>
  </conditionalFormatting>
  <conditionalFormatting sqref="G58">
    <cfRule type="cellIs" dxfId="27" priority="66" operator="between">
      <formula>0.2</formula>
      <formula>0.3</formula>
    </cfRule>
    <cfRule type="cellIs" dxfId="26" priority="65" stopIfTrue="1" operator="between">
      <formula>0.5</formula>
      <formula>2</formula>
    </cfRule>
  </conditionalFormatting>
  <conditionalFormatting sqref="G94">
    <cfRule type="cellIs" dxfId="25" priority="39" stopIfTrue="1" operator="between">
      <formula>0.5</formula>
      <formula>2</formula>
    </cfRule>
    <cfRule type="cellIs" dxfId="24" priority="40" operator="between">
      <formula>0.2</formula>
      <formula>0.3</formula>
    </cfRule>
  </conditionalFormatting>
  <conditionalFormatting sqref="G130">
    <cfRule type="cellIs" dxfId="23" priority="14" operator="between">
      <formula>0.2</formula>
      <formula>0.3</formula>
    </cfRule>
    <cfRule type="cellIs" dxfId="22" priority="13" stopIfTrue="1" operator="between">
      <formula>0.5</formula>
      <formula>2</formula>
    </cfRule>
  </conditionalFormatting>
  <conditionalFormatting sqref="H22:I22">
    <cfRule type="cellIs" dxfId="21" priority="83" stopIfTrue="1" operator="between">
      <formula>0.5</formula>
      <formula>2</formula>
    </cfRule>
    <cfRule type="cellIs" dxfId="20" priority="84" operator="between">
      <formula>0.2</formula>
      <formula>0.3</formula>
    </cfRule>
  </conditionalFormatting>
  <conditionalFormatting sqref="H62:I62">
    <cfRule type="cellIs" dxfId="19" priority="56" operator="between">
      <formula>0.2</formula>
      <formula>0.3</formula>
    </cfRule>
    <cfRule type="cellIs" dxfId="18" priority="55" stopIfTrue="1" operator="between">
      <formula>0.5</formula>
      <formula>2</formula>
    </cfRule>
  </conditionalFormatting>
  <conditionalFormatting sqref="H98:I98">
    <cfRule type="cellIs" dxfId="17" priority="32" operator="between">
      <formula>0.2</formula>
      <formula>0.3</formula>
    </cfRule>
    <cfRule type="cellIs" dxfId="16" priority="31" stopIfTrue="1" operator="between">
      <formula>0.5</formula>
      <formula>2</formula>
    </cfRule>
  </conditionalFormatting>
  <conditionalFormatting sqref="H134:I134">
    <cfRule type="cellIs" dxfId="15" priority="6" operator="between">
      <formula>0.2</formula>
      <formula>0.3</formula>
    </cfRule>
    <cfRule type="cellIs" dxfId="14" priority="5" stopIfTrue="1" operator="between">
      <formula>0.5</formula>
      <formula>2</formula>
    </cfRule>
  </conditionalFormatting>
  <conditionalFormatting sqref="H16:J39">
    <cfRule type="cellIs" dxfId="13" priority="86" operator="between">
      <formula>0.2</formula>
      <formula>0.3</formula>
    </cfRule>
    <cfRule type="cellIs" dxfId="12" priority="85" stopIfTrue="1" operator="between">
      <formula>0.5</formula>
      <formula>2</formula>
    </cfRule>
  </conditionalFormatting>
  <conditionalFormatting sqref="H56:J79">
    <cfRule type="cellIs" dxfId="11" priority="58" operator="between">
      <formula>0.2</formula>
      <formula>0.3</formula>
    </cfRule>
    <cfRule type="cellIs" dxfId="10" priority="57" stopIfTrue="1" operator="between">
      <formula>0.5</formula>
      <formula>2</formula>
    </cfRule>
  </conditionalFormatting>
  <conditionalFormatting sqref="I93:J115">
    <cfRule type="cellIs" dxfId="9" priority="34" operator="between">
      <formula>0.2</formula>
      <formula>0.3</formula>
    </cfRule>
    <cfRule type="cellIs" dxfId="8" priority="33" stopIfTrue="1" operator="between">
      <formula>0.5</formula>
      <formula>2</formula>
    </cfRule>
  </conditionalFormatting>
  <conditionalFormatting sqref="I131:J151">
    <cfRule type="cellIs" dxfId="7" priority="8" operator="between">
      <formula>0.2</formula>
      <formula>0.3</formula>
    </cfRule>
    <cfRule type="cellIs" dxfId="6" priority="7" stopIfTrue="1" operator="between">
      <formula>0.5</formula>
      <formula>2</formula>
    </cfRule>
  </conditionalFormatting>
  <conditionalFormatting sqref="L128">
    <cfRule type="cellIs" dxfId="5" priority="2" operator="between">
      <formula>0.2</formula>
      <formula>0.3</formula>
    </cfRule>
    <cfRule type="cellIs" dxfId="4" priority="1" stopIfTrue="1" operator="between">
      <formula>0.5</formula>
      <formula>2</formula>
    </cfRule>
  </conditionalFormatting>
  <conditionalFormatting sqref="L16:O39">
    <cfRule type="cellIs" dxfId="3" priority="103" stopIfTrue="1" operator="between">
      <formula>0.5</formula>
      <formula>2</formula>
    </cfRule>
    <cfRule type="cellIs" dxfId="2" priority="104" operator="between">
      <formula>0.2</formula>
      <formula>0.3</formula>
    </cfRule>
  </conditionalFormatting>
  <conditionalFormatting sqref="L56:O79">
    <cfRule type="cellIs" dxfId="1" priority="76" operator="between">
      <formula>0.2</formula>
      <formula>0.3</formula>
    </cfRule>
    <cfRule type="cellIs" dxfId="0" priority="75" stopIfTrue="1" operator="between">
      <formula>0.5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18" sqref="C18"/>
    </sheetView>
  </sheetViews>
  <sheetFormatPr baseColWidth="10" defaultColWidth="8.83203125" defaultRowHeight="15"/>
  <cols>
    <col min="1" max="1" width="37" style="51" bestFit="1" customWidth="1"/>
    <col min="2" max="2" width="1.6640625" style="51" bestFit="1" customWidth="1"/>
    <col min="3" max="3" width="27" style="53" bestFit="1" customWidth="1"/>
    <col min="4" max="16384" width="8.83203125" style="38"/>
  </cols>
  <sheetData>
    <row r="1" spans="1:3" s="50" customFormat="1" ht="16">
      <c r="A1" s="48" t="s">
        <v>52</v>
      </c>
      <c r="B1" s="49" t="s">
        <v>62</v>
      </c>
      <c r="C1" s="52" t="s">
        <v>67</v>
      </c>
    </row>
    <row r="2" spans="1:3" s="50" customFormat="1" ht="16">
      <c r="A2" s="48" t="s">
        <v>53</v>
      </c>
      <c r="B2" s="49" t="s">
        <v>62</v>
      </c>
      <c r="C2" s="52">
        <v>2773</v>
      </c>
    </row>
    <row r="3" spans="1:3" s="50" customFormat="1" ht="16">
      <c r="A3" s="48" t="s">
        <v>54</v>
      </c>
      <c r="B3" s="49" t="s">
        <v>62</v>
      </c>
      <c r="C3" s="52" t="s">
        <v>68</v>
      </c>
    </row>
    <row r="4" spans="1:3" s="50" customFormat="1" ht="16">
      <c r="A4" s="48" t="s">
        <v>55</v>
      </c>
      <c r="B4" s="49" t="s">
        <v>62</v>
      </c>
      <c r="C4" s="52">
        <v>343</v>
      </c>
    </row>
    <row r="5" spans="1:3" s="50" customFormat="1" ht="16">
      <c r="A5" s="48" t="s">
        <v>229</v>
      </c>
      <c r="B5" s="49" t="s">
        <v>62</v>
      </c>
      <c r="C5" s="52" t="s">
        <v>231</v>
      </c>
    </row>
    <row r="6" spans="1:3" s="50" customFormat="1" ht="16">
      <c r="A6" s="48" t="s">
        <v>230</v>
      </c>
      <c r="B6" s="49" t="s">
        <v>62</v>
      </c>
      <c r="C6" s="52">
        <v>19</v>
      </c>
    </row>
    <row r="7" spans="1:3" s="50" customFormat="1" ht="16">
      <c r="A7" s="48" t="s">
        <v>56</v>
      </c>
      <c r="B7" s="49" t="s">
        <v>62</v>
      </c>
      <c r="C7" s="52">
        <v>1</v>
      </c>
    </row>
    <row r="8" spans="1:3" s="50" customFormat="1" ht="16">
      <c r="A8" s="48" t="s">
        <v>57</v>
      </c>
      <c r="B8" s="49" t="s">
        <v>62</v>
      </c>
      <c r="C8" s="52" t="s">
        <v>210</v>
      </c>
    </row>
    <row r="9" spans="1:3" s="50" customFormat="1" ht="16">
      <c r="A9" s="48" t="s">
        <v>58</v>
      </c>
      <c r="B9" s="49" t="s">
        <v>62</v>
      </c>
      <c r="C9" s="52">
        <v>1</v>
      </c>
    </row>
    <row r="10" spans="1:3" s="50" customFormat="1" ht="16">
      <c r="A10" s="48" t="s">
        <v>59</v>
      </c>
      <c r="B10" s="49" t="s">
        <v>62</v>
      </c>
      <c r="C10" s="52" t="s">
        <v>213</v>
      </c>
    </row>
    <row r="11" spans="1:3" s="50" customFormat="1" ht="16">
      <c r="A11" s="48" t="s">
        <v>60</v>
      </c>
      <c r="B11" s="49" t="s">
        <v>62</v>
      </c>
      <c r="C11" s="52" t="s">
        <v>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3229-83B8-48D9-A411-F8A5F5CCF166}">
  <dimension ref="B2:S11"/>
  <sheetViews>
    <sheetView workbookViewId="0">
      <selection activeCell="Q8" sqref="Q8:Q9"/>
    </sheetView>
  </sheetViews>
  <sheetFormatPr baseColWidth="10" defaultColWidth="8.83203125" defaultRowHeight="15"/>
  <cols>
    <col min="1" max="7" width="8.83203125" style="38"/>
    <col min="8" max="8" width="29.83203125" style="38" bestFit="1" customWidth="1"/>
    <col min="9" max="16384" width="8.83203125" style="38"/>
  </cols>
  <sheetData>
    <row r="2" spans="2:19" ht="19">
      <c r="H2" s="39" t="s">
        <v>385</v>
      </c>
    </row>
    <row r="3" spans="2:19" ht="16">
      <c r="H3" s="40"/>
    </row>
    <row r="4" spans="2:19" ht="19">
      <c r="H4" s="39" t="s">
        <v>386</v>
      </c>
    </row>
    <row r="5" spans="2:19" ht="17" thickBot="1">
      <c r="H5" s="40" t="s">
        <v>387</v>
      </c>
    </row>
    <row r="6" spans="2:19" ht="16" thickBot="1">
      <c r="B6" s="134" t="s">
        <v>364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7"/>
      <c r="S6" s="41"/>
    </row>
    <row r="7" spans="2:19" ht="66.5" customHeight="1" thickBot="1">
      <c r="B7" s="132" t="s">
        <v>365</v>
      </c>
      <c r="C7" s="132" t="s">
        <v>366</v>
      </c>
      <c r="D7" s="132" t="s">
        <v>367</v>
      </c>
      <c r="E7" s="139" t="s">
        <v>368</v>
      </c>
      <c r="F7" s="140"/>
      <c r="G7" s="139" t="s">
        <v>369</v>
      </c>
      <c r="H7" s="140"/>
      <c r="I7" s="132" t="s">
        <v>370</v>
      </c>
      <c r="J7" s="132" t="s">
        <v>371</v>
      </c>
      <c r="K7" s="141" t="s">
        <v>372</v>
      </c>
      <c r="L7" s="142"/>
      <c r="M7" s="141" t="s">
        <v>373</v>
      </c>
      <c r="N7" s="142"/>
      <c r="O7" s="139" t="s">
        <v>374</v>
      </c>
      <c r="P7" s="145"/>
      <c r="Q7" s="140"/>
      <c r="R7" s="132" t="s">
        <v>375</v>
      </c>
      <c r="S7" s="41"/>
    </row>
    <row r="8" spans="2:19" ht="26.5" customHeight="1" thickBot="1">
      <c r="B8" s="138"/>
      <c r="C8" s="138"/>
      <c r="D8" s="138"/>
      <c r="E8" s="132" t="s">
        <v>376</v>
      </c>
      <c r="F8" s="132" t="s">
        <v>377</v>
      </c>
      <c r="G8" s="132" t="s">
        <v>378</v>
      </c>
      <c r="H8" s="132" t="s">
        <v>377</v>
      </c>
      <c r="I8" s="138"/>
      <c r="J8" s="138"/>
      <c r="K8" s="143"/>
      <c r="L8" s="144"/>
      <c r="M8" s="143"/>
      <c r="N8" s="144"/>
      <c r="O8" s="132" t="s">
        <v>379</v>
      </c>
      <c r="P8" s="132" t="s">
        <v>380</v>
      </c>
      <c r="Q8" s="132" t="s">
        <v>381</v>
      </c>
      <c r="R8" s="138"/>
      <c r="S8" s="41"/>
    </row>
    <row r="9" spans="2:19" ht="17" thickBot="1">
      <c r="B9" s="133"/>
      <c r="C9" s="133"/>
      <c r="D9" s="133"/>
      <c r="E9" s="133"/>
      <c r="F9" s="133"/>
      <c r="G9" s="133"/>
      <c r="H9" s="133"/>
      <c r="I9" s="133"/>
      <c r="J9" s="133"/>
      <c r="K9" s="42" t="s">
        <v>382</v>
      </c>
      <c r="L9" s="42" t="s">
        <v>383</v>
      </c>
      <c r="M9" s="42" t="s">
        <v>382</v>
      </c>
      <c r="N9" s="42" t="s">
        <v>383</v>
      </c>
      <c r="O9" s="133"/>
      <c r="P9" s="133"/>
      <c r="Q9" s="133"/>
      <c r="R9" s="133"/>
      <c r="S9" s="41"/>
    </row>
    <row r="10" spans="2:19" ht="16" thickBot="1">
      <c r="B10" s="43">
        <v>1</v>
      </c>
      <c r="C10" s="44">
        <v>2</v>
      </c>
      <c r="D10" s="44">
        <v>3</v>
      </c>
      <c r="E10" s="134">
        <v>4</v>
      </c>
      <c r="F10" s="135"/>
      <c r="G10" s="134">
        <v>5</v>
      </c>
      <c r="H10" s="135"/>
      <c r="I10" s="44">
        <v>6</v>
      </c>
      <c r="J10" s="44">
        <v>7</v>
      </c>
      <c r="K10" s="134">
        <v>8</v>
      </c>
      <c r="L10" s="135"/>
      <c r="M10" s="134" t="s">
        <v>384</v>
      </c>
      <c r="N10" s="135"/>
      <c r="O10" s="134">
        <v>10</v>
      </c>
      <c r="P10" s="136"/>
      <c r="Q10" s="135"/>
      <c r="R10" s="45">
        <v>11</v>
      </c>
      <c r="S10" s="41"/>
    </row>
    <row r="11" spans="2:19" ht="16" thickBot="1">
      <c r="B11" s="46">
        <v>1</v>
      </c>
      <c r="C11" s="45">
        <v>2773</v>
      </c>
      <c r="D11" s="45">
        <v>4</v>
      </c>
      <c r="E11" s="45">
        <v>1</v>
      </c>
      <c r="F11" s="45">
        <v>4</v>
      </c>
      <c r="G11" s="45">
        <v>0</v>
      </c>
      <c r="H11" s="45">
        <v>0</v>
      </c>
      <c r="I11" s="45">
        <v>14.747999999999999</v>
      </c>
      <c r="J11" s="45">
        <v>2.5259999999999998</v>
      </c>
      <c r="K11" s="45">
        <v>21.794</v>
      </c>
      <c r="L11" s="45">
        <v>0</v>
      </c>
      <c r="M11" s="57">
        <f>J11+K11</f>
        <v>24.32</v>
      </c>
      <c r="N11" s="45">
        <v>0</v>
      </c>
      <c r="O11" s="45"/>
      <c r="P11" s="45"/>
      <c r="Q11" s="45"/>
      <c r="R11" s="45"/>
      <c r="S11" s="41"/>
    </row>
  </sheetData>
  <mergeCells count="24">
    <mergeCell ref="B6:R6"/>
    <mergeCell ref="B7:B9"/>
    <mergeCell ref="C7:C9"/>
    <mergeCell ref="D7:D9"/>
    <mergeCell ref="E7:F7"/>
    <mergeCell ref="G7:H7"/>
    <mergeCell ref="I7:I9"/>
    <mergeCell ref="J7:J9"/>
    <mergeCell ref="K7:L8"/>
    <mergeCell ref="M7:N8"/>
    <mergeCell ref="O7:Q7"/>
    <mergeCell ref="R7:R9"/>
    <mergeCell ref="E8:E9"/>
    <mergeCell ref="F8:F9"/>
    <mergeCell ref="G8:G9"/>
    <mergeCell ref="H8:H9"/>
    <mergeCell ref="O8:O9"/>
    <mergeCell ref="P8:P9"/>
    <mergeCell ref="Q8:Q9"/>
    <mergeCell ref="E10:F10"/>
    <mergeCell ref="G10:H10"/>
    <mergeCell ref="K10:L10"/>
    <mergeCell ref="M10:N10"/>
    <mergeCell ref="O10:Q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5CD5-7DBF-4E58-A7B9-1C54F18F4A33}">
  <dimension ref="B2:J10"/>
  <sheetViews>
    <sheetView topLeftCell="B1" workbookViewId="0">
      <selection activeCell="F18" sqref="F18"/>
    </sheetView>
  </sheetViews>
  <sheetFormatPr baseColWidth="10" defaultColWidth="8.83203125" defaultRowHeight="15"/>
  <cols>
    <col min="1" max="1" width="8.83203125" style="38"/>
    <col min="2" max="2" width="5.5" style="38" bestFit="1" customWidth="1"/>
    <col min="3" max="3" width="24.83203125" style="38" bestFit="1" customWidth="1"/>
    <col min="4" max="4" width="12" style="38" bestFit="1" customWidth="1"/>
    <col min="5" max="5" width="14.1640625" style="38" customWidth="1"/>
    <col min="6" max="6" width="31.33203125" style="38" customWidth="1"/>
    <col min="7" max="7" width="44.83203125" style="38" bestFit="1" customWidth="1"/>
    <col min="8" max="8" width="34" style="38" bestFit="1" customWidth="1"/>
    <col min="9" max="9" width="25.6640625" style="38" bestFit="1" customWidth="1"/>
    <col min="10" max="10" width="8.6640625" style="38" bestFit="1" customWidth="1"/>
    <col min="11" max="16384" width="8.83203125" style="38"/>
  </cols>
  <sheetData>
    <row r="2" spans="2:10" ht="21">
      <c r="G2" s="55" t="s">
        <v>395</v>
      </c>
    </row>
    <row r="3" spans="2:10" ht="67.25" customHeight="1">
      <c r="B3" s="146" t="s">
        <v>388</v>
      </c>
      <c r="C3" s="146"/>
      <c r="D3" s="146"/>
      <c r="E3" s="146"/>
      <c r="F3" s="146"/>
      <c r="G3" s="146"/>
      <c r="H3" s="146"/>
      <c r="I3" s="146"/>
      <c r="J3" s="146"/>
    </row>
    <row r="4" spans="2:10">
      <c r="B4" s="147" t="s">
        <v>365</v>
      </c>
      <c r="C4" s="147" t="s">
        <v>366</v>
      </c>
      <c r="D4" s="147" t="s">
        <v>389</v>
      </c>
      <c r="E4" s="147" t="s">
        <v>390</v>
      </c>
      <c r="F4" s="147" t="s">
        <v>391</v>
      </c>
      <c r="G4" s="147" t="s">
        <v>392</v>
      </c>
      <c r="H4" s="147" t="s">
        <v>393</v>
      </c>
      <c r="I4" s="147" t="s">
        <v>394</v>
      </c>
      <c r="J4" s="147" t="s">
        <v>375</v>
      </c>
    </row>
    <row r="5" spans="2:10">
      <c r="B5" s="147"/>
      <c r="C5" s="147"/>
      <c r="D5" s="147"/>
      <c r="E5" s="147"/>
      <c r="F5" s="147"/>
      <c r="G5" s="147"/>
      <c r="H5" s="147"/>
      <c r="I5" s="147"/>
      <c r="J5" s="147"/>
    </row>
    <row r="6" spans="2:10">
      <c r="B6" s="147"/>
      <c r="C6" s="147"/>
      <c r="D6" s="147"/>
      <c r="E6" s="147"/>
      <c r="F6" s="147"/>
      <c r="G6" s="147"/>
      <c r="H6" s="147"/>
      <c r="I6" s="147"/>
      <c r="J6" s="147"/>
    </row>
    <row r="7" spans="2:10">
      <c r="B7" s="56">
        <v>1</v>
      </c>
      <c r="C7" s="47" t="s">
        <v>502</v>
      </c>
      <c r="D7" s="47" t="s">
        <v>504</v>
      </c>
      <c r="E7" s="47"/>
      <c r="F7" s="47" t="s">
        <v>508</v>
      </c>
      <c r="G7" s="47" t="s">
        <v>509</v>
      </c>
      <c r="H7" s="47">
        <v>23</v>
      </c>
      <c r="I7" s="47" t="s">
        <v>509</v>
      </c>
      <c r="J7" s="47"/>
    </row>
    <row r="8" spans="2:10">
      <c r="B8" s="56">
        <v>2</v>
      </c>
      <c r="C8" s="47" t="s">
        <v>502</v>
      </c>
      <c r="D8" s="47" t="s">
        <v>503</v>
      </c>
      <c r="E8" s="47"/>
      <c r="F8" s="47" t="s">
        <v>508</v>
      </c>
      <c r="G8" s="47" t="s">
        <v>509</v>
      </c>
      <c r="H8" s="47">
        <v>23</v>
      </c>
      <c r="I8" s="47" t="s">
        <v>509</v>
      </c>
      <c r="J8" s="47"/>
    </row>
    <row r="9" spans="2:10">
      <c r="B9" s="56">
        <v>3</v>
      </c>
      <c r="C9" s="47" t="s">
        <v>502</v>
      </c>
      <c r="D9" s="47" t="s">
        <v>505</v>
      </c>
      <c r="E9" s="47"/>
      <c r="F9" s="47" t="s">
        <v>508</v>
      </c>
      <c r="G9" s="47" t="s">
        <v>509</v>
      </c>
      <c r="H9" s="47">
        <v>23</v>
      </c>
      <c r="I9" s="47" t="s">
        <v>509</v>
      </c>
      <c r="J9" s="47"/>
    </row>
    <row r="10" spans="2:10">
      <c r="B10" s="56">
        <v>4</v>
      </c>
      <c r="C10" s="47" t="s">
        <v>502</v>
      </c>
      <c r="D10" s="47" t="s">
        <v>506</v>
      </c>
      <c r="E10" s="47"/>
      <c r="F10" s="47" t="s">
        <v>508</v>
      </c>
      <c r="G10" s="47" t="s">
        <v>509</v>
      </c>
      <c r="H10" s="47">
        <v>23</v>
      </c>
      <c r="I10" s="47" t="s">
        <v>509</v>
      </c>
      <c r="J10" s="47"/>
    </row>
  </sheetData>
  <mergeCells count="10">
    <mergeCell ref="B3:J3"/>
    <mergeCell ref="B4:B6"/>
    <mergeCell ref="C4:C6"/>
    <mergeCell ref="D4:D6"/>
    <mergeCell ref="E4:E6"/>
    <mergeCell ref="F4:F6"/>
    <mergeCell ref="G4:G6"/>
    <mergeCell ref="H4:H6"/>
    <mergeCell ref="I4:I6"/>
    <mergeCell ref="J4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L14" sqref="L14"/>
    </sheetView>
  </sheetViews>
  <sheetFormatPr baseColWidth="10" defaultColWidth="8.83203125" defaultRowHeight="15"/>
  <cols>
    <col min="1" max="2" width="22.6640625" style="3" bestFit="1" customWidth="1"/>
    <col min="3" max="3" width="45.5" style="3" bestFit="1" customWidth="1"/>
    <col min="4" max="4" width="9.1640625" style="3" customWidth="1"/>
    <col min="5" max="5" width="40.33203125" style="3" bestFit="1" customWidth="1"/>
    <col min="6" max="6" width="8.1640625" style="3" customWidth="1"/>
    <col min="7" max="7" width="7.5" style="3" bestFit="1" customWidth="1"/>
    <col min="8" max="8" width="17.1640625" style="3" bestFit="1" customWidth="1"/>
    <col min="9" max="9" width="11.5" style="3" customWidth="1"/>
    <col min="10" max="10" width="8.83203125" style="3"/>
    <col min="11" max="11" width="15" style="3" customWidth="1"/>
    <col min="12" max="16384" width="8.83203125" style="3"/>
  </cols>
  <sheetData>
    <row r="1" spans="1:13" ht="26">
      <c r="A1" s="1" t="s">
        <v>50</v>
      </c>
      <c r="B1" s="1" t="s">
        <v>51</v>
      </c>
      <c r="C1" s="1" t="s">
        <v>9</v>
      </c>
      <c r="D1" s="2" t="s">
        <v>61</v>
      </c>
      <c r="E1" s="2" t="s">
        <v>8</v>
      </c>
      <c r="F1" s="2" t="s">
        <v>10</v>
      </c>
      <c r="G1" s="2" t="s">
        <v>31</v>
      </c>
      <c r="H1" s="2" t="s">
        <v>11</v>
      </c>
      <c r="I1" s="2" t="s">
        <v>208</v>
      </c>
      <c r="J1" s="2" t="s">
        <v>0</v>
      </c>
      <c r="K1" s="2" t="s">
        <v>63</v>
      </c>
    </row>
    <row r="2" spans="1:13">
      <c r="A2" s="4" t="s">
        <v>70</v>
      </c>
      <c r="B2" s="4" t="s">
        <v>71</v>
      </c>
      <c r="C2" s="4" t="s">
        <v>69</v>
      </c>
      <c r="D2" s="4">
        <v>1</v>
      </c>
      <c r="E2" s="4" t="s">
        <v>370</v>
      </c>
      <c r="F2" s="4" t="s">
        <v>105</v>
      </c>
      <c r="G2" s="4" t="s">
        <v>0</v>
      </c>
      <c r="H2" s="4" t="s">
        <v>91</v>
      </c>
      <c r="I2" s="5">
        <f>J2+K2</f>
        <v>0.874</v>
      </c>
      <c r="J2" s="5">
        <v>0.874</v>
      </c>
      <c r="K2" s="5">
        <v>0</v>
      </c>
      <c r="L2" s="3">
        <v>2</v>
      </c>
    </row>
    <row r="3" spans="1:13">
      <c r="A3" s="4" t="s">
        <v>71</v>
      </c>
      <c r="B3" s="4" t="s">
        <v>494</v>
      </c>
      <c r="C3" s="4" t="s">
        <v>72</v>
      </c>
      <c r="D3" s="4">
        <v>1</v>
      </c>
      <c r="E3" s="4" t="s">
        <v>371</v>
      </c>
      <c r="F3" s="4" t="s">
        <v>105</v>
      </c>
      <c r="G3" s="4" t="s">
        <v>63</v>
      </c>
      <c r="H3" s="4" t="s">
        <v>92</v>
      </c>
      <c r="I3" s="5">
        <v>0.40100000000000002</v>
      </c>
      <c r="J3" s="5">
        <v>0</v>
      </c>
      <c r="K3" s="5">
        <v>0.40100000000000002</v>
      </c>
      <c r="L3" s="3">
        <v>2</v>
      </c>
    </row>
    <row r="4" spans="1:13">
      <c r="A4" s="4" t="s">
        <v>494</v>
      </c>
      <c r="B4" s="4" t="s">
        <v>73</v>
      </c>
      <c r="C4" s="4" t="s">
        <v>72</v>
      </c>
      <c r="D4" s="4">
        <v>1</v>
      </c>
      <c r="E4" s="4" t="s">
        <v>372</v>
      </c>
      <c r="F4" s="4" t="s">
        <v>105</v>
      </c>
      <c r="G4" s="4" t="s">
        <v>63</v>
      </c>
      <c r="H4" s="4" t="s">
        <v>92</v>
      </c>
      <c r="I4" s="5">
        <v>3.28</v>
      </c>
      <c r="J4" s="5">
        <v>0</v>
      </c>
      <c r="K4" s="5">
        <v>3.28</v>
      </c>
      <c r="L4" s="3">
        <v>4</v>
      </c>
    </row>
    <row r="5" spans="1:13">
      <c r="A5" s="4" t="s">
        <v>73</v>
      </c>
      <c r="B5" s="4" t="s">
        <v>75</v>
      </c>
      <c r="C5" s="4" t="s">
        <v>74</v>
      </c>
      <c r="D5" s="4">
        <v>1</v>
      </c>
      <c r="E5" s="4" t="s">
        <v>370</v>
      </c>
      <c r="F5" s="4" t="s">
        <v>105</v>
      </c>
      <c r="G5" s="4" t="s">
        <v>212</v>
      </c>
      <c r="H5" s="4" t="s">
        <v>93</v>
      </c>
      <c r="I5" s="5">
        <f t="shared" ref="I5:I13" si="0">J5+K5</f>
        <v>8.3840000000000003</v>
      </c>
      <c r="J5" s="5">
        <v>0.66500000000000004</v>
      </c>
      <c r="K5" s="5">
        <v>7.7190000000000003</v>
      </c>
      <c r="L5" s="3">
        <v>5</v>
      </c>
      <c r="M5" s="6"/>
    </row>
    <row r="6" spans="1:13">
      <c r="A6" s="4" t="s">
        <v>75</v>
      </c>
      <c r="B6" s="4" t="s">
        <v>77</v>
      </c>
      <c r="C6" s="4" t="s">
        <v>76</v>
      </c>
      <c r="D6" s="4">
        <v>1</v>
      </c>
      <c r="E6" s="4" t="s">
        <v>370</v>
      </c>
      <c r="F6" s="4" t="s">
        <v>105</v>
      </c>
      <c r="G6" s="4" t="s">
        <v>63</v>
      </c>
      <c r="H6" s="4" t="s">
        <v>94</v>
      </c>
      <c r="I6" s="5">
        <f t="shared" si="0"/>
        <v>0.254</v>
      </c>
      <c r="J6" s="5">
        <v>0</v>
      </c>
      <c r="K6" s="5">
        <v>0.254</v>
      </c>
      <c r="L6" s="3">
        <v>2</v>
      </c>
    </row>
    <row r="7" spans="1:13">
      <c r="A7" s="4" t="s">
        <v>79</v>
      </c>
      <c r="B7" s="4" t="s">
        <v>80</v>
      </c>
      <c r="C7" s="4" t="s">
        <v>78</v>
      </c>
      <c r="D7" s="4">
        <v>1</v>
      </c>
      <c r="E7" s="4" t="s">
        <v>372</v>
      </c>
      <c r="F7" s="4" t="s">
        <v>105</v>
      </c>
      <c r="G7" s="4" t="s">
        <v>63</v>
      </c>
      <c r="H7" s="4" t="s">
        <v>95</v>
      </c>
      <c r="I7" s="5">
        <f t="shared" si="0"/>
        <v>9.8870000000000005</v>
      </c>
      <c r="J7" s="5">
        <v>0</v>
      </c>
      <c r="K7" s="5">
        <v>9.8870000000000005</v>
      </c>
      <c r="L7" s="3">
        <v>10</v>
      </c>
    </row>
    <row r="8" spans="1:13">
      <c r="A8" s="4" t="s">
        <v>82</v>
      </c>
      <c r="B8" s="4" t="s">
        <v>83</v>
      </c>
      <c r="C8" s="4" t="s">
        <v>81</v>
      </c>
      <c r="D8" s="4">
        <v>1</v>
      </c>
      <c r="E8" s="4" t="s">
        <v>370</v>
      </c>
      <c r="F8" s="4" t="s">
        <v>105</v>
      </c>
      <c r="G8" s="4" t="s">
        <v>63</v>
      </c>
      <c r="H8" s="4" t="s">
        <v>96</v>
      </c>
      <c r="I8" s="5">
        <f t="shared" si="0"/>
        <v>2.8570000000000002</v>
      </c>
      <c r="J8" s="5">
        <v>2.8570000000000002</v>
      </c>
      <c r="K8" s="5">
        <v>0</v>
      </c>
      <c r="L8" s="3">
        <v>4</v>
      </c>
    </row>
    <row r="9" spans="1:13">
      <c r="A9" s="4" t="s">
        <v>83</v>
      </c>
      <c r="B9" s="4" t="s">
        <v>495</v>
      </c>
      <c r="C9" s="4" t="s">
        <v>84</v>
      </c>
      <c r="D9" s="4">
        <v>1</v>
      </c>
      <c r="E9" s="4" t="s">
        <v>372</v>
      </c>
      <c r="F9" s="4" t="s">
        <v>105</v>
      </c>
      <c r="G9" s="4" t="s">
        <v>63</v>
      </c>
      <c r="H9" s="4" t="s">
        <v>97</v>
      </c>
      <c r="I9" s="5">
        <v>2.1560000000000001</v>
      </c>
      <c r="J9" s="5">
        <v>0</v>
      </c>
      <c r="K9" s="5">
        <v>2.1560000000000001</v>
      </c>
      <c r="L9" s="3">
        <v>4</v>
      </c>
    </row>
    <row r="10" spans="1:13">
      <c r="A10" s="4" t="s">
        <v>495</v>
      </c>
      <c r="B10" s="4" t="s">
        <v>85</v>
      </c>
      <c r="C10" s="4" t="s">
        <v>84</v>
      </c>
      <c r="D10" s="4">
        <v>1</v>
      </c>
      <c r="E10" s="4" t="s">
        <v>371</v>
      </c>
      <c r="F10" s="4" t="s">
        <v>105</v>
      </c>
      <c r="G10" s="4" t="s">
        <v>63</v>
      </c>
      <c r="H10" s="4" t="s">
        <v>97</v>
      </c>
      <c r="I10" s="5">
        <v>2.125</v>
      </c>
      <c r="J10" s="5">
        <v>0</v>
      </c>
      <c r="K10" s="5">
        <v>2.125</v>
      </c>
      <c r="L10" s="3">
        <v>4</v>
      </c>
    </row>
    <row r="11" spans="1:13">
      <c r="A11" s="4" t="s">
        <v>85</v>
      </c>
      <c r="B11" s="4" t="s">
        <v>87</v>
      </c>
      <c r="C11" s="4" t="s">
        <v>86</v>
      </c>
      <c r="D11" s="4">
        <v>1</v>
      </c>
      <c r="E11" s="4" t="s">
        <v>370</v>
      </c>
      <c r="F11" s="4" t="s">
        <v>105</v>
      </c>
      <c r="G11" s="4" t="s">
        <v>63</v>
      </c>
      <c r="H11" s="4" t="s">
        <v>97</v>
      </c>
      <c r="I11" s="5">
        <f t="shared" si="0"/>
        <v>0.16800000000000001</v>
      </c>
      <c r="J11" s="5">
        <v>0</v>
      </c>
      <c r="K11" s="5">
        <v>0.16800000000000001</v>
      </c>
      <c r="L11" s="3">
        <v>2</v>
      </c>
    </row>
    <row r="12" spans="1:13">
      <c r="A12" s="4" t="s">
        <v>87</v>
      </c>
      <c r="B12" s="4" t="s">
        <v>89</v>
      </c>
      <c r="C12" s="4" t="s">
        <v>88</v>
      </c>
      <c r="D12" s="4">
        <v>1</v>
      </c>
      <c r="E12" s="4" t="s">
        <v>370</v>
      </c>
      <c r="F12" s="4" t="s">
        <v>105</v>
      </c>
      <c r="G12" s="4" t="s">
        <v>63</v>
      </c>
      <c r="H12" s="4" t="s">
        <v>97</v>
      </c>
      <c r="I12" s="5">
        <f t="shared" si="0"/>
        <v>2.2109999999999999</v>
      </c>
      <c r="J12" s="5">
        <v>0</v>
      </c>
      <c r="K12" s="5">
        <v>2.2109999999999999</v>
      </c>
      <c r="L12" s="3">
        <v>2</v>
      </c>
    </row>
    <row r="13" spans="1:13">
      <c r="A13" s="4" t="s">
        <v>89</v>
      </c>
      <c r="B13" s="4" t="s">
        <v>70</v>
      </c>
      <c r="C13" s="4" t="s">
        <v>90</v>
      </c>
      <c r="D13" s="4">
        <v>1</v>
      </c>
      <c r="E13" s="4" t="s">
        <v>372</v>
      </c>
      <c r="F13" s="4" t="s">
        <v>105</v>
      </c>
      <c r="G13" s="4" t="s">
        <v>63</v>
      </c>
      <c r="H13" s="4" t="s">
        <v>97</v>
      </c>
      <c r="I13" s="5">
        <f t="shared" si="0"/>
        <v>6.4710000000000001</v>
      </c>
      <c r="J13" s="5">
        <v>0</v>
      </c>
      <c r="K13" s="5">
        <v>6.4710000000000001</v>
      </c>
      <c r="L13" s="3">
        <v>5</v>
      </c>
    </row>
    <row r="14" spans="1:13">
      <c r="I14" s="6">
        <f>SUM(I2:I13)</f>
        <v>39.067999999999998</v>
      </c>
      <c r="J14" s="6">
        <f>SUM(J2:J13)</f>
        <v>4.3960000000000008</v>
      </c>
      <c r="K14" s="6">
        <f>SUM(K2:K13)</f>
        <v>34.671999999999997</v>
      </c>
    </row>
    <row r="18" spans="5:11">
      <c r="K18" s="6"/>
    </row>
    <row r="19" spans="5:11">
      <c r="J19" s="6"/>
    </row>
    <row r="22" spans="5:11">
      <c r="E22" s="3" t="s">
        <v>489</v>
      </c>
    </row>
  </sheetData>
  <autoFilter ref="A1:M1" xr:uid="{00000000-0001-0000-01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C4" sqref="C4"/>
    </sheetView>
  </sheetViews>
  <sheetFormatPr baseColWidth="10" defaultColWidth="8.83203125" defaultRowHeight="15"/>
  <cols>
    <col min="1" max="1" width="45.5" style="3" bestFit="1" customWidth="1"/>
    <col min="2" max="2" width="41.6640625" style="3" customWidth="1"/>
    <col min="3" max="10" width="8.83203125" style="3" customWidth="1"/>
    <col min="11" max="16384" width="8.83203125" style="3"/>
  </cols>
  <sheetData>
    <row r="1" spans="1:13">
      <c r="A1" s="148" t="s">
        <v>9</v>
      </c>
      <c r="B1" s="148" t="s">
        <v>8</v>
      </c>
      <c r="C1" s="149" t="s">
        <v>38</v>
      </c>
      <c r="D1" s="150" t="s">
        <v>32</v>
      </c>
      <c r="E1" s="151"/>
      <c r="F1" s="151"/>
      <c r="G1" s="151"/>
      <c r="H1" s="151"/>
      <c r="I1" s="151"/>
      <c r="J1" s="151"/>
      <c r="K1" s="151"/>
      <c r="L1" s="151"/>
      <c r="M1" s="151"/>
    </row>
    <row r="2" spans="1:13" ht="39">
      <c r="A2" s="148"/>
      <c r="B2" s="148"/>
      <c r="C2" s="149"/>
      <c r="D2" s="7" t="s">
        <v>33</v>
      </c>
      <c r="E2" s="8" t="s">
        <v>34</v>
      </c>
      <c r="F2" s="8" t="s">
        <v>39</v>
      </c>
      <c r="G2" s="7" t="s">
        <v>35</v>
      </c>
      <c r="H2" s="8" t="s">
        <v>36</v>
      </c>
      <c r="I2" s="7" t="s">
        <v>37</v>
      </c>
      <c r="J2" s="8" t="s">
        <v>232</v>
      </c>
      <c r="K2" s="7" t="s">
        <v>65</v>
      </c>
      <c r="L2" s="7" t="s">
        <v>66</v>
      </c>
      <c r="M2" s="7" t="s">
        <v>228</v>
      </c>
    </row>
    <row r="3" spans="1:13">
      <c r="A3" s="9" t="str">
        <f>'SPAN DETAILS'!C2</f>
        <v>Block Router To Thakurpukur Maheshtala BHQ</v>
      </c>
      <c r="B3" s="9" t="str">
        <f>'SPAN DETAILS'!E2</f>
        <v>Existing OFC (FPOI to GP) to be used in Ring (in Km)</v>
      </c>
      <c r="C3" s="9">
        <f>'SPAN DETAILS'!I2</f>
        <v>0.874</v>
      </c>
      <c r="D3" s="9">
        <v>0.70899999999999996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8.3000000000000004E-2</v>
      </c>
      <c r="K3" s="9">
        <v>0</v>
      </c>
      <c r="L3" s="9">
        <v>0</v>
      </c>
      <c r="M3" s="9">
        <v>8.2000000000000003E-2</v>
      </c>
    </row>
    <row r="4" spans="1:13">
      <c r="A4" s="9" t="str">
        <f>'SPAN DETAILS'!C3</f>
        <v>Thakurpukur Maheshtala BHQ To FPOI-5(SURSUNA EXCH.)</v>
      </c>
      <c r="B4" s="9" t="str">
        <f>'SPAN DETAILS'!E3</f>
        <v>Block to FPOI OFC length (to be replaced) in Km</v>
      </c>
      <c r="C4" s="9">
        <f>'SPAN DETAILS'!I3</f>
        <v>0.40100000000000002</v>
      </c>
      <c r="D4" s="9">
        <v>2.8000000000000001E-2</v>
      </c>
      <c r="E4" s="9">
        <v>0</v>
      </c>
      <c r="F4" s="9">
        <v>1.2110000000000001</v>
      </c>
      <c r="G4" s="9">
        <v>0</v>
      </c>
      <c r="H4" s="9">
        <v>0</v>
      </c>
      <c r="I4" s="9">
        <v>0</v>
      </c>
      <c r="J4" s="9">
        <f>C4-(D4+F4)</f>
        <v>-0.83800000000000008</v>
      </c>
      <c r="K4" s="9">
        <v>0</v>
      </c>
      <c r="L4" s="9">
        <v>0</v>
      </c>
      <c r="M4" s="9">
        <v>0</v>
      </c>
    </row>
    <row r="5" spans="1:13">
      <c r="A5" s="9" t="str">
        <f>'SPAN DETAILS'!C5</f>
        <v>FPOI-5(SURSUNA EXCH.) TO FPOI-2</v>
      </c>
      <c r="B5" s="9" t="str">
        <f>'SPAN DETAILS'!E5</f>
        <v>Existing OFC (FPOI to GP) to be used in Ring (in Km)</v>
      </c>
      <c r="C5" s="9">
        <f>'SPAN DETAILS'!I5</f>
        <v>8.3840000000000003</v>
      </c>
      <c r="D5" s="9">
        <v>0</v>
      </c>
      <c r="E5" s="9">
        <v>0</v>
      </c>
      <c r="F5" s="9">
        <v>3.6680000000000001</v>
      </c>
      <c r="G5" s="9">
        <v>0</v>
      </c>
      <c r="H5" s="9">
        <v>0</v>
      </c>
      <c r="I5" s="9">
        <v>1.909</v>
      </c>
      <c r="J5" s="9">
        <f>C5-(F5+I5)</f>
        <v>2.8070000000000004</v>
      </c>
      <c r="K5" s="9">
        <v>0</v>
      </c>
      <c r="L5" s="9">
        <v>0</v>
      </c>
      <c r="M5" s="9">
        <v>0</v>
      </c>
    </row>
    <row r="6" spans="1:13">
      <c r="A6" s="9" t="str">
        <f>'SPAN DETAILS'!C6</f>
        <v xml:space="preserve">FPOI-2 To Rasapunja </v>
      </c>
      <c r="B6" s="9" t="str">
        <f>'SPAN DETAILS'!E6</f>
        <v>Existing OFC (FPOI to GP) to be used in Ring (in Km)</v>
      </c>
      <c r="C6" s="9">
        <f>'SPAN DETAILS'!I6</f>
        <v>0.254</v>
      </c>
      <c r="D6" s="9">
        <v>0</v>
      </c>
      <c r="E6" s="9">
        <v>0</v>
      </c>
      <c r="F6" s="9">
        <v>0.254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>
      <c r="A7" s="9" t="str">
        <f>'SPAN DETAILS'!C7</f>
        <v xml:space="preserve">Rasapunja To Chatta </v>
      </c>
      <c r="B7" s="9" t="str">
        <f>'SPAN DETAILS'!E7</f>
        <v>OFC to be laid for Ring Formation (in Km)</v>
      </c>
      <c r="C7" s="9">
        <f>'SPAN DETAILS'!I7</f>
        <v>9.8870000000000005</v>
      </c>
      <c r="D7" s="9">
        <v>0</v>
      </c>
      <c r="E7" s="9">
        <v>0</v>
      </c>
      <c r="F7" s="9">
        <v>0.76500000000000001</v>
      </c>
      <c r="G7" s="9">
        <v>4.7190000000000003</v>
      </c>
      <c r="H7" s="9">
        <v>0</v>
      </c>
      <c r="I7" s="9">
        <v>4.4029999999999996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9" t="str">
        <f>'SPAN DETAILS'!C8</f>
        <v>Chatta To FPOI-3(Duck Ghar Exch.)</v>
      </c>
      <c r="B8" s="9" t="str">
        <f>'SPAN DETAILS'!E8</f>
        <v>Existing OFC (FPOI to GP) to be used in Ring (in Km)</v>
      </c>
      <c r="C8" s="9">
        <f>'SPAN DETAILS'!I8</f>
        <v>2.8570000000000002</v>
      </c>
      <c r="D8" s="9">
        <v>0</v>
      </c>
      <c r="E8" s="9">
        <v>0</v>
      </c>
      <c r="F8" s="9">
        <v>0.20899999999999999</v>
      </c>
      <c r="G8" s="9">
        <v>2.6480000000000001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>
      <c r="A9" s="9" t="str">
        <f>'SPAN DETAILS'!C9</f>
        <v>FPOI-3(Duck Ghar Exch.) To FPOI-1(Kayalpara BTS)</v>
      </c>
      <c r="B9" s="9" t="str">
        <f>'SPAN DETAILS'!E9</f>
        <v>OFC to be laid for Ring Formation (in Km)</v>
      </c>
      <c r="C9" s="9">
        <f>'SPAN DETAILS'!I9</f>
        <v>2.1560000000000001</v>
      </c>
      <c r="D9" s="9">
        <v>0</v>
      </c>
      <c r="E9" s="9">
        <v>0</v>
      </c>
      <c r="F9" s="9">
        <v>2.2949999999999999</v>
      </c>
      <c r="G9" s="9">
        <v>0</v>
      </c>
      <c r="H9" s="9">
        <v>0</v>
      </c>
      <c r="I9" s="9">
        <v>1.986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9" t="str">
        <f>'SPAN DETAILS'!C11</f>
        <v>FPOI-1(Kayalpara BTS) To Ashuti-I</v>
      </c>
      <c r="B10" s="9" t="str">
        <f>'SPAN DETAILS'!E11</f>
        <v>Existing OFC (FPOI to GP) to be used in Ring (in Km)</v>
      </c>
      <c r="C10" s="9">
        <f>'SPAN DETAILS'!I11</f>
        <v>0.16800000000000001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0.16800000000000001</v>
      </c>
      <c r="J10" s="9">
        <v>0</v>
      </c>
      <c r="K10" s="9">
        <v>0</v>
      </c>
      <c r="L10" s="9">
        <v>0</v>
      </c>
      <c r="M10" s="9">
        <v>0</v>
      </c>
    </row>
    <row r="11" spans="1:13">
      <c r="A11" s="9" t="str">
        <f>'SPAN DETAILS'!C12</f>
        <v>Ashuti-I To Ashuti-II</v>
      </c>
      <c r="B11" s="9" t="str">
        <f>'SPAN DETAILS'!E12</f>
        <v>Existing OFC (FPOI to GP) to be used in Ring (in Km)</v>
      </c>
      <c r="C11" s="9">
        <f>'SPAN DETAILS'!I12</f>
        <v>2.2109999999999999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2.2109999999999999</v>
      </c>
      <c r="J11" s="9">
        <v>0</v>
      </c>
      <c r="K11" s="9">
        <v>0</v>
      </c>
      <c r="L11" s="9">
        <v>0</v>
      </c>
      <c r="M11" s="9">
        <v>0</v>
      </c>
    </row>
    <row r="12" spans="1:13">
      <c r="A12" s="9" t="str">
        <f>'SPAN DETAILS'!C13</f>
        <v>Ashuti-II To Block Router</v>
      </c>
      <c r="B12" s="9" t="str">
        <f>'SPAN DETAILS'!E13</f>
        <v>OFC to be laid for Ring Formation (in Km)</v>
      </c>
      <c r="C12" s="9">
        <f>'SPAN DETAILS'!I13</f>
        <v>6.4710000000000001</v>
      </c>
      <c r="D12" s="9">
        <v>8.7999999999999995E-2</v>
      </c>
      <c r="E12" s="9">
        <v>0</v>
      </c>
      <c r="F12" s="9">
        <v>0</v>
      </c>
      <c r="G12" s="9">
        <v>1.159</v>
      </c>
      <c r="H12" s="9">
        <v>0</v>
      </c>
      <c r="I12" s="9">
        <v>0.315</v>
      </c>
      <c r="J12" s="9">
        <v>4.8600000000000003</v>
      </c>
      <c r="K12" s="9">
        <v>0</v>
      </c>
      <c r="L12" s="9">
        <v>0</v>
      </c>
      <c r="M12" s="9">
        <v>4.9000000000000002E-2</v>
      </c>
    </row>
    <row r="13" spans="1:13">
      <c r="C13" s="12">
        <f>SUM(C3:C12)</f>
        <v>33.662999999999997</v>
      </c>
      <c r="D13" s="12">
        <f t="shared" ref="D13:M13" si="0">SUM(D3:D12)</f>
        <v>0.82499999999999996</v>
      </c>
      <c r="E13" s="12">
        <f t="shared" si="0"/>
        <v>0</v>
      </c>
      <c r="F13" s="12">
        <f t="shared" si="0"/>
        <v>8.402000000000001</v>
      </c>
      <c r="G13" s="12">
        <f t="shared" si="0"/>
        <v>8.5260000000000016</v>
      </c>
      <c r="H13" s="12">
        <f t="shared" si="0"/>
        <v>0</v>
      </c>
      <c r="I13" s="12">
        <f t="shared" si="0"/>
        <v>10.991999999999999</v>
      </c>
      <c r="J13" s="12">
        <f t="shared" si="0"/>
        <v>6.9120000000000008</v>
      </c>
      <c r="K13" s="12">
        <f t="shared" si="0"/>
        <v>0</v>
      </c>
      <c r="L13" s="12">
        <f t="shared" si="0"/>
        <v>0</v>
      </c>
      <c r="M13" s="12">
        <f t="shared" si="0"/>
        <v>0.13100000000000001</v>
      </c>
    </row>
  </sheetData>
  <autoFilter ref="A2:M13" xr:uid="{00000000-0001-0000-0200-000000000000}"/>
  <mergeCells count="4">
    <mergeCell ref="A1:A2"/>
    <mergeCell ref="B1:B2"/>
    <mergeCell ref="C1:C2"/>
    <mergeCell ref="D1:M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zoomScale="115" zoomScaleNormal="115" workbookViewId="0">
      <selection sqref="A1:L1"/>
    </sheetView>
  </sheetViews>
  <sheetFormatPr baseColWidth="10" defaultColWidth="8.83203125" defaultRowHeight="15"/>
  <cols>
    <col min="1" max="1" width="45.5" style="3" bestFit="1" customWidth="1"/>
    <col min="2" max="2" width="40.33203125" style="3" bestFit="1" customWidth="1"/>
    <col min="3" max="3" width="10.5" style="3" customWidth="1"/>
    <col min="4" max="4" width="8.83203125" style="3"/>
    <col min="5" max="5" width="9.33203125" style="3" customWidth="1"/>
    <col min="6" max="6" width="8.83203125" style="3"/>
    <col min="7" max="7" width="9.5" style="3" customWidth="1"/>
    <col min="8" max="10" width="8.83203125" style="3"/>
    <col min="11" max="11" width="9.5" style="3" customWidth="1"/>
    <col min="12" max="12" width="9.33203125" style="3" customWidth="1"/>
    <col min="13" max="16384" width="8.83203125" style="3"/>
  </cols>
  <sheetData>
    <row r="1" spans="1:12" ht="40.25" customHeight="1">
      <c r="A1" s="10" t="s">
        <v>9</v>
      </c>
      <c r="B1" s="10" t="s">
        <v>8</v>
      </c>
      <c r="C1" s="11" t="s">
        <v>38</v>
      </c>
      <c r="D1" s="11" t="s">
        <v>40</v>
      </c>
      <c r="E1" s="11" t="s">
        <v>42</v>
      </c>
      <c r="F1" s="11" t="s">
        <v>41</v>
      </c>
      <c r="G1" s="11" t="s">
        <v>43</v>
      </c>
      <c r="H1" s="11" t="s">
        <v>44</v>
      </c>
      <c r="I1" s="11" t="s">
        <v>45</v>
      </c>
      <c r="J1" s="11" t="s">
        <v>46</v>
      </c>
      <c r="K1" s="11" t="s">
        <v>47</v>
      </c>
      <c r="L1" s="11" t="s">
        <v>48</v>
      </c>
    </row>
    <row r="2" spans="1:12">
      <c r="A2" s="9" t="str">
        <f>ROW!A3</f>
        <v>Block Router To Thakurpukur Maheshtala BHQ</v>
      </c>
      <c r="B2" s="9" t="str">
        <f>ROW!B3</f>
        <v>Existing OFC (FPOI to GP) to be used in Ring (in Km)</v>
      </c>
      <c r="C2" s="9">
        <f>ROW!C3</f>
        <v>0.874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</row>
    <row r="3" spans="1:12">
      <c r="A3" s="9" t="str">
        <f>ROW!A4</f>
        <v>Thakurpukur Maheshtala BHQ To FPOI-5(SURSUNA EXCH.)</v>
      </c>
      <c r="B3" s="9" t="str">
        <f>ROW!B4</f>
        <v>Block to FPOI OFC length (to be replaced) in Km</v>
      </c>
      <c r="C3" s="9">
        <f>ROW!C4</f>
        <v>0.40100000000000002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</row>
    <row r="4" spans="1:12">
      <c r="A4" s="9" t="str">
        <f>ROW!A5</f>
        <v>FPOI-5(SURSUNA EXCH.) TO FPOI-2</v>
      </c>
      <c r="B4" s="9" t="str">
        <f>ROW!B5</f>
        <v>Existing OFC (FPOI to GP) to be used in Ring (in Km)</v>
      </c>
      <c r="C4" s="9">
        <f>ROW!C5</f>
        <v>8.3840000000000003</v>
      </c>
      <c r="D4" s="9">
        <v>4</v>
      </c>
      <c r="E4" s="9">
        <v>13</v>
      </c>
      <c r="F4" s="9">
        <v>1</v>
      </c>
      <c r="G4" s="9">
        <v>35</v>
      </c>
      <c r="H4" s="9">
        <v>0</v>
      </c>
      <c r="I4" s="9">
        <v>0</v>
      </c>
      <c r="J4" s="9">
        <v>0</v>
      </c>
      <c r="K4" s="9">
        <v>21</v>
      </c>
      <c r="L4" s="9">
        <v>40</v>
      </c>
    </row>
    <row r="5" spans="1:12">
      <c r="A5" s="9" t="str">
        <f>ROW!A6</f>
        <v xml:space="preserve">FPOI-2 To Rasapunja </v>
      </c>
      <c r="B5" s="9" t="str">
        <f>ROW!B6</f>
        <v>Existing OFC (FPOI to GP) to be used in Ring (in Km)</v>
      </c>
      <c r="C5" s="9">
        <f>ROW!C6</f>
        <v>0.254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>
      <c r="A6" s="9" t="str">
        <f>ROW!A7</f>
        <v xml:space="preserve">Rasapunja To Chatta </v>
      </c>
      <c r="B6" s="9" t="str">
        <f>ROW!B7</f>
        <v>OFC to be laid for Ring Formation (in Km)</v>
      </c>
      <c r="C6" s="9">
        <f>ROW!C7</f>
        <v>9.8870000000000005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>
      <c r="A7" s="9" t="str">
        <f>ROW!A8</f>
        <v>Chatta To FPOI-3(Duck Ghar Exch.)</v>
      </c>
      <c r="B7" s="9" t="str">
        <f>ROW!B8</f>
        <v>Existing OFC (FPOI to GP) to be used in Ring (in Km)</v>
      </c>
      <c r="C7" s="9">
        <f>ROW!C8</f>
        <v>2.8570000000000002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>
      <c r="A8" s="9" t="str">
        <f>ROW!A9</f>
        <v>FPOI-3(Duck Ghar Exch.) To FPOI-1(Kayalpara BTS)</v>
      </c>
      <c r="B8" s="9" t="str">
        <f>ROW!B9</f>
        <v>OFC to be laid for Ring Formation (in Km)</v>
      </c>
      <c r="C8" s="9">
        <f>ROW!C9</f>
        <v>2.1560000000000001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>
      <c r="A9" s="9" t="str">
        <f>ROW!A10</f>
        <v>FPOI-1(Kayalpara BTS) To Ashuti-I</v>
      </c>
      <c r="B9" s="9" t="str">
        <f>ROW!B10</f>
        <v>Existing OFC (FPOI to GP) to be used in Ring (in Km)</v>
      </c>
      <c r="C9" s="9">
        <f>ROW!C10</f>
        <v>0.16800000000000001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>
      <c r="A10" s="9" t="str">
        <f>ROW!A11</f>
        <v>Ashuti-I To Ashuti-II</v>
      </c>
      <c r="B10" s="9" t="str">
        <f>ROW!B11</f>
        <v>Existing OFC (FPOI to GP) to be used in Ring (in Km)</v>
      </c>
      <c r="C10" s="9">
        <f>ROW!C11</f>
        <v>2.2109999999999999</v>
      </c>
      <c r="D10" s="9">
        <v>1</v>
      </c>
      <c r="E10" s="9">
        <v>2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4</v>
      </c>
      <c r="L10" s="9">
        <v>0</v>
      </c>
    </row>
    <row r="11" spans="1:12">
      <c r="A11" s="9" t="str">
        <f>ROW!A12</f>
        <v>Ashuti-II To Block Router</v>
      </c>
      <c r="B11" s="9" t="str">
        <f>ROW!B12</f>
        <v>OFC to be laid for Ring Formation (in Km)</v>
      </c>
      <c r="C11" s="9">
        <f>ROW!C12</f>
        <v>6.4710000000000001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>
      <c r="D12" s="3">
        <f t="shared" ref="D12:L12" si="0">SUM(D2:D11)</f>
        <v>5</v>
      </c>
      <c r="E12" s="3">
        <f t="shared" si="0"/>
        <v>15</v>
      </c>
      <c r="F12" s="3">
        <f t="shared" si="0"/>
        <v>1</v>
      </c>
      <c r="G12" s="3">
        <f t="shared" si="0"/>
        <v>35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25</v>
      </c>
      <c r="L12" s="3">
        <f t="shared" si="0"/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32"/>
  <sheetViews>
    <sheetView topLeftCell="S1" zoomScale="55" zoomScaleNormal="55" workbookViewId="0">
      <selection activeCell="AA2" sqref="AA2"/>
    </sheetView>
  </sheetViews>
  <sheetFormatPr baseColWidth="10" defaultColWidth="8.83203125" defaultRowHeight="24"/>
  <cols>
    <col min="1" max="1" width="70.5" style="30" bestFit="1" customWidth="1"/>
    <col min="2" max="2" width="33.33203125" style="30" bestFit="1" customWidth="1"/>
    <col min="3" max="3" width="17.6640625" style="30" bestFit="1" customWidth="1"/>
    <col min="4" max="4" width="14.83203125" style="30" bestFit="1" customWidth="1"/>
    <col min="5" max="5" width="19.33203125" style="30" bestFit="1" customWidth="1"/>
    <col min="6" max="6" width="24" style="30" bestFit="1" customWidth="1"/>
    <col min="7" max="7" width="22.33203125" style="30" customWidth="1"/>
    <col min="8" max="8" width="21.83203125" style="30" bestFit="1" customWidth="1"/>
    <col min="9" max="9" width="94.33203125" style="30" bestFit="1" customWidth="1"/>
    <col min="10" max="10" width="24.1640625" style="30" bestFit="1" customWidth="1"/>
    <col min="11" max="11" width="15" style="30" customWidth="1"/>
    <col min="12" max="12" width="15.5" style="30" customWidth="1"/>
    <col min="13" max="13" width="33.6640625" style="30" bestFit="1" customWidth="1"/>
    <col min="14" max="15" width="22.33203125" style="30" bestFit="1" customWidth="1"/>
    <col min="16" max="16" width="59.83203125" style="30" bestFit="1" customWidth="1"/>
    <col min="17" max="17" width="33.5" style="30" customWidth="1"/>
    <col min="18" max="18" width="27.5" style="30" customWidth="1"/>
    <col min="19" max="19" width="27.83203125" style="30" customWidth="1"/>
    <col min="20" max="20" width="27.33203125" style="30" customWidth="1"/>
    <col min="21" max="21" width="32" style="30" bestFit="1" customWidth="1"/>
    <col min="22" max="22" width="25.83203125" style="30" customWidth="1"/>
    <col min="23" max="23" width="31.1640625" style="30" customWidth="1"/>
    <col min="24" max="24" width="30.83203125" style="30" customWidth="1"/>
    <col min="25" max="25" width="22" style="30" bestFit="1" customWidth="1"/>
    <col min="26" max="26" width="18.5" style="30" customWidth="1"/>
    <col min="27" max="27" width="27.83203125" style="30" customWidth="1"/>
    <col min="28" max="28" width="28" style="30" customWidth="1"/>
    <col min="29" max="29" width="26.6640625" style="30" customWidth="1"/>
    <col min="30" max="30" width="19.1640625" style="30" bestFit="1" customWidth="1"/>
    <col min="31" max="31" width="41.33203125" style="30" bestFit="1" customWidth="1"/>
    <col min="32" max="16384" width="8.83203125" style="30"/>
  </cols>
  <sheetData>
    <row r="1" spans="1:32">
      <c r="A1" s="154" t="s">
        <v>3</v>
      </c>
      <c r="B1" s="154"/>
      <c r="C1" s="154"/>
      <c r="D1" s="154"/>
      <c r="E1" s="156" t="s">
        <v>4</v>
      </c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5" t="s">
        <v>12</v>
      </c>
      <c r="Q1" s="155"/>
      <c r="R1" s="155"/>
      <c r="S1" s="155"/>
      <c r="T1" s="155"/>
      <c r="U1" s="155"/>
      <c r="V1" s="155"/>
      <c r="W1" s="157" t="s">
        <v>20</v>
      </c>
      <c r="X1" s="157"/>
      <c r="Y1" s="157"/>
      <c r="Z1" s="157"/>
      <c r="AA1" s="157"/>
      <c r="AB1" s="158" t="s">
        <v>25</v>
      </c>
      <c r="AC1" s="158"/>
      <c r="AD1" s="152" t="s">
        <v>29</v>
      </c>
      <c r="AE1" s="153" t="s">
        <v>30</v>
      </c>
    </row>
    <row r="2" spans="1:32" ht="50">
      <c r="A2" s="27" t="s">
        <v>1</v>
      </c>
      <c r="B2" s="27" t="s">
        <v>2</v>
      </c>
      <c r="C2" s="27" t="s">
        <v>28</v>
      </c>
      <c r="D2" s="27" t="s">
        <v>19</v>
      </c>
      <c r="E2" s="28" t="s">
        <v>5</v>
      </c>
      <c r="F2" s="28" t="s">
        <v>103</v>
      </c>
      <c r="G2" s="28" t="s">
        <v>6</v>
      </c>
      <c r="H2" s="28" t="s">
        <v>7</v>
      </c>
      <c r="I2" s="28" t="s">
        <v>9</v>
      </c>
      <c r="J2" s="28" t="s">
        <v>8</v>
      </c>
      <c r="K2" s="31" t="s">
        <v>10</v>
      </c>
      <c r="L2" s="31" t="s">
        <v>31</v>
      </c>
      <c r="M2" s="31" t="s">
        <v>11</v>
      </c>
      <c r="N2" s="31" t="s">
        <v>17</v>
      </c>
      <c r="O2" s="28" t="s">
        <v>18</v>
      </c>
      <c r="P2" s="29" t="s">
        <v>13</v>
      </c>
      <c r="Q2" s="32" t="s">
        <v>206</v>
      </c>
      <c r="R2" s="32" t="s">
        <v>64</v>
      </c>
      <c r="S2" s="32" t="s">
        <v>16</v>
      </c>
      <c r="T2" s="32" t="s">
        <v>107</v>
      </c>
      <c r="U2" s="29" t="s">
        <v>14</v>
      </c>
      <c r="V2" s="32" t="s">
        <v>15</v>
      </c>
      <c r="W2" s="33" t="s">
        <v>21</v>
      </c>
      <c r="X2" s="33" t="s">
        <v>22</v>
      </c>
      <c r="Y2" s="33" t="s">
        <v>23</v>
      </c>
      <c r="Z2" s="33" t="s">
        <v>49</v>
      </c>
      <c r="AA2" s="33" t="s">
        <v>24</v>
      </c>
      <c r="AB2" s="34" t="s">
        <v>26</v>
      </c>
      <c r="AC2" s="34" t="s">
        <v>27</v>
      </c>
      <c r="AD2" s="152"/>
      <c r="AE2" s="153"/>
    </row>
    <row r="3" spans="1:32" ht="25">
      <c r="A3" s="35" t="s">
        <v>100</v>
      </c>
      <c r="B3" s="35" t="s">
        <v>101</v>
      </c>
      <c r="C3" s="35" t="s">
        <v>102</v>
      </c>
      <c r="D3" s="35">
        <v>0</v>
      </c>
      <c r="E3" s="35">
        <v>0</v>
      </c>
      <c r="F3" s="35">
        <v>0</v>
      </c>
      <c r="G3" s="35">
        <v>22.492591999999998</v>
      </c>
      <c r="H3" s="35">
        <v>88.315012999999993</v>
      </c>
      <c r="I3" s="35" t="s">
        <v>69</v>
      </c>
      <c r="J3" s="35" t="s">
        <v>104</v>
      </c>
      <c r="K3" s="35" t="s">
        <v>105</v>
      </c>
      <c r="L3" s="35" t="s">
        <v>0</v>
      </c>
      <c r="M3" s="35" t="s">
        <v>91</v>
      </c>
      <c r="N3" s="35" t="s">
        <v>106</v>
      </c>
      <c r="O3" s="35" t="s">
        <v>106</v>
      </c>
      <c r="P3" s="35" t="s">
        <v>111</v>
      </c>
      <c r="Q3" s="35">
        <v>7</v>
      </c>
      <c r="R3" s="35" t="s">
        <v>112</v>
      </c>
      <c r="S3" s="35" t="s">
        <v>102</v>
      </c>
      <c r="T3" s="36">
        <v>0</v>
      </c>
      <c r="U3" s="36" t="s">
        <v>215</v>
      </c>
      <c r="V3" s="36">
        <v>0</v>
      </c>
      <c r="W3" s="36" t="s">
        <v>211</v>
      </c>
      <c r="X3" s="36">
        <v>0</v>
      </c>
      <c r="Y3" s="36" t="s">
        <v>211</v>
      </c>
      <c r="Z3" s="36" t="s">
        <v>211</v>
      </c>
      <c r="AA3" s="36">
        <v>0</v>
      </c>
      <c r="AB3" s="36" t="s">
        <v>211</v>
      </c>
      <c r="AC3" s="36" t="s">
        <v>211</v>
      </c>
      <c r="AD3" s="36" t="s">
        <v>108</v>
      </c>
      <c r="AE3" s="36"/>
      <c r="AF3" s="35"/>
    </row>
    <row r="4" spans="1:32" ht="25">
      <c r="A4" s="35" t="s">
        <v>109</v>
      </c>
      <c r="B4" s="35" t="s">
        <v>110</v>
      </c>
      <c r="C4" s="35" t="s">
        <v>102</v>
      </c>
      <c r="D4" s="35">
        <v>0</v>
      </c>
      <c r="E4" s="35">
        <v>45</v>
      </c>
      <c r="F4" s="35">
        <f>E4-E3</f>
        <v>45</v>
      </c>
      <c r="G4" s="35">
        <v>22.492440999999999</v>
      </c>
      <c r="H4" s="35">
        <v>88.315427999999997</v>
      </c>
      <c r="I4" s="35" t="s">
        <v>69</v>
      </c>
      <c r="J4" s="35" t="s">
        <v>104</v>
      </c>
      <c r="K4" s="35" t="s">
        <v>105</v>
      </c>
      <c r="L4" s="35" t="s">
        <v>0</v>
      </c>
      <c r="M4" s="35" t="s">
        <v>91</v>
      </c>
      <c r="N4" s="35" t="s">
        <v>106</v>
      </c>
      <c r="O4" s="35" t="s">
        <v>106</v>
      </c>
      <c r="P4" s="35" t="s">
        <v>111</v>
      </c>
      <c r="Q4" s="35">
        <v>7</v>
      </c>
      <c r="R4" s="35" t="s">
        <v>112</v>
      </c>
      <c r="S4" s="35" t="s">
        <v>102</v>
      </c>
      <c r="T4" s="35">
        <v>0</v>
      </c>
      <c r="U4" s="35" t="s">
        <v>215</v>
      </c>
      <c r="V4" s="35">
        <v>0</v>
      </c>
      <c r="W4" s="36" t="s">
        <v>211</v>
      </c>
      <c r="X4" s="36">
        <v>0</v>
      </c>
      <c r="Y4" s="36" t="s">
        <v>211</v>
      </c>
      <c r="Z4" s="36" t="s">
        <v>211</v>
      </c>
      <c r="AA4" s="36">
        <v>0</v>
      </c>
      <c r="AB4" s="35" t="s">
        <v>211</v>
      </c>
      <c r="AC4" s="35" t="s">
        <v>211</v>
      </c>
      <c r="AD4" s="36" t="s">
        <v>108</v>
      </c>
      <c r="AE4" s="35"/>
      <c r="AF4" s="35"/>
    </row>
    <row r="5" spans="1:32" ht="25">
      <c r="A5" s="35" t="s">
        <v>113</v>
      </c>
      <c r="B5" s="35" t="s">
        <v>114</v>
      </c>
      <c r="C5" s="35" t="s">
        <v>102</v>
      </c>
      <c r="D5" s="35">
        <v>0</v>
      </c>
      <c r="E5" s="35">
        <v>82</v>
      </c>
      <c r="F5" s="35">
        <f>E5-E4</f>
        <v>37</v>
      </c>
      <c r="G5" s="35">
        <v>22.492736000000001</v>
      </c>
      <c r="H5" s="35">
        <v>88.315555000000003</v>
      </c>
      <c r="I5" s="35" t="s">
        <v>69</v>
      </c>
      <c r="J5" s="35" t="s">
        <v>104</v>
      </c>
      <c r="K5" s="35" t="s">
        <v>105</v>
      </c>
      <c r="L5" s="35" t="s">
        <v>0</v>
      </c>
      <c r="M5" s="35" t="s">
        <v>91</v>
      </c>
      <c r="N5" s="35" t="s">
        <v>106</v>
      </c>
      <c r="O5" s="35" t="s">
        <v>106</v>
      </c>
      <c r="P5" s="35" t="s">
        <v>214</v>
      </c>
      <c r="Q5" s="35">
        <v>25</v>
      </c>
      <c r="R5" s="35" t="s">
        <v>115</v>
      </c>
      <c r="S5" s="35" t="s">
        <v>102</v>
      </c>
      <c r="T5" s="35">
        <v>13</v>
      </c>
      <c r="U5" s="35" t="s">
        <v>217</v>
      </c>
      <c r="V5" s="37">
        <v>17500</v>
      </c>
      <c r="W5" s="36" t="s">
        <v>211</v>
      </c>
      <c r="X5" s="36">
        <v>0</v>
      </c>
      <c r="Y5" s="36" t="s">
        <v>211</v>
      </c>
      <c r="Z5" s="36" t="s">
        <v>211</v>
      </c>
      <c r="AA5" s="36">
        <v>0</v>
      </c>
      <c r="AB5" s="35" t="s">
        <v>218</v>
      </c>
      <c r="AC5" s="35" t="s">
        <v>219</v>
      </c>
      <c r="AD5" s="36" t="s">
        <v>108</v>
      </c>
      <c r="AE5" s="35" t="s">
        <v>220</v>
      </c>
      <c r="AF5" s="35"/>
    </row>
    <row r="6" spans="1:32" ht="25">
      <c r="A6" s="35" t="s">
        <v>116</v>
      </c>
      <c r="B6" s="35" t="s">
        <v>110</v>
      </c>
      <c r="C6" s="35" t="s">
        <v>102</v>
      </c>
      <c r="D6" s="35">
        <v>0</v>
      </c>
      <c r="E6" s="35">
        <v>109</v>
      </c>
      <c r="F6" s="35">
        <f t="shared" ref="F6:F69" si="0">E6-E5</f>
        <v>27</v>
      </c>
      <c r="G6" s="35">
        <v>22.492649</v>
      </c>
      <c r="H6" s="35">
        <v>88.315800999999993</v>
      </c>
      <c r="I6" s="35" t="s">
        <v>69</v>
      </c>
      <c r="J6" s="35" t="s">
        <v>104</v>
      </c>
      <c r="K6" s="35" t="s">
        <v>105</v>
      </c>
      <c r="L6" s="35" t="s">
        <v>0</v>
      </c>
      <c r="M6" s="35" t="s">
        <v>91</v>
      </c>
      <c r="N6" s="35" t="s">
        <v>106</v>
      </c>
      <c r="O6" s="35" t="s">
        <v>106</v>
      </c>
      <c r="P6" s="35" t="s">
        <v>214</v>
      </c>
      <c r="Q6" s="35">
        <v>25</v>
      </c>
      <c r="R6" s="35" t="s">
        <v>115</v>
      </c>
      <c r="S6" s="35" t="s">
        <v>102</v>
      </c>
      <c r="T6" s="35">
        <v>13</v>
      </c>
      <c r="U6" s="35" t="s">
        <v>217</v>
      </c>
      <c r="V6" s="37">
        <f t="shared" ref="V6:V12" si="1">V5+F6</f>
        <v>17527</v>
      </c>
      <c r="W6" s="36" t="s">
        <v>211</v>
      </c>
      <c r="X6" s="36">
        <v>0</v>
      </c>
      <c r="Y6" s="36" t="s">
        <v>211</v>
      </c>
      <c r="Z6" s="36" t="s">
        <v>211</v>
      </c>
      <c r="AA6" s="36">
        <v>0</v>
      </c>
      <c r="AB6" s="35" t="s">
        <v>218</v>
      </c>
      <c r="AC6" s="35" t="s">
        <v>219</v>
      </c>
      <c r="AD6" s="36" t="s">
        <v>108</v>
      </c>
      <c r="AE6" s="35" t="s">
        <v>220</v>
      </c>
      <c r="AF6" s="35"/>
    </row>
    <row r="7" spans="1:32" ht="25">
      <c r="A7" s="35" t="s">
        <v>117</v>
      </c>
      <c r="B7" s="35" t="s">
        <v>118</v>
      </c>
      <c r="C7" s="35" t="s">
        <v>102</v>
      </c>
      <c r="D7" s="35">
        <v>0</v>
      </c>
      <c r="E7" s="35">
        <v>291</v>
      </c>
      <c r="F7" s="35">
        <f t="shared" si="0"/>
        <v>182</v>
      </c>
      <c r="G7" s="35">
        <v>22.491092999999999</v>
      </c>
      <c r="H7" s="35">
        <v>88.315236999999996</v>
      </c>
      <c r="I7" s="35" t="s">
        <v>69</v>
      </c>
      <c r="J7" s="35" t="s">
        <v>104</v>
      </c>
      <c r="K7" s="35" t="s">
        <v>105</v>
      </c>
      <c r="L7" s="35" t="s">
        <v>0</v>
      </c>
      <c r="M7" s="35" t="s">
        <v>91</v>
      </c>
      <c r="N7" s="35" t="s">
        <v>106</v>
      </c>
      <c r="O7" s="35" t="s">
        <v>106</v>
      </c>
      <c r="P7" s="35" t="s">
        <v>214</v>
      </c>
      <c r="Q7" s="35">
        <v>25</v>
      </c>
      <c r="R7" s="35" t="s">
        <v>115</v>
      </c>
      <c r="S7" s="35" t="s">
        <v>102</v>
      </c>
      <c r="T7" s="35">
        <v>13</v>
      </c>
      <c r="U7" s="35" t="s">
        <v>217</v>
      </c>
      <c r="V7" s="37">
        <f t="shared" si="1"/>
        <v>17709</v>
      </c>
      <c r="W7" s="36" t="s">
        <v>211</v>
      </c>
      <c r="X7" s="36">
        <v>0</v>
      </c>
      <c r="Y7" s="36" t="s">
        <v>211</v>
      </c>
      <c r="Z7" s="36" t="s">
        <v>211</v>
      </c>
      <c r="AA7" s="36">
        <v>0</v>
      </c>
      <c r="AB7" s="35" t="s">
        <v>218</v>
      </c>
      <c r="AC7" s="35" t="s">
        <v>219</v>
      </c>
      <c r="AD7" s="36" t="s">
        <v>108</v>
      </c>
      <c r="AE7" s="35" t="s">
        <v>220</v>
      </c>
      <c r="AF7" s="35"/>
    </row>
    <row r="8" spans="1:32" ht="25">
      <c r="A8" s="35" t="s">
        <v>120</v>
      </c>
      <c r="B8" s="35" t="s">
        <v>118</v>
      </c>
      <c r="C8" s="35" t="s">
        <v>102</v>
      </c>
      <c r="D8" s="35">
        <v>0</v>
      </c>
      <c r="E8" s="35">
        <v>459</v>
      </c>
      <c r="F8" s="35">
        <f t="shared" si="0"/>
        <v>168</v>
      </c>
      <c r="G8" s="35">
        <v>22.489713999999999</v>
      </c>
      <c r="H8" s="35">
        <v>88.314674999999994</v>
      </c>
      <c r="I8" s="35" t="s">
        <v>69</v>
      </c>
      <c r="J8" s="35" t="s">
        <v>104</v>
      </c>
      <c r="K8" s="35" t="s">
        <v>105</v>
      </c>
      <c r="L8" s="35" t="s">
        <v>0</v>
      </c>
      <c r="M8" s="35" t="s">
        <v>91</v>
      </c>
      <c r="N8" s="35" t="s">
        <v>106</v>
      </c>
      <c r="O8" s="35" t="s">
        <v>106</v>
      </c>
      <c r="P8" s="35" t="s">
        <v>214</v>
      </c>
      <c r="Q8" s="35">
        <v>25</v>
      </c>
      <c r="R8" s="35" t="s">
        <v>115</v>
      </c>
      <c r="S8" s="35" t="s">
        <v>102</v>
      </c>
      <c r="T8" s="35">
        <v>13</v>
      </c>
      <c r="U8" s="35" t="s">
        <v>217</v>
      </c>
      <c r="V8" s="37">
        <f t="shared" si="1"/>
        <v>17877</v>
      </c>
      <c r="W8" s="36" t="s">
        <v>211</v>
      </c>
      <c r="X8" s="36">
        <v>0</v>
      </c>
      <c r="Y8" s="36" t="s">
        <v>211</v>
      </c>
      <c r="Z8" s="36" t="s">
        <v>211</v>
      </c>
      <c r="AA8" s="36">
        <v>0</v>
      </c>
      <c r="AB8" s="35" t="s">
        <v>218</v>
      </c>
      <c r="AC8" s="35" t="s">
        <v>219</v>
      </c>
      <c r="AD8" s="36" t="s">
        <v>108</v>
      </c>
      <c r="AE8" s="35" t="s">
        <v>220</v>
      </c>
      <c r="AF8" s="35"/>
    </row>
    <row r="9" spans="1:32" ht="25">
      <c r="A9" s="35" t="s">
        <v>121</v>
      </c>
      <c r="B9" s="35" t="s">
        <v>118</v>
      </c>
      <c r="C9" s="35" t="s">
        <v>102</v>
      </c>
      <c r="D9" s="35">
        <v>0</v>
      </c>
      <c r="E9" s="35">
        <v>526</v>
      </c>
      <c r="F9" s="35">
        <f t="shared" si="0"/>
        <v>67</v>
      </c>
      <c r="G9" s="35">
        <v>22.489159000000001</v>
      </c>
      <c r="H9" s="35">
        <v>88.314374999999998</v>
      </c>
      <c r="I9" s="35" t="s">
        <v>69</v>
      </c>
      <c r="J9" s="35" t="s">
        <v>104</v>
      </c>
      <c r="K9" s="35" t="s">
        <v>105</v>
      </c>
      <c r="L9" s="35" t="s">
        <v>0</v>
      </c>
      <c r="M9" s="35" t="s">
        <v>91</v>
      </c>
      <c r="N9" s="35" t="s">
        <v>106</v>
      </c>
      <c r="O9" s="35" t="s">
        <v>106</v>
      </c>
      <c r="P9" s="35" t="s">
        <v>214</v>
      </c>
      <c r="Q9" s="35">
        <v>25</v>
      </c>
      <c r="R9" s="35" t="s">
        <v>115</v>
      </c>
      <c r="S9" s="35" t="s">
        <v>102</v>
      </c>
      <c r="T9" s="35">
        <v>13</v>
      </c>
      <c r="U9" s="35" t="s">
        <v>217</v>
      </c>
      <c r="V9" s="37">
        <f t="shared" si="1"/>
        <v>17944</v>
      </c>
      <c r="W9" s="36" t="s">
        <v>211</v>
      </c>
      <c r="X9" s="36">
        <v>0</v>
      </c>
      <c r="Y9" s="36" t="s">
        <v>211</v>
      </c>
      <c r="Z9" s="36" t="s">
        <v>211</v>
      </c>
      <c r="AA9" s="36">
        <v>0</v>
      </c>
      <c r="AB9" s="35" t="s">
        <v>218</v>
      </c>
      <c r="AC9" s="35" t="s">
        <v>219</v>
      </c>
      <c r="AD9" s="36" t="s">
        <v>108</v>
      </c>
      <c r="AE9" s="35" t="s">
        <v>220</v>
      </c>
      <c r="AF9" s="35"/>
    </row>
    <row r="10" spans="1:32" ht="25">
      <c r="A10" s="35" t="s">
        <v>122</v>
      </c>
      <c r="B10" s="35" t="s">
        <v>118</v>
      </c>
      <c r="C10" s="35" t="s">
        <v>102</v>
      </c>
      <c r="D10" s="35">
        <v>0</v>
      </c>
      <c r="E10" s="35">
        <v>601</v>
      </c>
      <c r="F10" s="35">
        <f t="shared" si="0"/>
        <v>75</v>
      </c>
      <c r="G10" s="35">
        <v>22.488537000000001</v>
      </c>
      <c r="H10" s="35">
        <v>88.314142000000004</v>
      </c>
      <c r="I10" s="35" t="s">
        <v>69</v>
      </c>
      <c r="J10" s="35" t="s">
        <v>104</v>
      </c>
      <c r="K10" s="35" t="s">
        <v>105</v>
      </c>
      <c r="L10" s="35" t="s">
        <v>0</v>
      </c>
      <c r="M10" s="35" t="s">
        <v>91</v>
      </c>
      <c r="N10" s="35" t="s">
        <v>106</v>
      </c>
      <c r="O10" s="35" t="s">
        <v>106</v>
      </c>
      <c r="P10" s="35" t="s">
        <v>214</v>
      </c>
      <c r="Q10" s="35">
        <v>25</v>
      </c>
      <c r="R10" s="35" t="s">
        <v>115</v>
      </c>
      <c r="S10" s="35" t="s">
        <v>102</v>
      </c>
      <c r="T10" s="35">
        <v>13</v>
      </c>
      <c r="U10" s="35" t="s">
        <v>217</v>
      </c>
      <c r="V10" s="37">
        <f t="shared" si="1"/>
        <v>18019</v>
      </c>
      <c r="W10" s="36" t="s">
        <v>211</v>
      </c>
      <c r="X10" s="36">
        <v>0</v>
      </c>
      <c r="Y10" s="36" t="s">
        <v>211</v>
      </c>
      <c r="Z10" s="36" t="s">
        <v>211</v>
      </c>
      <c r="AA10" s="36">
        <v>0</v>
      </c>
      <c r="AB10" s="35" t="s">
        <v>218</v>
      </c>
      <c r="AC10" s="35" t="s">
        <v>219</v>
      </c>
      <c r="AD10" s="36" t="s">
        <v>108</v>
      </c>
      <c r="AE10" s="35" t="s">
        <v>220</v>
      </c>
      <c r="AF10" s="35"/>
    </row>
    <row r="11" spans="1:32" ht="25">
      <c r="A11" s="35" t="s">
        <v>123</v>
      </c>
      <c r="B11" s="35" t="s">
        <v>118</v>
      </c>
      <c r="C11" s="35" t="s">
        <v>102</v>
      </c>
      <c r="D11" s="35">
        <v>0</v>
      </c>
      <c r="E11" s="35">
        <v>751</v>
      </c>
      <c r="F11" s="35">
        <f t="shared" si="0"/>
        <v>150</v>
      </c>
      <c r="G11" s="35">
        <v>22.487299</v>
      </c>
      <c r="H11" s="35">
        <v>88.313428000000002</v>
      </c>
      <c r="I11" s="35" t="s">
        <v>69</v>
      </c>
      <c r="J11" s="35" t="s">
        <v>104</v>
      </c>
      <c r="K11" s="35" t="s">
        <v>105</v>
      </c>
      <c r="L11" s="35" t="s">
        <v>0</v>
      </c>
      <c r="M11" s="35" t="s">
        <v>91</v>
      </c>
      <c r="N11" s="35" t="s">
        <v>106</v>
      </c>
      <c r="O11" s="35" t="s">
        <v>106</v>
      </c>
      <c r="P11" s="35" t="s">
        <v>214</v>
      </c>
      <c r="Q11" s="35">
        <v>25</v>
      </c>
      <c r="R11" s="35" t="s">
        <v>115</v>
      </c>
      <c r="S11" s="35" t="s">
        <v>102</v>
      </c>
      <c r="T11" s="35">
        <v>13</v>
      </c>
      <c r="U11" s="35" t="s">
        <v>217</v>
      </c>
      <c r="V11" s="37">
        <f t="shared" si="1"/>
        <v>18169</v>
      </c>
      <c r="W11" s="36" t="s">
        <v>211</v>
      </c>
      <c r="X11" s="36">
        <v>0</v>
      </c>
      <c r="Y11" s="36" t="s">
        <v>211</v>
      </c>
      <c r="Z11" s="36" t="s">
        <v>211</v>
      </c>
      <c r="AA11" s="36">
        <v>0</v>
      </c>
      <c r="AB11" s="35" t="s">
        <v>218</v>
      </c>
      <c r="AC11" s="35" t="s">
        <v>219</v>
      </c>
      <c r="AD11" s="36" t="s">
        <v>108</v>
      </c>
      <c r="AE11" s="35" t="s">
        <v>220</v>
      </c>
      <c r="AF11" s="35"/>
    </row>
    <row r="12" spans="1:32" ht="25">
      <c r="A12" s="35" t="s">
        <v>109</v>
      </c>
      <c r="B12" s="35" t="s">
        <v>110</v>
      </c>
      <c r="C12" s="35" t="s">
        <v>102</v>
      </c>
      <c r="D12" s="35">
        <v>0</v>
      </c>
      <c r="E12" s="35">
        <v>791</v>
      </c>
      <c r="F12" s="35">
        <f t="shared" si="0"/>
        <v>40</v>
      </c>
      <c r="G12" s="35">
        <v>22.486929</v>
      </c>
      <c r="H12" s="35">
        <v>88.313361</v>
      </c>
      <c r="I12" s="35" t="s">
        <v>69</v>
      </c>
      <c r="J12" s="35" t="s">
        <v>104</v>
      </c>
      <c r="K12" s="35" t="s">
        <v>105</v>
      </c>
      <c r="L12" s="35" t="s">
        <v>0</v>
      </c>
      <c r="M12" s="35" t="s">
        <v>91</v>
      </c>
      <c r="N12" s="35" t="s">
        <v>106</v>
      </c>
      <c r="O12" s="35" t="s">
        <v>106</v>
      </c>
      <c r="P12" s="35" t="s">
        <v>214</v>
      </c>
      <c r="Q12" s="35">
        <v>25</v>
      </c>
      <c r="R12" s="35" t="s">
        <v>115</v>
      </c>
      <c r="S12" s="35" t="s">
        <v>102</v>
      </c>
      <c r="T12" s="35">
        <v>13</v>
      </c>
      <c r="U12" s="35" t="s">
        <v>217</v>
      </c>
      <c r="V12" s="37">
        <f t="shared" si="1"/>
        <v>18209</v>
      </c>
      <c r="W12" s="36" t="s">
        <v>211</v>
      </c>
      <c r="X12" s="36">
        <v>0</v>
      </c>
      <c r="Y12" s="36" t="s">
        <v>211</v>
      </c>
      <c r="Z12" s="36" t="s">
        <v>211</v>
      </c>
      <c r="AA12" s="36">
        <v>0</v>
      </c>
      <c r="AB12" s="35" t="s">
        <v>218</v>
      </c>
      <c r="AC12" s="35" t="s">
        <v>219</v>
      </c>
      <c r="AD12" s="36" t="s">
        <v>108</v>
      </c>
      <c r="AE12" s="35" t="s">
        <v>220</v>
      </c>
      <c r="AF12" s="35"/>
    </row>
    <row r="13" spans="1:32" ht="25">
      <c r="A13" s="35" t="s">
        <v>116</v>
      </c>
      <c r="B13" s="35" t="s">
        <v>110</v>
      </c>
      <c r="C13" s="35" t="s">
        <v>124</v>
      </c>
      <c r="D13" s="35">
        <v>0</v>
      </c>
      <c r="E13" s="35">
        <v>845</v>
      </c>
      <c r="F13" s="35">
        <f t="shared" si="0"/>
        <v>54</v>
      </c>
      <c r="G13" s="35">
        <v>22.486806000000001</v>
      </c>
      <c r="H13" s="35">
        <v>88.313866000000004</v>
      </c>
      <c r="I13" s="35" t="s">
        <v>69</v>
      </c>
      <c r="J13" s="35" t="s">
        <v>104</v>
      </c>
      <c r="K13" s="35" t="s">
        <v>105</v>
      </c>
      <c r="L13" s="35" t="s">
        <v>0</v>
      </c>
      <c r="M13" s="35" t="s">
        <v>91</v>
      </c>
      <c r="N13" s="35" t="s">
        <v>106</v>
      </c>
      <c r="O13" s="35" t="s">
        <v>106</v>
      </c>
      <c r="P13" s="35" t="s">
        <v>209</v>
      </c>
      <c r="Q13" s="35">
        <v>3</v>
      </c>
      <c r="R13" s="35" t="s">
        <v>115</v>
      </c>
      <c r="S13" s="35" t="s">
        <v>124</v>
      </c>
      <c r="T13" s="35">
        <v>1.75</v>
      </c>
      <c r="U13" s="35" t="s">
        <v>216</v>
      </c>
      <c r="V13" s="35">
        <v>0</v>
      </c>
      <c r="W13" s="36" t="s">
        <v>211</v>
      </c>
      <c r="X13" s="36">
        <v>0</v>
      </c>
      <c r="Y13" s="36" t="s">
        <v>211</v>
      </c>
      <c r="Z13" s="36" t="s">
        <v>211</v>
      </c>
      <c r="AA13" s="36">
        <v>0</v>
      </c>
      <c r="AB13" s="35" t="s">
        <v>211</v>
      </c>
      <c r="AC13" s="35" t="s">
        <v>211</v>
      </c>
      <c r="AD13" s="36" t="s">
        <v>108</v>
      </c>
      <c r="AE13" s="35"/>
      <c r="AF13" s="35"/>
    </row>
    <row r="14" spans="1:32" ht="25">
      <c r="A14" s="35" t="s">
        <v>71</v>
      </c>
      <c r="B14" s="35" t="s">
        <v>101</v>
      </c>
      <c r="C14" s="35" t="s">
        <v>102</v>
      </c>
      <c r="D14" s="35">
        <v>0</v>
      </c>
      <c r="E14" s="35">
        <v>874</v>
      </c>
      <c r="F14" s="35">
        <f t="shared" si="0"/>
        <v>29</v>
      </c>
      <c r="G14" s="35">
        <v>22.486583</v>
      </c>
      <c r="H14" s="35">
        <v>88.313925999999995</v>
      </c>
      <c r="I14" s="35" t="s">
        <v>69</v>
      </c>
      <c r="J14" s="35" t="s">
        <v>104</v>
      </c>
      <c r="K14" s="35" t="s">
        <v>105</v>
      </c>
      <c r="L14" s="35" t="s">
        <v>0</v>
      </c>
      <c r="M14" s="35" t="s">
        <v>91</v>
      </c>
      <c r="N14" s="35" t="s">
        <v>106</v>
      </c>
      <c r="O14" s="35" t="s">
        <v>106</v>
      </c>
      <c r="P14" s="35" t="s">
        <v>209</v>
      </c>
      <c r="Q14" s="35">
        <v>3</v>
      </c>
      <c r="R14" s="35" t="s">
        <v>115</v>
      </c>
      <c r="S14" s="35" t="s">
        <v>124</v>
      </c>
      <c r="T14" s="35">
        <v>2</v>
      </c>
      <c r="U14" s="35" t="s">
        <v>216</v>
      </c>
      <c r="V14" s="35">
        <v>83</v>
      </c>
      <c r="W14" s="36" t="s">
        <v>211</v>
      </c>
      <c r="X14" s="36">
        <v>0</v>
      </c>
      <c r="Y14" s="36" t="s">
        <v>211</v>
      </c>
      <c r="Z14" s="36" t="s">
        <v>211</v>
      </c>
      <c r="AA14" s="36">
        <v>0</v>
      </c>
      <c r="AB14" s="35" t="s">
        <v>211</v>
      </c>
      <c r="AC14" s="35" t="s">
        <v>211</v>
      </c>
      <c r="AD14" s="36" t="s">
        <v>108</v>
      </c>
      <c r="AE14" s="35"/>
      <c r="AF14" s="35"/>
    </row>
    <row r="15" spans="1:32" ht="25">
      <c r="A15" s="35" t="s">
        <v>71</v>
      </c>
      <c r="B15" s="35" t="s">
        <v>101</v>
      </c>
      <c r="C15" s="35" t="s">
        <v>124</v>
      </c>
      <c r="D15" s="35">
        <v>0</v>
      </c>
      <c r="E15" s="35">
        <v>0</v>
      </c>
      <c r="F15" s="35">
        <v>0</v>
      </c>
      <c r="G15" s="35">
        <v>22.486583</v>
      </c>
      <c r="H15" s="35">
        <v>88.313925999999995</v>
      </c>
      <c r="I15" s="35" t="s">
        <v>72</v>
      </c>
      <c r="J15" s="36" t="s">
        <v>125</v>
      </c>
      <c r="K15" s="35" t="s">
        <v>105</v>
      </c>
      <c r="L15" s="35" t="s">
        <v>63</v>
      </c>
      <c r="M15" s="35" t="s">
        <v>92</v>
      </c>
      <c r="N15" s="35" t="s">
        <v>211</v>
      </c>
      <c r="O15" s="35" t="s">
        <v>211</v>
      </c>
      <c r="P15" s="35" t="s">
        <v>209</v>
      </c>
      <c r="Q15" s="35">
        <v>3</v>
      </c>
      <c r="R15" s="35" t="s">
        <v>115</v>
      </c>
      <c r="S15" s="36" t="s">
        <v>124</v>
      </c>
      <c r="T15" s="35">
        <v>1.65</v>
      </c>
      <c r="U15" s="35" t="s">
        <v>216</v>
      </c>
      <c r="V15" s="35">
        <v>0</v>
      </c>
      <c r="W15" s="36" t="s">
        <v>211</v>
      </c>
      <c r="X15" s="36">
        <v>0</v>
      </c>
      <c r="Y15" s="36" t="s">
        <v>211</v>
      </c>
      <c r="Z15" s="36" t="s">
        <v>211</v>
      </c>
      <c r="AA15" s="36">
        <v>0</v>
      </c>
      <c r="AB15" s="35" t="s">
        <v>211</v>
      </c>
      <c r="AC15" s="35" t="s">
        <v>211</v>
      </c>
      <c r="AD15" s="36" t="s">
        <v>108</v>
      </c>
      <c r="AE15" s="35"/>
      <c r="AF15" s="35"/>
    </row>
    <row r="16" spans="1:32" ht="25">
      <c r="A16" s="35" t="s">
        <v>109</v>
      </c>
      <c r="B16" s="35" t="s">
        <v>110</v>
      </c>
      <c r="C16" s="35" t="s">
        <v>124</v>
      </c>
      <c r="D16" s="35">
        <v>0</v>
      </c>
      <c r="E16" s="35">
        <v>28</v>
      </c>
      <c r="F16" s="35">
        <f t="shared" si="0"/>
        <v>28</v>
      </c>
      <c r="G16" s="35">
        <v>22.486823000000001</v>
      </c>
      <c r="H16" s="35">
        <v>88.313920999999993</v>
      </c>
      <c r="I16" s="35" t="s">
        <v>72</v>
      </c>
      <c r="J16" s="36" t="s">
        <v>125</v>
      </c>
      <c r="K16" s="35" t="s">
        <v>105</v>
      </c>
      <c r="L16" s="35" t="s">
        <v>63</v>
      </c>
      <c r="M16" s="35" t="s">
        <v>92</v>
      </c>
      <c r="N16" s="35" t="s">
        <v>211</v>
      </c>
      <c r="O16" s="35" t="s">
        <v>211</v>
      </c>
      <c r="P16" s="35" t="s">
        <v>209</v>
      </c>
      <c r="Q16" s="35">
        <v>3</v>
      </c>
      <c r="R16" s="35" t="s">
        <v>115</v>
      </c>
      <c r="S16" s="36" t="s">
        <v>124</v>
      </c>
      <c r="T16" s="35">
        <v>1.65</v>
      </c>
      <c r="U16" s="35" t="s">
        <v>216</v>
      </c>
      <c r="V16" s="35">
        <v>0</v>
      </c>
      <c r="W16" s="36" t="s">
        <v>211</v>
      </c>
      <c r="X16" s="36">
        <v>0</v>
      </c>
      <c r="Y16" s="36" t="s">
        <v>211</v>
      </c>
      <c r="Z16" s="36" t="s">
        <v>211</v>
      </c>
      <c r="AA16" s="36">
        <v>0</v>
      </c>
      <c r="AB16" s="35" t="s">
        <v>211</v>
      </c>
      <c r="AC16" s="35" t="s">
        <v>211</v>
      </c>
      <c r="AD16" s="36" t="s">
        <v>108</v>
      </c>
      <c r="AE16" s="35"/>
      <c r="AF16" s="35"/>
    </row>
    <row r="17" spans="1:32" ht="25">
      <c r="A17" s="35" t="s">
        <v>116</v>
      </c>
      <c r="B17" s="35" t="s">
        <v>110</v>
      </c>
      <c r="C17" s="35" t="s">
        <v>124</v>
      </c>
      <c r="D17" s="35">
        <v>0</v>
      </c>
      <c r="E17" s="35">
        <v>84</v>
      </c>
      <c r="F17" s="35">
        <f t="shared" si="0"/>
        <v>56</v>
      </c>
      <c r="G17" s="35">
        <v>22.486964</v>
      </c>
      <c r="H17" s="35">
        <v>88.313393000000005</v>
      </c>
      <c r="I17" s="35" t="s">
        <v>72</v>
      </c>
      <c r="J17" s="36" t="s">
        <v>125</v>
      </c>
      <c r="K17" s="35" t="s">
        <v>105</v>
      </c>
      <c r="L17" s="35" t="s">
        <v>63</v>
      </c>
      <c r="M17" s="35" t="s">
        <v>92</v>
      </c>
      <c r="N17" s="35" t="s">
        <v>211</v>
      </c>
      <c r="O17" s="35" t="s">
        <v>211</v>
      </c>
      <c r="P17" s="35" t="s">
        <v>119</v>
      </c>
      <c r="Q17" s="35">
        <v>25</v>
      </c>
      <c r="R17" s="35" t="s">
        <v>115</v>
      </c>
      <c r="S17" s="36" t="s">
        <v>124</v>
      </c>
      <c r="T17" s="35">
        <v>12.65</v>
      </c>
      <c r="U17" s="35" t="s">
        <v>217</v>
      </c>
      <c r="V17" s="35">
        <v>18209</v>
      </c>
      <c r="W17" s="36" t="s">
        <v>211</v>
      </c>
      <c r="X17" s="36">
        <v>0</v>
      </c>
      <c r="Y17" s="36" t="s">
        <v>211</v>
      </c>
      <c r="Z17" s="36" t="s">
        <v>211</v>
      </c>
      <c r="AA17" s="36">
        <v>0</v>
      </c>
      <c r="AB17" s="35" t="s">
        <v>218</v>
      </c>
      <c r="AC17" s="35" t="s">
        <v>219</v>
      </c>
      <c r="AD17" s="36" t="s">
        <v>108</v>
      </c>
      <c r="AE17" s="35" t="s">
        <v>220</v>
      </c>
      <c r="AF17" s="35"/>
    </row>
    <row r="18" spans="1:32" ht="25">
      <c r="A18" s="35" t="s">
        <v>116</v>
      </c>
      <c r="B18" s="35" t="s">
        <v>110</v>
      </c>
      <c r="C18" s="35" t="s">
        <v>124</v>
      </c>
      <c r="D18" s="35">
        <v>0</v>
      </c>
      <c r="E18" s="35">
        <v>112</v>
      </c>
      <c r="F18" s="35">
        <f t="shared" si="0"/>
        <v>28</v>
      </c>
      <c r="G18" s="35">
        <v>22.487200000000001</v>
      </c>
      <c r="H18" s="35">
        <v>88.313481999999993</v>
      </c>
      <c r="I18" s="35" t="s">
        <v>72</v>
      </c>
      <c r="J18" s="36" t="s">
        <v>125</v>
      </c>
      <c r="K18" s="35" t="s">
        <v>105</v>
      </c>
      <c r="L18" s="35" t="s">
        <v>63</v>
      </c>
      <c r="M18" s="35" t="s">
        <v>92</v>
      </c>
      <c r="N18" s="35" t="s">
        <v>211</v>
      </c>
      <c r="O18" s="35" t="s">
        <v>211</v>
      </c>
      <c r="P18" s="35" t="s">
        <v>119</v>
      </c>
      <c r="Q18" s="35">
        <v>25</v>
      </c>
      <c r="R18" s="35" t="s">
        <v>115</v>
      </c>
      <c r="S18" s="36" t="s">
        <v>124</v>
      </c>
      <c r="T18" s="35">
        <v>12.65</v>
      </c>
      <c r="U18" s="35" t="s">
        <v>217</v>
      </c>
      <c r="V18" s="35">
        <f>V17-F18</f>
        <v>18181</v>
      </c>
      <c r="W18" s="36" t="s">
        <v>211</v>
      </c>
      <c r="X18" s="36">
        <v>0</v>
      </c>
      <c r="Y18" s="36" t="s">
        <v>211</v>
      </c>
      <c r="Z18" s="36" t="s">
        <v>211</v>
      </c>
      <c r="AA18" s="36">
        <v>0</v>
      </c>
      <c r="AB18" s="35" t="s">
        <v>218</v>
      </c>
      <c r="AC18" s="35" t="s">
        <v>219</v>
      </c>
      <c r="AD18" s="36" t="s">
        <v>108</v>
      </c>
      <c r="AE18" s="35" t="s">
        <v>220</v>
      </c>
      <c r="AF18" s="35"/>
    </row>
    <row r="19" spans="1:32" ht="25">
      <c r="A19" s="35" t="s">
        <v>127</v>
      </c>
      <c r="B19" s="35" t="s">
        <v>118</v>
      </c>
      <c r="C19" s="35" t="s">
        <v>102</v>
      </c>
      <c r="D19" s="35">
        <v>0</v>
      </c>
      <c r="E19" s="35">
        <v>192</v>
      </c>
      <c r="F19" s="35">
        <f t="shared" si="0"/>
        <v>80</v>
      </c>
      <c r="G19" s="35">
        <v>22.487635999999998</v>
      </c>
      <c r="H19" s="35">
        <v>88.314093</v>
      </c>
      <c r="I19" s="35" t="s">
        <v>72</v>
      </c>
      <c r="J19" s="36" t="s">
        <v>125</v>
      </c>
      <c r="K19" s="35" t="s">
        <v>105</v>
      </c>
      <c r="L19" s="35" t="s">
        <v>63</v>
      </c>
      <c r="M19" s="35" t="s">
        <v>92</v>
      </c>
      <c r="N19" s="35" t="s">
        <v>211</v>
      </c>
      <c r="O19" s="35" t="s">
        <v>211</v>
      </c>
      <c r="P19" s="35" t="s">
        <v>126</v>
      </c>
      <c r="Q19" s="35">
        <v>10</v>
      </c>
      <c r="R19" s="35" t="s">
        <v>115</v>
      </c>
      <c r="S19" s="36" t="s">
        <v>124</v>
      </c>
      <c r="T19" s="35">
        <v>4.5</v>
      </c>
      <c r="U19" s="35" t="s">
        <v>216</v>
      </c>
      <c r="V19" s="35">
        <v>0</v>
      </c>
      <c r="W19" s="36" t="s">
        <v>211</v>
      </c>
      <c r="X19" s="36">
        <v>0</v>
      </c>
      <c r="Y19" s="36" t="s">
        <v>211</v>
      </c>
      <c r="Z19" s="36" t="s">
        <v>211</v>
      </c>
      <c r="AA19" s="36">
        <v>0</v>
      </c>
      <c r="AB19" s="35" t="s">
        <v>224</v>
      </c>
      <c r="AC19" s="35" t="s">
        <v>225</v>
      </c>
      <c r="AD19" s="36" t="s">
        <v>108</v>
      </c>
      <c r="AE19" s="35"/>
      <c r="AF19" s="35"/>
    </row>
    <row r="20" spans="1:32" ht="25">
      <c r="A20" s="35" t="s">
        <v>116</v>
      </c>
      <c r="B20" s="35" t="s">
        <v>110</v>
      </c>
      <c r="C20" s="35" t="s">
        <v>124</v>
      </c>
      <c r="D20" s="35">
        <v>0</v>
      </c>
      <c r="E20" s="35">
        <v>368</v>
      </c>
      <c r="F20" s="35">
        <f t="shared" si="0"/>
        <v>176</v>
      </c>
      <c r="G20" s="35">
        <v>22.487819999999999</v>
      </c>
      <c r="H20" s="35">
        <v>88.315882999999999</v>
      </c>
      <c r="I20" s="35" t="s">
        <v>72</v>
      </c>
      <c r="J20" s="36" t="s">
        <v>125</v>
      </c>
      <c r="K20" s="35" t="s">
        <v>105</v>
      </c>
      <c r="L20" s="35" t="s">
        <v>63</v>
      </c>
      <c r="M20" s="35" t="s">
        <v>92</v>
      </c>
      <c r="N20" s="35" t="s">
        <v>211</v>
      </c>
      <c r="O20" s="35" t="s">
        <v>211</v>
      </c>
      <c r="P20" s="35" t="s">
        <v>126</v>
      </c>
      <c r="Q20" s="35">
        <v>10</v>
      </c>
      <c r="R20" s="35" t="s">
        <v>115</v>
      </c>
      <c r="S20" s="36" t="s">
        <v>124</v>
      </c>
      <c r="T20" s="35">
        <v>4.5</v>
      </c>
      <c r="U20" s="35" t="s">
        <v>216</v>
      </c>
      <c r="V20" s="35">
        <v>256</v>
      </c>
      <c r="W20" s="36" t="s">
        <v>211</v>
      </c>
      <c r="X20" s="36">
        <v>0</v>
      </c>
      <c r="Y20" s="36" t="s">
        <v>211</v>
      </c>
      <c r="Z20" s="36" t="s">
        <v>211</v>
      </c>
      <c r="AA20" s="36">
        <v>0</v>
      </c>
      <c r="AB20" s="35" t="s">
        <v>224</v>
      </c>
      <c r="AC20" s="35" t="s">
        <v>225</v>
      </c>
      <c r="AD20" s="36" t="s">
        <v>108</v>
      </c>
      <c r="AE20" s="35"/>
      <c r="AF20" s="35"/>
    </row>
    <row r="21" spans="1:32" ht="25">
      <c r="A21" s="35" t="s">
        <v>128</v>
      </c>
      <c r="B21" s="35" t="s">
        <v>118</v>
      </c>
      <c r="C21" s="35" t="s">
        <v>102</v>
      </c>
      <c r="D21" s="35">
        <v>0</v>
      </c>
      <c r="E21" s="35">
        <v>505</v>
      </c>
      <c r="F21" s="35">
        <f t="shared" si="0"/>
        <v>137</v>
      </c>
      <c r="G21" s="35">
        <v>22.486692999999999</v>
      </c>
      <c r="H21" s="35">
        <v>88.315455</v>
      </c>
      <c r="I21" s="35" t="s">
        <v>72</v>
      </c>
      <c r="J21" s="36" t="s">
        <v>125</v>
      </c>
      <c r="K21" s="35" t="s">
        <v>105</v>
      </c>
      <c r="L21" s="35" t="s">
        <v>63</v>
      </c>
      <c r="M21" s="35" t="s">
        <v>92</v>
      </c>
      <c r="N21" s="35" t="s">
        <v>211</v>
      </c>
      <c r="O21" s="35" t="s">
        <v>211</v>
      </c>
      <c r="P21" s="35" t="s">
        <v>221</v>
      </c>
      <c r="Q21" s="35">
        <v>15</v>
      </c>
      <c r="R21" s="35" t="s">
        <v>115</v>
      </c>
      <c r="S21" s="36" t="s">
        <v>124</v>
      </c>
      <c r="T21" s="35">
        <v>7.65</v>
      </c>
      <c r="U21" s="35" t="s">
        <v>222</v>
      </c>
      <c r="V21" s="35">
        <v>2955</v>
      </c>
      <c r="W21" s="36" t="s">
        <v>211</v>
      </c>
      <c r="X21" s="36">
        <v>0</v>
      </c>
      <c r="Y21" s="36" t="s">
        <v>211</v>
      </c>
      <c r="Z21" s="36" t="s">
        <v>211</v>
      </c>
      <c r="AA21" s="36">
        <v>0</v>
      </c>
      <c r="AB21" s="35" t="s">
        <v>224</v>
      </c>
      <c r="AC21" s="35" t="s">
        <v>225</v>
      </c>
      <c r="AD21" s="36" t="s">
        <v>108</v>
      </c>
      <c r="AE21" s="35"/>
      <c r="AF21" s="35"/>
    </row>
    <row r="22" spans="1:32" ht="25">
      <c r="A22" s="35" t="s">
        <v>129</v>
      </c>
      <c r="B22" s="35" t="s">
        <v>118</v>
      </c>
      <c r="C22" s="35" t="s">
        <v>102</v>
      </c>
      <c r="D22" s="35">
        <v>0</v>
      </c>
      <c r="E22" s="35">
        <v>701</v>
      </c>
      <c r="F22" s="35">
        <f t="shared" si="0"/>
        <v>196</v>
      </c>
      <c r="G22" s="35">
        <v>22.485018</v>
      </c>
      <c r="H22" s="35">
        <v>88.314880000000002</v>
      </c>
      <c r="I22" s="35" t="s">
        <v>72</v>
      </c>
      <c r="J22" s="36" t="s">
        <v>125</v>
      </c>
      <c r="K22" s="35" t="s">
        <v>105</v>
      </c>
      <c r="L22" s="35" t="s">
        <v>63</v>
      </c>
      <c r="M22" s="35" t="s">
        <v>92</v>
      </c>
      <c r="N22" s="35" t="s">
        <v>211</v>
      </c>
      <c r="O22" s="35" t="s">
        <v>211</v>
      </c>
      <c r="P22" s="35" t="s">
        <v>221</v>
      </c>
      <c r="Q22" s="35">
        <v>15</v>
      </c>
      <c r="R22" s="35" t="s">
        <v>115</v>
      </c>
      <c r="S22" s="36" t="s">
        <v>124</v>
      </c>
      <c r="T22" s="35">
        <v>7.65</v>
      </c>
      <c r="U22" s="35" t="s">
        <v>222</v>
      </c>
      <c r="V22" s="35">
        <f>F20+V21</f>
        <v>3131</v>
      </c>
      <c r="W22" s="36" t="s">
        <v>211</v>
      </c>
      <c r="X22" s="36">
        <v>0</v>
      </c>
      <c r="Y22" s="36" t="s">
        <v>211</v>
      </c>
      <c r="Z22" s="36" t="s">
        <v>211</v>
      </c>
      <c r="AA22" s="36">
        <v>0</v>
      </c>
      <c r="AB22" s="35" t="s">
        <v>224</v>
      </c>
      <c r="AC22" s="35" t="s">
        <v>225</v>
      </c>
      <c r="AD22" s="36" t="s">
        <v>108</v>
      </c>
      <c r="AE22" s="35"/>
      <c r="AF22" s="35"/>
    </row>
    <row r="23" spans="1:32" ht="25">
      <c r="A23" s="35" t="s">
        <v>130</v>
      </c>
      <c r="B23" s="35" t="s">
        <v>118</v>
      </c>
      <c r="C23" s="35" t="s">
        <v>102</v>
      </c>
      <c r="D23" s="35">
        <v>0</v>
      </c>
      <c r="E23" s="35">
        <v>862</v>
      </c>
      <c r="F23" s="35">
        <f t="shared" si="0"/>
        <v>161</v>
      </c>
      <c r="G23" s="35">
        <v>22.483664000000001</v>
      </c>
      <c r="H23" s="35">
        <v>88.314277000000004</v>
      </c>
      <c r="I23" s="35" t="s">
        <v>72</v>
      </c>
      <c r="J23" s="36" t="s">
        <v>125</v>
      </c>
      <c r="K23" s="35" t="s">
        <v>105</v>
      </c>
      <c r="L23" s="35" t="s">
        <v>63</v>
      </c>
      <c r="M23" s="35" t="s">
        <v>92</v>
      </c>
      <c r="N23" s="35" t="s">
        <v>211</v>
      </c>
      <c r="O23" s="35" t="s">
        <v>211</v>
      </c>
      <c r="P23" s="35" t="s">
        <v>221</v>
      </c>
      <c r="Q23" s="35">
        <v>15</v>
      </c>
      <c r="R23" s="35" t="s">
        <v>115</v>
      </c>
      <c r="S23" s="36" t="s">
        <v>124</v>
      </c>
      <c r="T23" s="35">
        <v>7.65</v>
      </c>
      <c r="U23" s="35" t="s">
        <v>222</v>
      </c>
      <c r="V23" s="35">
        <f>F21+V22</f>
        <v>3268</v>
      </c>
      <c r="W23" s="36" t="s">
        <v>211</v>
      </c>
      <c r="X23" s="36">
        <v>0</v>
      </c>
      <c r="Y23" s="36" t="s">
        <v>211</v>
      </c>
      <c r="Z23" s="36" t="s">
        <v>211</v>
      </c>
      <c r="AA23" s="36">
        <v>0</v>
      </c>
      <c r="AB23" s="35" t="s">
        <v>224</v>
      </c>
      <c r="AC23" s="35" t="s">
        <v>225</v>
      </c>
      <c r="AD23" s="36" t="s">
        <v>108</v>
      </c>
      <c r="AE23" s="35"/>
      <c r="AF23" s="35"/>
    </row>
    <row r="24" spans="1:32" ht="25">
      <c r="A24" s="35" t="s">
        <v>131</v>
      </c>
      <c r="B24" s="35" t="s">
        <v>118</v>
      </c>
      <c r="C24" s="35" t="s">
        <v>102</v>
      </c>
      <c r="D24" s="35">
        <v>0</v>
      </c>
      <c r="E24" s="35">
        <v>1023</v>
      </c>
      <c r="F24" s="35">
        <f t="shared" si="0"/>
        <v>161</v>
      </c>
      <c r="G24" s="35">
        <v>22.482277</v>
      </c>
      <c r="H24" s="35">
        <v>88.313861000000003</v>
      </c>
      <c r="I24" s="35" t="s">
        <v>72</v>
      </c>
      <c r="J24" s="36" t="s">
        <v>125</v>
      </c>
      <c r="K24" s="35" t="s">
        <v>105</v>
      </c>
      <c r="L24" s="35" t="s">
        <v>63</v>
      </c>
      <c r="M24" s="35" t="s">
        <v>92</v>
      </c>
      <c r="N24" s="35" t="s">
        <v>211</v>
      </c>
      <c r="O24" s="35" t="s">
        <v>211</v>
      </c>
      <c r="P24" s="35" t="s">
        <v>221</v>
      </c>
      <c r="Q24" s="35">
        <v>15</v>
      </c>
      <c r="R24" s="35" t="s">
        <v>115</v>
      </c>
      <c r="S24" s="36" t="s">
        <v>124</v>
      </c>
      <c r="T24" s="35">
        <v>7.65</v>
      </c>
      <c r="U24" s="35" t="s">
        <v>222</v>
      </c>
      <c r="V24" s="35">
        <f>F22+V23</f>
        <v>3464</v>
      </c>
      <c r="W24" s="36" t="s">
        <v>211</v>
      </c>
      <c r="X24" s="36">
        <v>0</v>
      </c>
      <c r="Y24" s="36" t="s">
        <v>211</v>
      </c>
      <c r="Z24" s="36" t="s">
        <v>211</v>
      </c>
      <c r="AA24" s="36">
        <v>0</v>
      </c>
      <c r="AB24" s="35" t="s">
        <v>224</v>
      </c>
      <c r="AC24" s="35" t="s">
        <v>225</v>
      </c>
      <c r="AD24" s="36" t="s">
        <v>108</v>
      </c>
      <c r="AE24" s="35"/>
      <c r="AF24" s="35"/>
    </row>
    <row r="25" spans="1:32" ht="25">
      <c r="A25" s="35" t="s">
        <v>116</v>
      </c>
      <c r="B25" s="35" t="s">
        <v>110</v>
      </c>
      <c r="C25" s="35" t="s">
        <v>124</v>
      </c>
      <c r="D25" s="35">
        <v>0</v>
      </c>
      <c r="E25" s="35">
        <v>1155</v>
      </c>
      <c r="F25" s="35">
        <f t="shared" si="0"/>
        <v>132</v>
      </c>
      <c r="G25" s="35">
        <v>22.481135999999999</v>
      </c>
      <c r="H25" s="35">
        <v>88.313457999999997</v>
      </c>
      <c r="I25" s="35" t="s">
        <v>72</v>
      </c>
      <c r="J25" s="36" t="s">
        <v>125</v>
      </c>
      <c r="K25" s="35" t="s">
        <v>105</v>
      </c>
      <c r="L25" s="35" t="s">
        <v>63</v>
      </c>
      <c r="M25" s="35" t="s">
        <v>92</v>
      </c>
      <c r="N25" s="35" t="s">
        <v>211</v>
      </c>
      <c r="O25" s="35" t="s">
        <v>211</v>
      </c>
      <c r="P25" s="35" t="s">
        <v>221</v>
      </c>
      <c r="Q25" s="35">
        <v>15</v>
      </c>
      <c r="R25" s="35" t="s">
        <v>115</v>
      </c>
      <c r="S25" s="36" t="s">
        <v>124</v>
      </c>
      <c r="T25" s="35">
        <v>7.65</v>
      </c>
      <c r="U25" s="35" t="s">
        <v>222</v>
      </c>
      <c r="V25" s="35">
        <f>F23+V24</f>
        <v>3625</v>
      </c>
      <c r="W25" s="36" t="s">
        <v>211</v>
      </c>
      <c r="X25" s="36">
        <v>0</v>
      </c>
      <c r="Y25" s="36" t="s">
        <v>211</v>
      </c>
      <c r="Z25" s="36" t="s">
        <v>211</v>
      </c>
      <c r="AA25" s="36">
        <v>0</v>
      </c>
      <c r="AB25" s="35" t="s">
        <v>224</v>
      </c>
      <c r="AC25" s="35" t="s">
        <v>225</v>
      </c>
      <c r="AD25" s="36" t="s">
        <v>108</v>
      </c>
      <c r="AE25" s="35"/>
      <c r="AF25" s="35"/>
    </row>
    <row r="26" spans="1:32" ht="25">
      <c r="A26" s="35" t="s">
        <v>133</v>
      </c>
      <c r="B26" s="35" t="s">
        <v>118</v>
      </c>
      <c r="C26" s="35" t="s">
        <v>124</v>
      </c>
      <c r="D26" s="35">
        <v>0</v>
      </c>
      <c r="E26" s="35">
        <v>1183</v>
      </c>
      <c r="F26" s="35">
        <f t="shared" si="0"/>
        <v>28</v>
      </c>
      <c r="G26" s="35">
        <v>22.481256999999999</v>
      </c>
      <c r="H26" s="35">
        <v>88.313225000000003</v>
      </c>
      <c r="I26" s="35" t="s">
        <v>72</v>
      </c>
      <c r="J26" s="36" t="s">
        <v>125</v>
      </c>
      <c r="K26" s="35" t="s">
        <v>105</v>
      </c>
      <c r="L26" s="35" t="s">
        <v>63</v>
      </c>
      <c r="M26" s="35" t="s">
        <v>92</v>
      </c>
      <c r="N26" s="35" t="s">
        <v>211</v>
      </c>
      <c r="O26" s="35" t="s">
        <v>211</v>
      </c>
      <c r="P26" s="35" t="s">
        <v>132</v>
      </c>
      <c r="Q26" s="35">
        <v>6</v>
      </c>
      <c r="R26" s="35" t="s">
        <v>115</v>
      </c>
      <c r="S26" s="36" t="s">
        <v>124</v>
      </c>
      <c r="T26" s="35">
        <v>2.6</v>
      </c>
      <c r="U26" s="35" t="s">
        <v>216</v>
      </c>
      <c r="V26" s="35">
        <v>0</v>
      </c>
      <c r="W26" s="36" t="s">
        <v>211</v>
      </c>
      <c r="X26" s="36">
        <v>0</v>
      </c>
      <c r="Y26" s="36" t="s">
        <v>211</v>
      </c>
      <c r="Z26" s="36" t="s">
        <v>211</v>
      </c>
      <c r="AA26" s="36">
        <v>0</v>
      </c>
      <c r="AB26" s="35" t="s">
        <v>224</v>
      </c>
      <c r="AC26" s="35" t="s">
        <v>225</v>
      </c>
      <c r="AD26" s="36" t="s">
        <v>108</v>
      </c>
      <c r="AE26" s="35"/>
      <c r="AF26" s="35"/>
    </row>
    <row r="27" spans="1:32" ht="25">
      <c r="A27" s="35" t="s">
        <v>134</v>
      </c>
      <c r="B27" s="35" t="s">
        <v>118</v>
      </c>
      <c r="C27" s="35" t="s">
        <v>124</v>
      </c>
      <c r="D27" s="35">
        <v>0</v>
      </c>
      <c r="E27" s="35">
        <v>1351</v>
      </c>
      <c r="F27" s="35">
        <f t="shared" si="0"/>
        <v>168</v>
      </c>
      <c r="G27" s="35">
        <v>22.481451</v>
      </c>
      <c r="H27" s="35">
        <v>88.311587000000003</v>
      </c>
      <c r="I27" s="35" t="s">
        <v>72</v>
      </c>
      <c r="J27" s="36" t="s">
        <v>125</v>
      </c>
      <c r="K27" s="35" t="s">
        <v>105</v>
      </c>
      <c r="L27" s="35" t="s">
        <v>63</v>
      </c>
      <c r="M27" s="35" t="s">
        <v>92</v>
      </c>
      <c r="N27" s="35" t="s">
        <v>211</v>
      </c>
      <c r="O27" s="35" t="s">
        <v>211</v>
      </c>
      <c r="P27" s="35" t="s">
        <v>132</v>
      </c>
      <c r="Q27" s="35">
        <v>6</v>
      </c>
      <c r="R27" s="35" t="s">
        <v>115</v>
      </c>
      <c r="S27" s="36" t="s">
        <v>124</v>
      </c>
      <c r="T27" s="35">
        <v>2.6</v>
      </c>
      <c r="U27" s="35" t="s">
        <v>216</v>
      </c>
      <c r="V27" s="35">
        <f t="shared" ref="V27:V47" si="2">V26+F27</f>
        <v>168</v>
      </c>
      <c r="W27" s="36" t="s">
        <v>211</v>
      </c>
      <c r="X27" s="36">
        <v>0</v>
      </c>
      <c r="Y27" s="36" t="s">
        <v>211</v>
      </c>
      <c r="Z27" s="36" t="s">
        <v>211</v>
      </c>
      <c r="AA27" s="36">
        <v>0</v>
      </c>
      <c r="AB27" s="35" t="s">
        <v>224</v>
      </c>
      <c r="AC27" s="35" t="s">
        <v>225</v>
      </c>
      <c r="AD27" s="36" t="s">
        <v>108</v>
      </c>
      <c r="AE27" s="35"/>
      <c r="AF27" s="35"/>
    </row>
    <row r="28" spans="1:32" ht="25">
      <c r="A28" s="35" t="s">
        <v>113</v>
      </c>
      <c r="B28" s="35" t="s">
        <v>114</v>
      </c>
      <c r="C28" s="35" t="s">
        <v>124</v>
      </c>
      <c r="D28" s="35">
        <v>0</v>
      </c>
      <c r="E28" s="35">
        <v>1428</v>
      </c>
      <c r="F28" s="35">
        <f t="shared" si="0"/>
        <v>77</v>
      </c>
      <c r="G28" s="35">
        <v>22.481513</v>
      </c>
      <c r="H28" s="35">
        <v>88.310849000000005</v>
      </c>
      <c r="I28" s="35" t="s">
        <v>72</v>
      </c>
      <c r="J28" s="36" t="s">
        <v>125</v>
      </c>
      <c r="K28" s="35" t="s">
        <v>105</v>
      </c>
      <c r="L28" s="35" t="s">
        <v>63</v>
      </c>
      <c r="M28" s="35" t="s">
        <v>92</v>
      </c>
      <c r="N28" s="35" t="s">
        <v>211</v>
      </c>
      <c r="O28" s="35" t="s">
        <v>211</v>
      </c>
      <c r="P28" s="35" t="s">
        <v>132</v>
      </c>
      <c r="Q28" s="35">
        <v>6</v>
      </c>
      <c r="R28" s="35" t="s">
        <v>115</v>
      </c>
      <c r="S28" s="36" t="s">
        <v>124</v>
      </c>
      <c r="T28" s="35">
        <v>2.6</v>
      </c>
      <c r="U28" s="35" t="s">
        <v>216</v>
      </c>
      <c r="V28" s="35">
        <f t="shared" si="2"/>
        <v>245</v>
      </c>
      <c r="W28" s="36" t="s">
        <v>211</v>
      </c>
      <c r="X28" s="36">
        <v>0</v>
      </c>
      <c r="Y28" s="36" t="s">
        <v>211</v>
      </c>
      <c r="Z28" s="36" t="s">
        <v>211</v>
      </c>
      <c r="AA28" s="36">
        <v>0</v>
      </c>
      <c r="AB28" s="35" t="s">
        <v>224</v>
      </c>
      <c r="AC28" s="35" t="s">
        <v>225</v>
      </c>
      <c r="AD28" s="36" t="s">
        <v>108</v>
      </c>
      <c r="AE28" s="35"/>
      <c r="AF28" s="35"/>
    </row>
    <row r="29" spans="1:32" ht="25">
      <c r="A29" s="35" t="s">
        <v>135</v>
      </c>
      <c r="B29" s="35" t="s">
        <v>118</v>
      </c>
      <c r="C29" s="35" t="s">
        <v>124</v>
      </c>
      <c r="D29" s="35">
        <v>0</v>
      </c>
      <c r="E29" s="35">
        <v>1555</v>
      </c>
      <c r="F29" s="35">
        <f t="shared" si="0"/>
        <v>127</v>
      </c>
      <c r="G29" s="35">
        <v>22.481242999999999</v>
      </c>
      <c r="H29" s="35">
        <v>88.309724000000003</v>
      </c>
      <c r="I29" s="35" t="s">
        <v>72</v>
      </c>
      <c r="J29" s="36" t="s">
        <v>125</v>
      </c>
      <c r="K29" s="35" t="s">
        <v>105</v>
      </c>
      <c r="L29" s="35" t="s">
        <v>63</v>
      </c>
      <c r="M29" s="35" t="s">
        <v>92</v>
      </c>
      <c r="N29" s="35" t="s">
        <v>211</v>
      </c>
      <c r="O29" s="35" t="s">
        <v>211</v>
      </c>
      <c r="P29" s="35" t="s">
        <v>353</v>
      </c>
      <c r="Q29" s="35">
        <v>5</v>
      </c>
      <c r="R29" s="35" t="s">
        <v>115</v>
      </c>
      <c r="S29" s="36" t="s">
        <v>124</v>
      </c>
      <c r="T29" s="35">
        <v>2.6</v>
      </c>
      <c r="U29" s="35" t="s">
        <v>216</v>
      </c>
      <c r="V29" s="35">
        <f t="shared" si="2"/>
        <v>372</v>
      </c>
      <c r="W29" s="36" t="s">
        <v>211</v>
      </c>
      <c r="X29" s="36">
        <v>0</v>
      </c>
      <c r="Y29" s="36" t="s">
        <v>211</v>
      </c>
      <c r="Z29" s="36" t="s">
        <v>211</v>
      </c>
      <c r="AA29" s="36">
        <v>0</v>
      </c>
      <c r="AB29" s="35" t="s">
        <v>224</v>
      </c>
      <c r="AC29" s="35" t="s">
        <v>225</v>
      </c>
      <c r="AD29" s="36" t="s">
        <v>108</v>
      </c>
      <c r="AE29" s="35"/>
      <c r="AF29" s="35"/>
    </row>
    <row r="30" spans="1:32" ht="25">
      <c r="A30" s="35" t="s">
        <v>113</v>
      </c>
      <c r="B30" s="35" t="s">
        <v>114</v>
      </c>
      <c r="C30" s="35" t="s">
        <v>124</v>
      </c>
      <c r="D30" s="35">
        <v>0</v>
      </c>
      <c r="E30" s="35">
        <v>1660</v>
      </c>
      <c r="F30" s="35">
        <f t="shared" si="0"/>
        <v>105</v>
      </c>
      <c r="G30" s="35">
        <v>22.481117000000001</v>
      </c>
      <c r="H30" s="35">
        <v>88.308700999999999</v>
      </c>
      <c r="I30" s="35" t="s">
        <v>72</v>
      </c>
      <c r="J30" s="36" t="s">
        <v>125</v>
      </c>
      <c r="K30" s="35" t="s">
        <v>105</v>
      </c>
      <c r="L30" s="35" t="s">
        <v>63</v>
      </c>
      <c r="M30" s="35" t="s">
        <v>92</v>
      </c>
      <c r="N30" s="35" t="s">
        <v>211</v>
      </c>
      <c r="O30" s="35" t="s">
        <v>211</v>
      </c>
      <c r="P30" s="35" t="s">
        <v>353</v>
      </c>
      <c r="Q30" s="35">
        <v>5</v>
      </c>
      <c r="R30" s="35" t="s">
        <v>115</v>
      </c>
      <c r="S30" s="36" t="s">
        <v>124</v>
      </c>
      <c r="T30" s="35">
        <v>2.6</v>
      </c>
      <c r="U30" s="35" t="s">
        <v>216</v>
      </c>
      <c r="V30" s="35">
        <f t="shared" si="2"/>
        <v>477</v>
      </c>
      <c r="W30" s="36" t="s">
        <v>211</v>
      </c>
      <c r="X30" s="36">
        <v>0</v>
      </c>
      <c r="Y30" s="36" t="s">
        <v>211</v>
      </c>
      <c r="Z30" s="36" t="s">
        <v>211</v>
      </c>
      <c r="AA30" s="36">
        <v>0</v>
      </c>
      <c r="AB30" s="35" t="s">
        <v>224</v>
      </c>
      <c r="AC30" s="35" t="s">
        <v>225</v>
      </c>
      <c r="AD30" s="36" t="s">
        <v>108</v>
      </c>
      <c r="AE30" s="35"/>
      <c r="AF30" s="35"/>
    </row>
    <row r="31" spans="1:32" ht="25">
      <c r="A31" s="35" t="s">
        <v>109</v>
      </c>
      <c r="B31" s="35" t="s">
        <v>110</v>
      </c>
      <c r="C31" s="35" t="s">
        <v>124</v>
      </c>
      <c r="D31" s="35">
        <v>0</v>
      </c>
      <c r="E31" s="35">
        <v>1666</v>
      </c>
      <c r="F31" s="35">
        <f t="shared" si="0"/>
        <v>6</v>
      </c>
      <c r="G31" s="35">
        <v>22.481110999999999</v>
      </c>
      <c r="H31" s="35">
        <v>88.30865</v>
      </c>
      <c r="I31" s="35" t="s">
        <v>72</v>
      </c>
      <c r="J31" s="36" t="s">
        <v>125</v>
      </c>
      <c r="K31" s="35" t="s">
        <v>105</v>
      </c>
      <c r="L31" s="35" t="s">
        <v>63</v>
      </c>
      <c r="M31" s="35" t="s">
        <v>92</v>
      </c>
      <c r="N31" s="35" t="s">
        <v>211</v>
      </c>
      <c r="O31" s="35" t="s">
        <v>211</v>
      </c>
      <c r="P31" s="35" t="s">
        <v>136</v>
      </c>
      <c r="Q31" s="35">
        <v>4</v>
      </c>
      <c r="R31" s="35" t="s">
        <v>115</v>
      </c>
      <c r="S31" s="36" t="s">
        <v>124</v>
      </c>
      <c r="T31" s="35">
        <v>3.6</v>
      </c>
      <c r="U31" s="35" t="s">
        <v>216</v>
      </c>
      <c r="V31" s="35">
        <f t="shared" si="2"/>
        <v>483</v>
      </c>
      <c r="W31" s="36" t="s">
        <v>211</v>
      </c>
      <c r="X31" s="36">
        <v>0</v>
      </c>
      <c r="Y31" s="36" t="s">
        <v>211</v>
      </c>
      <c r="Z31" s="36" t="s">
        <v>211</v>
      </c>
      <c r="AA31" s="36">
        <v>0</v>
      </c>
      <c r="AB31" s="35" t="s">
        <v>224</v>
      </c>
      <c r="AC31" s="35" t="s">
        <v>225</v>
      </c>
      <c r="AD31" s="36" t="s">
        <v>108</v>
      </c>
      <c r="AE31" s="35"/>
      <c r="AF31" s="35"/>
    </row>
    <row r="32" spans="1:32" ht="25">
      <c r="A32" s="35" t="s">
        <v>137</v>
      </c>
      <c r="B32" s="35" t="s">
        <v>118</v>
      </c>
      <c r="C32" s="35" t="s">
        <v>124</v>
      </c>
      <c r="D32" s="35">
        <v>0</v>
      </c>
      <c r="E32" s="35">
        <v>1757</v>
      </c>
      <c r="F32" s="35">
        <f t="shared" si="0"/>
        <v>91</v>
      </c>
      <c r="G32" s="35">
        <v>22.480360000000001</v>
      </c>
      <c r="H32" s="35">
        <v>88.308301</v>
      </c>
      <c r="I32" s="35" t="s">
        <v>72</v>
      </c>
      <c r="J32" s="36" t="s">
        <v>125</v>
      </c>
      <c r="K32" s="35" t="s">
        <v>105</v>
      </c>
      <c r="L32" s="35" t="s">
        <v>63</v>
      </c>
      <c r="M32" s="35" t="s">
        <v>92</v>
      </c>
      <c r="N32" s="35" t="s">
        <v>211</v>
      </c>
      <c r="O32" s="35" t="s">
        <v>211</v>
      </c>
      <c r="P32" s="35" t="s">
        <v>136</v>
      </c>
      <c r="Q32" s="35">
        <v>4</v>
      </c>
      <c r="R32" s="35" t="s">
        <v>115</v>
      </c>
      <c r="S32" s="36" t="s">
        <v>124</v>
      </c>
      <c r="T32" s="35">
        <v>3.6</v>
      </c>
      <c r="U32" s="35" t="s">
        <v>216</v>
      </c>
      <c r="V32" s="35">
        <f t="shared" si="2"/>
        <v>574</v>
      </c>
      <c r="W32" s="36" t="s">
        <v>211</v>
      </c>
      <c r="X32" s="36">
        <v>0</v>
      </c>
      <c r="Y32" s="36" t="s">
        <v>211</v>
      </c>
      <c r="Z32" s="36" t="s">
        <v>211</v>
      </c>
      <c r="AA32" s="36">
        <v>0</v>
      </c>
      <c r="AB32" s="35" t="s">
        <v>224</v>
      </c>
      <c r="AC32" s="35" t="s">
        <v>225</v>
      </c>
      <c r="AD32" s="36" t="s">
        <v>108</v>
      </c>
      <c r="AE32" s="35"/>
      <c r="AF32" s="35"/>
    </row>
    <row r="33" spans="1:32" ht="25">
      <c r="A33" s="35" t="s">
        <v>138</v>
      </c>
      <c r="B33" s="35" t="s">
        <v>118</v>
      </c>
      <c r="C33" s="35" t="s">
        <v>124</v>
      </c>
      <c r="D33" s="35">
        <v>0</v>
      </c>
      <c r="E33" s="35">
        <v>1837</v>
      </c>
      <c r="F33" s="35">
        <f t="shared" si="0"/>
        <v>80</v>
      </c>
      <c r="G33" s="35">
        <v>22.479626</v>
      </c>
      <c r="H33" s="35">
        <v>88.308239</v>
      </c>
      <c r="I33" s="35" t="s">
        <v>72</v>
      </c>
      <c r="J33" s="36" t="s">
        <v>125</v>
      </c>
      <c r="K33" s="35" t="s">
        <v>105</v>
      </c>
      <c r="L33" s="35" t="s">
        <v>63</v>
      </c>
      <c r="M33" s="35" t="s">
        <v>92</v>
      </c>
      <c r="N33" s="35" t="s">
        <v>211</v>
      </c>
      <c r="O33" s="35" t="s">
        <v>211</v>
      </c>
      <c r="P33" s="35" t="s">
        <v>136</v>
      </c>
      <c r="Q33" s="35">
        <v>4</v>
      </c>
      <c r="R33" s="35" t="s">
        <v>115</v>
      </c>
      <c r="S33" s="36" t="s">
        <v>124</v>
      </c>
      <c r="T33" s="35">
        <v>3.6</v>
      </c>
      <c r="U33" s="35" t="s">
        <v>216</v>
      </c>
      <c r="V33" s="35">
        <f t="shared" si="2"/>
        <v>654</v>
      </c>
      <c r="W33" s="36" t="s">
        <v>211</v>
      </c>
      <c r="X33" s="36">
        <v>0</v>
      </c>
      <c r="Y33" s="36" t="s">
        <v>211</v>
      </c>
      <c r="Z33" s="36" t="s">
        <v>211</v>
      </c>
      <c r="AA33" s="36">
        <v>0</v>
      </c>
      <c r="AB33" s="35" t="s">
        <v>224</v>
      </c>
      <c r="AC33" s="35" t="s">
        <v>225</v>
      </c>
      <c r="AD33" s="36" t="s">
        <v>108</v>
      </c>
      <c r="AE33" s="35"/>
      <c r="AF33" s="35"/>
    </row>
    <row r="34" spans="1:32" ht="25">
      <c r="A34" s="35" t="s">
        <v>139</v>
      </c>
      <c r="B34" s="35" t="s">
        <v>118</v>
      </c>
      <c r="C34" s="35" t="s">
        <v>124</v>
      </c>
      <c r="D34" s="35">
        <v>0</v>
      </c>
      <c r="E34" s="35">
        <v>2045</v>
      </c>
      <c r="F34" s="35">
        <f t="shared" si="0"/>
        <v>208</v>
      </c>
      <c r="G34" s="35">
        <v>22.477917000000001</v>
      </c>
      <c r="H34" s="35">
        <v>88.308695999999998</v>
      </c>
      <c r="I34" s="35" t="s">
        <v>72</v>
      </c>
      <c r="J34" s="36" t="s">
        <v>125</v>
      </c>
      <c r="K34" s="35" t="s">
        <v>105</v>
      </c>
      <c r="L34" s="35" t="s">
        <v>63</v>
      </c>
      <c r="M34" s="35" t="s">
        <v>92</v>
      </c>
      <c r="N34" s="35" t="s">
        <v>211</v>
      </c>
      <c r="O34" s="35" t="s">
        <v>211</v>
      </c>
      <c r="P34" s="35" t="s">
        <v>136</v>
      </c>
      <c r="Q34" s="35">
        <v>4</v>
      </c>
      <c r="R34" s="35" t="s">
        <v>115</v>
      </c>
      <c r="S34" s="36" t="s">
        <v>124</v>
      </c>
      <c r="T34" s="35">
        <v>3.6</v>
      </c>
      <c r="U34" s="35" t="s">
        <v>216</v>
      </c>
      <c r="V34" s="35">
        <f t="shared" si="2"/>
        <v>862</v>
      </c>
      <c r="W34" s="36" t="s">
        <v>211</v>
      </c>
      <c r="X34" s="36">
        <v>0</v>
      </c>
      <c r="Y34" s="36" t="s">
        <v>211</v>
      </c>
      <c r="Z34" s="36" t="s">
        <v>211</v>
      </c>
      <c r="AA34" s="36">
        <v>0</v>
      </c>
      <c r="AB34" s="35" t="s">
        <v>224</v>
      </c>
      <c r="AC34" s="35" t="s">
        <v>225</v>
      </c>
      <c r="AD34" s="36" t="s">
        <v>108</v>
      </c>
      <c r="AE34" s="35"/>
      <c r="AF34" s="35"/>
    </row>
    <row r="35" spans="1:32" ht="25">
      <c r="A35" s="35" t="s">
        <v>116</v>
      </c>
      <c r="B35" s="35" t="s">
        <v>110</v>
      </c>
      <c r="C35" s="35" t="s">
        <v>124</v>
      </c>
      <c r="D35" s="35">
        <v>0</v>
      </c>
      <c r="E35" s="35">
        <v>2140</v>
      </c>
      <c r="F35" s="35">
        <f t="shared" si="0"/>
        <v>95</v>
      </c>
      <c r="G35" s="35">
        <v>22.477105000000002</v>
      </c>
      <c r="H35" s="35">
        <v>88.308867000000006</v>
      </c>
      <c r="I35" s="35" t="s">
        <v>72</v>
      </c>
      <c r="J35" s="36" t="s">
        <v>125</v>
      </c>
      <c r="K35" s="35" t="s">
        <v>105</v>
      </c>
      <c r="L35" s="35" t="s">
        <v>63</v>
      </c>
      <c r="M35" s="35" t="s">
        <v>92</v>
      </c>
      <c r="N35" s="35" t="s">
        <v>211</v>
      </c>
      <c r="O35" s="35" t="s">
        <v>211</v>
      </c>
      <c r="P35" s="35" t="s">
        <v>136</v>
      </c>
      <c r="Q35" s="35">
        <v>4</v>
      </c>
      <c r="R35" s="35" t="s">
        <v>115</v>
      </c>
      <c r="S35" s="36" t="s">
        <v>124</v>
      </c>
      <c r="T35" s="35">
        <v>3.6</v>
      </c>
      <c r="U35" s="35" t="s">
        <v>216</v>
      </c>
      <c r="V35" s="35">
        <f t="shared" si="2"/>
        <v>957</v>
      </c>
      <c r="W35" s="36" t="s">
        <v>211</v>
      </c>
      <c r="X35" s="36">
        <v>0</v>
      </c>
      <c r="Y35" s="36" t="s">
        <v>211</v>
      </c>
      <c r="Z35" s="36" t="s">
        <v>211</v>
      </c>
      <c r="AA35" s="36">
        <v>0</v>
      </c>
      <c r="AB35" s="35" t="s">
        <v>224</v>
      </c>
      <c r="AC35" s="35" t="s">
        <v>225</v>
      </c>
      <c r="AD35" s="36" t="s">
        <v>108</v>
      </c>
      <c r="AE35" s="35"/>
      <c r="AF35" s="35"/>
    </row>
    <row r="36" spans="1:32" ht="25">
      <c r="A36" s="35" t="s">
        <v>140</v>
      </c>
      <c r="B36" s="35" t="s">
        <v>118</v>
      </c>
      <c r="C36" s="35" t="s">
        <v>102</v>
      </c>
      <c r="D36" s="35">
        <v>0</v>
      </c>
      <c r="E36" s="35">
        <v>2151</v>
      </c>
      <c r="F36" s="35">
        <f t="shared" si="0"/>
        <v>11</v>
      </c>
      <c r="G36" s="35">
        <v>22.477032000000001</v>
      </c>
      <c r="H36" s="35">
        <v>88.308761000000004</v>
      </c>
      <c r="I36" s="35" t="s">
        <v>72</v>
      </c>
      <c r="J36" s="36" t="s">
        <v>125</v>
      </c>
      <c r="K36" s="35" t="s">
        <v>105</v>
      </c>
      <c r="L36" s="35" t="s">
        <v>63</v>
      </c>
      <c r="M36" s="35" t="s">
        <v>92</v>
      </c>
      <c r="N36" s="35" t="s">
        <v>211</v>
      </c>
      <c r="O36" s="35" t="s">
        <v>211</v>
      </c>
      <c r="P36" s="35" t="s">
        <v>136</v>
      </c>
      <c r="Q36" s="35">
        <v>4</v>
      </c>
      <c r="R36" s="35" t="s">
        <v>115</v>
      </c>
      <c r="S36" s="36" t="s">
        <v>124</v>
      </c>
      <c r="T36" s="35">
        <v>3.6</v>
      </c>
      <c r="U36" s="35" t="s">
        <v>216</v>
      </c>
      <c r="V36" s="35">
        <f t="shared" si="2"/>
        <v>968</v>
      </c>
      <c r="W36" s="36" t="s">
        <v>211</v>
      </c>
      <c r="X36" s="36">
        <v>0</v>
      </c>
      <c r="Y36" s="36" t="s">
        <v>211</v>
      </c>
      <c r="Z36" s="36" t="s">
        <v>211</v>
      </c>
      <c r="AA36" s="36">
        <v>0</v>
      </c>
      <c r="AB36" s="35" t="s">
        <v>224</v>
      </c>
      <c r="AC36" s="35" t="s">
        <v>225</v>
      </c>
      <c r="AD36" s="36" t="s">
        <v>108</v>
      </c>
      <c r="AE36" s="35"/>
      <c r="AF36" s="35"/>
    </row>
    <row r="37" spans="1:32" ht="25">
      <c r="A37" s="35" t="s">
        <v>141</v>
      </c>
      <c r="B37" s="35" t="s">
        <v>118</v>
      </c>
      <c r="C37" s="35" t="s">
        <v>124</v>
      </c>
      <c r="D37" s="35">
        <v>0</v>
      </c>
      <c r="E37" s="35">
        <v>2253</v>
      </c>
      <c r="F37" s="35">
        <f t="shared" si="0"/>
        <v>102</v>
      </c>
      <c r="G37" s="35">
        <v>22.477421</v>
      </c>
      <c r="H37" s="35">
        <v>88.307928000000004</v>
      </c>
      <c r="I37" s="35" t="s">
        <v>72</v>
      </c>
      <c r="J37" s="36" t="s">
        <v>125</v>
      </c>
      <c r="K37" s="35" t="s">
        <v>105</v>
      </c>
      <c r="L37" s="35" t="s">
        <v>63</v>
      </c>
      <c r="M37" s="35" t="s">
        <v>92</v>
      </c>
      <c r="N37" s="35" t="s">
        <v>211</v>
      </c>
      <c r="O37" s="35" t="s">
        <v>211</v>
      </c>
      <c r="P37" s="35" t="s">
        <v>136</v>
      </c>
      <c r="Q37" s="35">
        <v>4</v>
      </c>
      <c r="R37" s="35" t="s">
        <v>115</v>
      </c>
      <c r="S37" s="36" t="s">
        <v>124</v>
      </c>
      <c r="T37" s="35">
        <v>3.6</v>
      </c>
      <c r="U37" s="35" t="s">
        <v>216</v>
      </c>
      <c r="V37" s="35">
        <f t="shared" si="2"/>
        <v>1070</v>
      </c>
      <c r="W37" s="36" t="s">
        <v>211</v>
      </c>
      <c r="X37" s="36">
        <v>0</v>
      </c>
      <c r="Y37" s="36" t="s">
        <v>211</v>
      </c>
      <c r="Z37" s="36" t="s">
        <v>211</v>
      </c>
      <c r="AA37" s="36">
        <v>0</v>
      </c>
      <c r="AB37" s="35" t="s">
        <v>224</v>
      </c>
      <c r="AC37" s="35" t="s">
        <v>225</v>
      </c>
      <c r="AD37" s="36" t="s">
        <v>108</v>
      </c>
      <c r="AE37" s="35"/>
      <c r="AF37" s="35"/>
    </row>
    <row r="38" spans="1:32" ht="25">
      <c r="A38" s="35" t="s">
        <v>142</v>
      </c>
      <c r="B38" s="35" t="s">
        <v>118</v>
      </c>
      <c r="C38" s="35" t="s">
        <v>124</v>
      </c>
      <c r="D38" s="35">
        <v>0</v>
      </c>
      <c r="E38" s="35">
        <v>2370</v>
      </c>
      <c r="F38" s="35">
        <f t="shared" si="0"/>
        <v>117</v>
      </c>
      <c r="G38" s="35">
        <v>22.477886999999999</v>
      </c>
      <c r="H38" s="35">
        <v>88.306880000000007</v>
      </c>
      <c r="I38" s="35" t="s">
        <v>72</v>
      </c>
      <c r="J38" s="36" t="s">
        <v>125</v>
      </c>
      <c r="K38" s="35" t="s">
        <v>105</v>
      </c>
      <c r="L38" s="35" t="s">
        <v>63</v>
      </c>
      <c r="M38" s="35" t="s">
        <v>92</v>
      </c>
      <c r="N38" s="35" t="s">
        <v>211</v>
      </c>
      <c r="O38" s="35" t="s">
        <v>211</v>
      </c>
      <c r="P38" s="35" t="s">
        <v>136</v>
      </c>
      <c r="Q38" s="35">
        <v>4</v>
      </c>
      <c r="R38" s="35" t="s">
        <v>115</v>
      </c>
      <c r="S38" s="36" t="s">
        <v>124</v>
      </c>
      <c r="T38" s="35">
        <v>3.6</v>
      </c>
      <c r="U38" s="35" t="s">
        <v>216</v>
      </c>
      <c r="V38" s="35">
        <f t="shared" si="2"/>
        <v>1187</v>
      </c>
      <c r="W38" s="36" t="s">
        <v>211</v>
      </c>
      <c r="X38" s="36">
        <v>0</v>
      </c>
      <c r="Y38" s="36" t="s">
        <v>211</v>
      </c>
      <c r="Z38" s="36" t="s">
        <v>211</v>
      </c>
      <c r="AA38" s="36">
        <v>0</v>
      </c>
      <c r="AB38" s="35" t="s">
        <v>224</v>
      </c>
      <c r="AC38" s="35" t="s">
        <v>225</v>
      </c>
      <c r="AD38" s="36" t="s">
        <v>108</v>
      </c>
      <c r="AE38" s="35"/>
      <c r="AF38" s="35"/>
    </row>
    <row r="39" spans="1:32" ht="25">
      <c r="A39" s="35" t="s">
        <v>143</v>
      </c>
      <c r="B39" s="35" t="s">
        <v>118</v>
      </c>
      <c r="C39" s="35" t="s">
        <v>102</v>
      </c>
      <c r="D39" s="35">
        <v>0</v>
      </c>
      <c r="E39" s="35">
        <v>2524</v>
      </c>
      <c r="F39" s="35">
        <f t="shared" si="0"/>
        <v>154</v>
      </c>
      <c r="G39" s="35">
        <v>22.477879000000001</v>
      </c>
      <c r="H39" s="35">
        <v>88.305412000000004</v>
      </c>
      <c r="I39" s="35" t="s">
        <v>72</v>
      </c>
      <c r="J39" s="36" t="s">
        <v>125</v>
      </c>
      <c r="K39" s="35" t="s">
        <v>105</v>
      </c>
      <c r="L39" s="35" t="s">
        <v>63</v>
      </c>
      <c r="M39" s="35" t="s">
        <v>92</v>
      </c>
      <c r="N39" s="35" t="s">
        <v>211</v>
      </c>
      <c r="O39" s="35" t="s">
        <v>211</v>
      </c>
      <c r="P39" s="35" t="s">
        <v>136</v>
      </c>
      <c r="Q39" s="35">
        <v>4</v>
      </c>
      <c r="R39" s="35" t="s">
        <v>115</v>
      </c>
      <c r="S39" s="36" t="s">
        <v>124</v>
      </c>
      <c r="T39" s="35">
        <v>3.6</v>
      </c>
      <c r="U39" s="35" t="s">
        <v>216</v>
      </c>
      <c r="V39" s="35">
        <f t="shared" si="2"/>
        <v>1341</v>
      </c>
      <c r="W39" s="36" t="s">
        <v>211</v>
      </c>
      <c r="X39" s="36">
        <v>0</v>
      </c>
      <c r="Y39" s="36" t="s">
        <v>211</v>
      </c>
      <c r="Z39" s="36" t="s">
        <v>211</v>
      </c>
      <c r="AA39" s="36">
        <v>0</v>
      </c>
      <c r="AB39" s="35" t="s">
        <v>224</v>
      </c>
      <c r="AC39" s="35" t="s">
        <v>225</v>
      </c>
      <c r="AD39" s="36" t="s">
        <v>108</v>
      </c>
      <c r="AE39" s="35"/>
      <c r="AF39" s="35"/>
    </row>
    <row r="40" spans="1:32" ht="25">
      <c r="A40" s="35" t="s">
        <v>144</v>
      </c>
      <c r="B40" s="35" t="s">
        <v>118</v>
      </c>
      <c r="C40" s="35" t="s">
        <v>124</v>
      </c>
      <c r="D40" s="35">
        <v>0</v>
      </c>
      <c r="E40" s="35">
        <v>2659</v>
      </c>
      <c r="F40" s="35">
        <f t="shared" si="0"/>
        <v>135</v>
      </c>
      <c r="G40" s="35">
        <v>22.478774999999999</v>
      </c>
      <c r="H40" s="35">
        <v>88.304552999999999</v>
      </c>
      <c r="I40" s="35" t="s">
        <v>72</v>
      </c>
      <c r="J40" s="36" t="s">
        <v>125</v>
      </c>
      <c r="K40" s="35" t="s">
        <v>105</v>
      </c>
      <c r="L40" s="35" t="s">
        <v>63</v>
      </c>
      <c r="M40" s="35" t="s">
        <v>92</v>
      </c>
      <c r="N40" s="35" t="s">
        <v>211</v>
      </c>
      <c r="O40" s="35" t="s">
        <v>211</v>
      </c>
      <c r="P40" s="35" t="s">
        <v>354</v>
      </c>
      <c r="Q40" s="35">
        <v>3</v>
      </c>
      <c r="R40" s="35" t="s">
        <v>115</v>
      </c>
      <c r="S40" s="36" t="s">
        <v>124</v>
      </c>
      <c r="T40" s="35">
        <v>3.6</v>
      </c>
      <c r="U40" s="35" t="s">
        <v>216</v>
      </c>
      <c r="V40" s="35">
        <f t="shared" si="2"/>
        <v>1476</v>
      </c>
      <c r="W40" s="36" t="s">
        <v>211</v>
      </c>
      <c r="X40" s="36">
        <v>0</v>
      </c>
      <c r="Y40" s="36" t="s">
        <v>211</v>
      </c>
      <c r="Z40" s="36" t="s">
        <v>211</v>
      </c>
      <c r="AA40" s="36">
        <v>0</v>
      </c>
      <c r="AB40" s="35" t="s">
        <v>224</v>
      </c>
      <c r="AC40" s="35" t="s">
        <v>225</v>
      </c>
      <c r="AD40" s="36" t="s">
        <v>108</v>
      </c>
      <c r="AE40" s="35"/>
      <c r="AF40" s="35"/>
    </row>
    <row r="41" spans="1:32" ht="25">
      <c r="A41" s="35" t="s">
        <v>145</v>
      </c>
      <c r="B41" s="35" t="s">
        <v>118</v>
      </c>
      <c r="C41" s="35" t="s">
        <v>124</v>
      </c>
      <c r="D41" s="35">
        <v>0</v>
      </c>
      <c r="E41" s="35">
        <v>2767</v>
      </c>
      <c r="F41" s="35">
        <f t="shared" si="0"/>
        <v>108</v>
      </c>
      <c r="G41" s="35">
        <v>22.478767000000001</v>
      </c>
      <c r="H41" s="35">
        <v>88.303578000000002</v>
      </c>
      <c r="I41" s="35" t="s">
        <v>72</v>
      </c>
      <c r="J41" s="36" t="s">
        <v>125</v>
      </c>
      <c r="K41" s="35" t="s">
        <v>105</v>
      </c>
      <c r="L41" s="35" t="s">
        <v>63</v>
      </c>
      <c r="M41" s="35" t="s">
        <v>92</v>
      </c>
      <c r="N41" s="35" t="s">
        <v>211</v>
      </c>
      <c r="O41" s="35" t="s">
        <v>211</v>
      </c>
      <c r="P41" s="35" t="s">
        <v>354</v>
      </c>
      <c r="Q41" s="35">
        <v>3</v>
      </c>
      <c r="R41" s="35" t="s">
        <v>115</v>
      </c>
      <c r="S41" s="36" t="s">
        <v>124</v>
      </c>
      <c r="T41" s="35">
        <v>3.6</v>
      </c>
      <c r="U41" s="35" t="s">
        <v>216</v>
      </c>
      <c r="V41" s="35">
        <f t="shared" si="2"/>
        <v>1584</v>
      </c>
      <c r="W41" s="36" t="s">
        <v>211</v>
      </c>
      <c r="X41" s="36">
        <v>0</v>
      </c>
      <c r="Y41" s="36" t="s">
        <v>211</v>
      </c>
      <c r="Z41" s="36" t="s">
        <v>211</v>
      </c>
      <c r="AA41" s="36">
        <v>0</v>
      </c>
      <c r="AB41" s="35" t="s">
        <v>224</v>
      </c>
      <c r="AC41" s="35" t="s">
        <v>225</v>
      </c>
      <c r="AD41" s="36" t="s">
        <v>108</v>
      </c>
      <c r="AE41" s="35"/>
      <c r="AF41" s="35"/>
    </row>
    <row r="42" spans="1:32" ht="25">
      <c r="A42" s="35" t="s">
        <v>113</v>
      </c>
      <c r="B42" s="35" t="s">
        <v>114</v>
      </c>
      <c r="C42" s="35" t="s">
        <v>124</v>
      </c>
      <c r="D42" s="35">
        <v>0</v>
      </c>
      <c r="E42" s="35">
        <v>2881</v>
      </c>
      <c r="F42" s="35">
        <f t="shared" si="0"/>
        <v>114</v>
      </c>
      <c r="G42" s="35">
        <v>22.479303000000002</v>
      </c>
      <c r="H42" s="35">
        <v>88.302667</v>
      </c>
      <c r="I42" s="35" t="s">
        <v>72</v>
      </c>
      <c r="J42" s="36" t="s">
        <v>125</v>
      </c>
      <c r="K42" s="35" t="s">
        <v>105</v>
      </c>
      <c r="L42" s="35" t="s">
        <v>63</v>
      </c>
      <c r="M42" s="35" t="s">
        <v>92</v>
      </c>
      <c r="N42" s="35" t="s">
        <v>211</v>
      </c>
      <c r="O42" s="35" t="s">
        <v>211</v>
      </c>
      <c r="P42" s="35" t="s">
        <v>354</v>
      </c>
      <c r="Q42" s="35">
        <v>3</v>
      </c>
      <c r="R42" s="35" t="s">
        <v>115</v>
      </c>
      <c r="S42" s="36" t="s">
        <v>124</v>
      </c>
      <c r="T42" s="35">
        <v>3.6</v>
      </c>
      <c r="U42" s="35" t="s">
        <v>216</v>
      </c>
      <c r="V42" s="35">
        <f t="shared" si="2"/>
        <v>1698</v>
      </c>
      <c r="W42" s="36" t="s">
        <v>211</v>
      </c>
      <c r="X42" s="36">
        <v>0</v>
      </c>
      <c r="Y42" s="36" t="s">
        <v>211</v>
      </c>
      <c r="Z42" s="36" t="s">
        <v>211</v>
      </c>
      <c r="AA42" s="36">
        <v>0</v>
      </c>
      <c r="AB42" s="35" t="s">
        <v>224</v>
      </c>
      <c r="AC42" s="35" t="s">
        <v>225</v>
      </c>
      <c r="AD42" s="36" t="s">
        <v>108</v>
      </c>
      <c r="AE42" s="35"/>
      <c r="AF42" s="35"/>
    </row>
    <row r="43" spans="1:32" ht="25">
      <c r="A43" s="35" t="s">
        <v>109</v>
      </c>
      <c r="B43" s="35" t="s">
        <v>110</v>
      </c>
      <c r="C43" s="35" t="s">
        <v>124</v>
      </c>
      <c r="D43" s="35">
        <v>0</v>
      </c>
      <c r="E43" s="35">
        <v>2888</v>
      </c>
      <c r="F43" s="35">
        <f t="shared" si="0"/>
        <v>7</v>
      </c>
      <c r="G43" s="35">
        <v>22.479308</v>
      </c>
      <c r="H43" s="35">
        <v>88.302619000000007</v>
      </c>
      <c r="I43" s="35" t="s">
        <v>72</v>
      </c>
      <c r="J43" s="36" t="s">
        <v>125</v>
      </c>
      <c r="K43" s="35" t="s">
        <v>105</v>
      </c>
      <c r="L43" s="35" t="s">
        <v>63</v>
      </c>
      <c r="M43" s="35" t="s">
        <v>92</v>
      </c>
      <c r="N43" s="35" t="s">
        <v>211</v>
      </c>
      <c r="O43" s="35" t="s">
        <v>211</v>
      </c>
      <c r="P43" s="35" t="s">
        <v>354</v>
      </c>
      <c r="Q43" s="35">
        <v>3</v>
      </c>
      <c r="R43" s="35" t="s">
        <v>115</v>
      </c>
      <c r="S43" s="36" t="s">
        <v>124</v>
      </c>
      <c r="T43" s="35">
        <v>3.6</v>
      </c>
      <c r="U43" s="35" t="s">
        <v>216</v>
      </c>
      <c r="V43" s="35">
        <f t="shared" si="2"/>
        <v>1705</v>
      </c>
      <c r="W43" s="36" t="s">
        <v>211</v>
      </c>
      <c r="X43" s="36">
        <v>0</v>
      </c>
      <c r="Y43" s="36" t="s">
        <v>211</v>
      </c>
      <c r="Z43" s="36" t="s">
        <v>211</v>
      </c>
      <c r="AA43" s="36">
        <v>0</v>
      </c>
      <c r="AB43" s="35" t="s">
        <v>224</v>
      </c>
      <c r="AC43" s="35" t="s">
        <v>225</v>
      </c>
      <c r="AD43" s="36" t="s">
        <v>108</v>
      </c>
      <c r="AE43" s="35"/>
      <c r="AF43" s="35"/>
    </row>
    <row r="44" spans="1:32" ht="25">
      <c r="A44" s="35" t="s">
        <v>146</v>
      </c>
      <c r="B44" s="35" t="s">
        <v>118</v>
      </c>
      <c r="C44" s="35" t="s">
        <v>102</v>
      </c>
      <c r="D44" s="35">
        <v>0</v>
      </c>
      <c r="E44" s="35">
        <v>2925</v>
      </c>
      <c r="F44" s="35">
        <f t="shared" si="0"/>
        <v>37</v>
      </c>
      <c r="G44" s="35">
        <v>22.478981999999998</v>
      </c>
      <c r="H44" s="35">
        <v>88.302571</v>
      </c>
      <c r="I44" s="35" t="s">
        <v>72</v>
      </c>
      <c r="J44" s="36" t="s">
        <v>125</v>
      </c>
      <c r="K44" s="35" t="s">
        <v>105</v>
      </c>
      <c r="L44" s="35" t="s">
        <v>63</v>
      </c>
      <c r="M44" s="35" t="s">
        <v>92</v>
      </c>
      <c r="N44" s="35" t="s">
        <v>211</v>
      </c>
      <c r="O44" s="35" t="s">
        <v>211</v>
      </c>
      <c r="P44" s="35" t="s">
        <v>354</v>
      </c>
      <c r="Q44" s="35">
        <v>3</v>
      </c>
      <c r="R44" s="35" t="s">
        <v>115</v>
      </c>
      <c r="S44" s="36" t="s">
        <v>124</v>
      </c>
      <c r="T44" s="35">
        <v>3.6</v>
      </c>
      <c r="U44" s="35" t="s">
        <v>216</v>
      </c>
      <c r="V44" s="35">
        <f t="shared" si="2"/>
        <v>1742</v>
      </c>
      <c r="W44" s="36" t="s">
        <v>211</v>
      </c>
      <c r="X44" s="36">
        <v>0</v>
      </c>
      <c r="Y44" s="36" t="s">
        <v>211</v>
      </c>
      <c r="Z44" s="36" t="s">
        <v>211</v>
      </c>
      <c r="AA44" s="36">
        <v>0</v>
      </c>
      <c r="AB44" s="35" t="s">
        <v>224</v>
      </c>
      <c r="AC44" s="35" t="s">
        <v>225</v>
      </c>
      <c r="AD44" s="36" t="s">
        <v>108</v>
      </c>
      <c r="AE44" s="35"/>
      <c r="AF44" s="35"/>
    </row>
    <row r="45" spans="1:32" ht="25">
      <c r="A45" s="35" t="s">
        <v>116</v>
      </c>
      <c r="B45" s="35" t="s">
        <v>110</v>
      </c>
      <c r="C45" s="35" t="s">
        <v>124</v>
      </c>
      <c r="D45" s="35">
        <v>0</v>
      </c>
      <c r="E45" s="35">
        <v>3127</v>
      </c>
      <c r="F45" s="35">
        <f t="shared" si="0"/>
        <v>202</v>
      </c>
      <c r="G45" s="35">
        <v>22.479534000000001</v>
      </c>
      <c r="H45" s="35">
        <v>88.300798</v>
      </c>
      <c r="I45" s="35" t="s">
        <v>72</v>
      </c>
      <c r="J45" s="36" t="s">
        <v>125</v>
      </c>
      <c r="K45" s="35" t="s">
        <v>105</v>
      </c>
      <c r="L45" s="35" t="s">
        <v>63</v>
      </c>
      <c r="M45" s="35" t="s">
        <v>92</v>
      </c>
      <c r="N45" s="35" t="s">
        <v>211</v>
      </c>
      <c r="O45" s="35" t="s">
        <v>211</v>
      </c>
      <c r="P45" s="35" t="s">
        <v>354</v>
      </c>
      <c r="Q45" s="35">
        <v>3</v>
      </c>
      <c r="R45" s="35" t="s">
        <v>115</v>
      </c>
      <c r="S45" s="36" t="s">
        <v>124</v>
      </c>
      <c r="T45" s="35">
        <v>3.6</v>
      </c>
      <c r="U45" s="35" t="s">
        <v>216</v>
      </c>
      <c r="V45" s="35">
        <f t="shared" si="2"/>
        <v>1944</v>
      </c>
      <c r="W45" s="36" t="s">
        <v>211</v>
      </c>
      <c r="X45" s="36">
        <v>0</v>
      </c>
      <c r="Y45" s="36" t="s">
        <v>211</v>
      </c>
      <c r="Z45" s="36" t="s">
        <v>211</v>
      </c>
      <c r="AA45" s="36">
        <v>0</v>
      </c>
      <c r="AB45" s="35" t="s">
        <v>224</v>
      </c>
      <c r="AC45" s="35" t="s">
        <v>225</v>
      </c>
      <c r="AD45" s="36" t="s">
        <v>108</v>
      </c>
      <c r="AE45" s="35"/>
      <c r="AF45" s="35"/>
    </row>
    <row r="46" spans="1:32" ht="25">
      <c r="A46" s="35" t="s">
        <v>109</v>
      </c>
      <c r="B46" s="35" t="s">
        <v>110</v>
      </c>
      <c r="C46" s="35" t="s">
        <v>124</v>
      </c>
      <c r="D46" s="35">
        <v>0</v>
      </c>
      <c r="E46" s="35">
        <v>3164</v>
      </c>
      <c r="F46" s="35">
        <f t="shared" si="0"/>
        <v>37</v>
      </c>
      <c r="G46" s="35">
        <v>22.479848</v>
      </c>
      <c r="H46" s="35">
        <v>88.300905</v>
      </c>
      <c r="I46" s="35" t="s">
        <v>72</v>
      </c>
      <c r="J46" s="36" t="s">
        <v>125</v>
      </c>
      <c r="K46" s="35" t="s">
        <v>105</v>
      </c>
      <c r="L46" s="35" t="s">
        <v>63</v>
      </c>
      <c r="M46" s="35" t="s">
        <v>92</v>
      </c>
      <c r="N46" s="35" t="s">
        <v>211</v>
      </c>
      <c r="O46" s="35" t="s">
        <v>211</v>
      </c>
      <c r="P46" s="35" t="s">
        <v>354</v>
      </c>
      <c r="Q46" s="35">
        <v>3</v>
      </c>
      <c r="R46" s="35" t="s">
        <v>115</v>
      </c>
      <c r="S46" s="36" t="s">
        <v>124</v>
      </c>
      <c r="T46" s="35">
        <v>3.6</v>
      </c>
      <c r="U46" s="35" t="s">
        <v>216</v>
      </c>
      <c r="V46" s="35">
        <f t="shared" si="2"/>
        <v>1981</v>
      </c>
      <c r="W46" s="36" t="s">
        <v>211</v>
      </c>
      <c r="X46" s="36">
        <v>0</v>
      </c>
      <c r="Y46" s="36" t="s">
        <v>211</v>
      </c>
      <c r="Z46" s="36" t="s">
        <v>211</v>
      </c>
      <c r="AA46" s="36">
        <v>0</v>
      </c>
      <c r="AB46" s="35" t="s">
        <v>224</v>
      </c>
      <c r="AC46" s="35" t="s">
        <v>225</v>
      </c>
      <c r="AD46" s="36" t="s">
        <v>108</v>
      </c>
      <c r="AE46" s="35"/>
      <c r="AF46" s="35"/>
    </row>
    <row r="47" spans="1:32" ht="25">
      <c r="A47" s="35" t="s">
        <v>147</v>
      </c>
      <c r="B47" s="35" t="s">
        <v>118</v>
      </c>
      <c r="C47" s="35" t="s">
        <v>124</v>
      </c>
      <c r="D47" s="35">
        <v>0</v>
      </c>
      <c r="E47" s="35">
        <v>3256</v>
      </c>
      <c r="F47" s="35">
        <f t="shared" si="0"/>
        <v>92</v>
      </c>
      <c r="G47" s="35">
        <v>22.480153000000001</v>
      </c>
      <c r="H47" s="35">
        <v>88.300084999999996</v>
      </c>
      <c r="I47" s="35" t="s">
        <v>72</v>
      </c>
      <c r="J47" s="36" t="s">
        <v>125</v>
      </c>
      <c r="K47" s="35" t="s">
        <v>105</v>
      </c>
      <c r="L47" s="35" t="s">
        <v>63</v>
      </c>
      <c r="M47" s="35" t="s">
        <v>92</v>
      </c>
      <c r="N47" s="35" t="s">
        <v>211</v>
      </c>
      <c r="O47" s="35" t="s">
        <v>211</v>
      </c>
      <c r="P47" s="35" t="s">
        <v>354</v>
      </c>
      <c r="Q47" s="35">
        <v>3</v>
      </c>
      <c r="R47" s="35" t="s">
        <v>115</v>
      </c>
      <c r="S47" s="36" t="s">
        <v>102</v>
      </c>
      <c r="T47" s="35">
        <v>3.6</v>
      </c>
      <c r="U47" s="35" t="s">
        <v>216</v>
      </c>
      <c r="V47" s="35">
        <f t="shared" si="2"/>
        <v>2073</v>
      </c>
      <c r="W47" s="36" t="s">
        <v>211</v>
      </c>
      <c r="X47" s="36">
        <v>0</v>
      </c>
      <c r="Y47" s="36" t="s">
        <v>211</v>
      </c>
      <c r="Z47" s="36" t="s">
        <v>211</v>
      </c>
      <c r="AA47" s="36">
        <v>0</v>
      </c>
      <c r="AB47" s="35" t="s">
        <v>224</v>
      </c>
      <c r="AC47" s="35" t="s">
        <v>225</v>
      </c>
      <c r="AD47" s="36" t="s">
        <v>108</v>
      </c>
      <c r="AE47" s="35"/>
      <c r="AF47" s="35"/>
    </row>
    <row r="48" spans="1:32" ht="25">
      <c r="A48" s="35" t="s">
        <v>109</v>
      </c>
      <c r="B48" s="35" t="s">
        <v>110</v>
      </c>
      <c r="C48" s="35" t="s">
        <v>102</v>
      </c>
      <c r="D48" s="35">
        <v>0</v>
      </c>
      <c r="E48" s="35">
        <v>3322</v>
      </c>
      <c r="F48" s="35">
        <f t="shared" si="0"/>
        <v>66</v>
      </c>
      <c r="G48" s="35">
        <v>22.480278999999999</v>
      </c>
      <c r="H48" s="35">
        <v>88.299449999999993</v>
      </c>
      <c r="I48" s="35" t="s">
        <v>72</v>
      </c>
      <c r="J48" s="36" t="s">
        <v>125</v>
      </c>
      <c r="K48" s="35" t="s">
        <v>105</v>
      </c>
      <c r="L48" s="35" t="s">
        <v>63</v>
      </c>
      <c r="M48" s="35" t="s">
        <v>92</v>
      </c>
      <c r="N48" s="35" t="s">
        <v>211</v>
      </c>
      <c r="O48" s="35" t="s">
        <v>211</v>
      </c>
      <c r="P48" s="35" t="s">
        <v>148</v>
      </c>
      <c r="Q48" s="35">
        <v>6</v>
      </c>
      <c r="R48" s="35" t="s">
        <v>115</v>
      </c>
      <c r="S48" s="36" t="s">
        <v>102</v>
      </c>
      <c r="T48" s="35">
        <v>4.0999999999999996</v>
      </c>
      <c r="U48" s="35" t="s">
        <v>222</v>
      </c>
      <c r="V48" s="35">
        <v>1750</v>
      </c>
      <c r="W48" s="36" t="s">
        <v>211</v>
      </c>
      <c r="X48" s="36">
        <v>0</v>
      </c>
      <c r="Y48" s="36" t="s">
        <v>211</v>
      </c>
      <c r="Z48" s="36" t="s">
        <v>211</v>
      </c>
      <c r="AA48" s="36">
        <v>0</v>
      </c>
      <c r="AB48" s="35" t="s">
        <v>226</v>
      </c>
      <c r="AC48" s="35" t="s">
        <v>227</v>
      </c>
      <c r="AD48" s="36" t="s">
        <v>108</v>
      </c>
      <c r="AE48" s="35"/>
      <c r="AF48" s="35"/>
    </row>
    <row r="49" spans="1:32" ht="25">
      <c r="A49" s="35" t="s">
        <v>149</v>
      </c>
      <c r="B49" s="35" t="s">
        <v>118</v>
      </c>
      <c r="C49" s="35" t="s">
        <v>124</v>
      </c>
      <c r="D49" s="35">
        <v>0</v>
      </c>
      <c r="E49" s="35">
        <v>3458</v>
      </c>
      <c r="F49" s="35">
        <f t="shared" si="0"/>
        <v>136</v>
      </c>
      <c r="G49" s="35">
        <v>22.479970000000002</v>
      </c>
      <c r="H49" s="35">
        <v>88.298261999999994</v>
      </c>
      <c r="I49" s="35" t="s">
        <v>72</v>
      </c>
      <c r="J49" s="36" t="s">
        <v>125</v>
      </c>
      <c r="K49" s="35" t="s">
        <v>105</v>
      </c>
      <c r="L49" s="35" t="s">
        <v>63</v>
      </c>
      <c r="M49" s="35" t="s">
        <v>92</v>
      </c>
      <c r="N49" s="35" t="s">
        <v>211</v>
      </c>
      <c r="O49" s="35" t="s">
        <v>211</v>
      </c>
      <c r="P49" s="35" t="s">
        <v>148</v>
      </c>
      <c r="Q49" s="35">
        <v>6</v>
      </c>
      <c r="R49" s="35" t="s">
        <v>115</v>
      </c>
      <c r="S49" s="36" t="s">
        <v>102</v>
      </c>
      <c r="T49" s="35">
        <v>4.0999999999999996</v>
      </c>
      <c r="U49" s="35" t="s">
        <v>222</v>
      </c>
      <c r="V49" s="35">
        <f>V48+F49</f>
        <v>1886</v>
      </c>
      <c r="W49" s="36" t="s">
        <v>211</v>
      </c>
      <c r="X49" s="36">
        <v>0</v>
      </c>
      <c r="Y49" s="36" t="s">
        <v>211</v>
      </c>
      <c r="Z49" s="36" t="s">
        <v>211</v>
      </c>
      <c r="AA49" s="36">
        <v>0</v>
      </c>
      <c r="AB49" s="35" t="s">
        <v>226</v>
      </c>
      <c r="AC49" s="35" t="s">
        <v>227</v>
      </c>
      <c r="AD49" s="36" t="s">
        <v>108</v>
      </c>
      <c r="AE49" s="35"/>
      <c r="AF49" s="35"/>
    </row>
    <row r="50" spans="1:32" ht="25">
      <c r="A50" s="35" t="s">
        <v>150</v>
      </c>
      <c r="B50" s="35" t="s">
        <v>118</v>
      </c>
      <c r="C50" s="35" t="s">
        <v>102</v>
      </c>
      <c r="D50" s="35">
        <v>0</v>
      </c>
      <c r="E50" s="35">
        <v>3642</v>
      </c>
      <c r="F50" s="35">
        <f t="shared" si="0"/>
        <v>184</v>
      </c>
      <c r="G50" s="35">
        <v>22.479666999999999</v>
      </c>
      <c r="H50" s="35">
        <v>88.296661999999998</v>
      </c>
      <c r="I50" s="35" t="s">
        <v>72</v>
      </c>
      <c r="J50" s="36" t="s">
        <v>125</v>
      </c>
      <c r="K50" s="35" t="s">
        <v>105</v>
      </c>
      <c r="L50" s="35" t="s">
        <v>63</v>
      </c>
      <c r="M50" s="35" t="s">
        <v>92</v>
      </c>
      <c r="N50" s="35" t="s">
        <v>211</v>
      </c>
      <c r="O50" s="35" t="s">
        <v>211</v>
      </c>
      <c r="P50" s="35" t="s">
        <v>148</v>
      </c>
      <c r="Q50" s="35">
        <v>6</v>
      </c>
      <c r="R50" s="35" t="s">
        <v>115</v>
      </c>
      <c r="S50" s="36" t="s">
        <v>102</v>
      </c>
      <c r="T50" s="35">
        <v>4.0999999999999996</v>
      </c>
      <c r="U50" s="35" t="s">
        <v>222</v>
      </c>
      <c r="V50" s="35">
        <f>V49+F50</f>
        <v>2070</v>
      </c>
      <c r="W50" s="36" t="s">
        <v>211</v>
      </c>
      <c r="X50" s="36">
        <v>0</v>
      </c>
      <c r="Y50" s="36" t="s">
        <v>211</v>
      </c>
      <c r="Z50" s="36" t="s">
        <v>211</v>
      </c>
      <c r="AA50" s="36">
        <v>0</v>
      </c>
      <c r="AB50" s="35" t="s">
        <v>226</v>
      </c>
      <c r="AC50" s="35" t="s">
        <v>227</v>
      </c>
      <c r="AD50" s="36" t="s">
        <v>108</v>
      </c>
      <c r="AE50" s="35"/>
      <c r="AF50" s="35"/>
    </row>
    <row r="51" spans="1:32" ht="25">
      <c r="A51" s="35" t="s">
        <v>207</v>
      </c>
      <c r="B51" s="35" t="s">
        <v>101</v>
      </c>
      <c r="C51" s="35" t="s">
        <v>102</v>
      </c>
      <c r="D51" s="35">
        <v>0</v>
      </c>
      <c r="E51" s="35">
        <v>3680</v>
      </c>
      <c r="F51" s="35">
        <f t="shared" si="0"/>
        <v>38</v>
      </c>
      <c r="G51" s="35">
        <v>22.479672000000001</v>
      </c>
      <c r="H51" s="35">
        <v>88.296406000000005</v>
      </c>
      <c r="I51" s="35" t="s">
        <v>72</v>
      </c>
      <c r="J51" s="36" t="s">
        <v>125</v>
      </c>
      <c r="K51" s="35" t="s">
        <v>105</v>
      </c>
      <c r="L51" s="35" t="s">
        <v>63</v>
      </c>
      <c r="M51" s="35" t="s">
        <v>92</v>
      </c>
      <c r="N51" s="35" t="s">
        <v>211</v>
      </c>
      <c r="O51" s="35" t="s">
        <v>211</v>
      </c>
      <c r="P51" s="35" t="s">
        <v>148</v>
      </c>
      <c r="Q51" s="35">
        <v>6</v>
      </c>
      <c r="R51" s="35" t="s">
        <v>115</v>
      </c>
      <c r="S51" s="36" t="s">
        <v>102</v>
      </c>
      <c r="T51" s="35">
        <v>4.0999999999999996</v>
      </c>
      <c r="U51" s="35" t="s">
        <v>222</v>
      </c>
      <c r="V51" s="35">
        <f>V50+F51</f>
        <v>2108</v>
      </c>
      <c r="W51" s="36" t="s">
        <v>211</v>
      </c>
      <c r="X51" s="36">
        <v>0</v>
      </c>
      <c r="Y51" s="36" t="s">
        <v>211</v>
      </c>
      <c r="Z51" s="36" t="s">
        <v>211</v>
      </c>
      <c r="AA51" s="36">
        <v>0</v>
      </c>
      <c r="AB51" s="35" t="s">
        <v>226</v>
      </c>
      <c r="AC51" s="35" t="s">
        <v>227</v>
      </c>
      <c r="AD51" s="36" t="s">
        <v>108</v>
      </c>
      <c r="AE51" s="35"/>
      <c r="AF51" s="35"/>
    </row>
    <row r="52" spans="1:32" ht="25">
      <c r="A52" s="35" t="s">
        <v>207</v>
      </c>
      <c r="B52" s="35" t="s">
        <v>101</v>
      </c>
      <c r="C52" s="35" t="s">
        <v>102</v>
      </c>
      <c r="D52" s="35">
        <v>0</v>
      </c>
      <c r="E52" s="35">
        <v>0</v>
      </c>
      <c r="F52" s="35">
        <v>0</v>
      </c>
      <c r="G52" s="35">
        <v>22.479672000000001</v>
      </c>
      <c r="H52" s="35">
        <v>88.296406000000005</v>
      </c>
      <c r="I52" s="35" t="s">
        <v>74</v>
      </c>
      <c r="J52" s="36" t="s">
        <v>104</v>
      </c>
      <c r="K52" s="35" t="s">
        <v>105</v>
      </c>
      <c r="L52" s="35" t="s">
        <v>0</v>
      </c>
      <c r="M52" s="35" t="s">
        <v>151</v>
      </c>
      <c r="N52" s="35" t="s">
        <v>106</v>
      </c>
      <c r="O52" s="35" t="s">
        <v>106</v>
      </c>
      <c r="P52" s="35" t="s">
        <v>148</v>
      </c>
      <c r="Q52" s="35">
        <v>6</v>
      </c>
      <c r="R52" s="35" t="s">
        <v>115</v>
      </c>
      <c r="S52" s="36" t="s">
        <v>102</v>
      </c>
      <c r="T52" s="35">
        <v>4.0999999999999996</v>
      </c>
      <c r="U52" s="35" t="s">
        <v>222</v>
      </c>
      <c r="V52" s="35">
        <v>2108</v>
      </c>
      <c r="W52" s="36" t="s">
        <v>211</v>
      </c>
      <c r="X52" s="36">
        <v>0</v>
      </c>
      <c r="Y52" s="36" t="s">
        <v>211</v>
      </c>
      <c r="Z52" s="36" t="s">
        <v>211</v>
      </c>
      <c r="AA52" s="36">
        <v>0</v>
      </c>
      <c r="AB52" s="35" t="s">
        <v>226</v>
      </c>
      <c r="AC52" s="35" t="s">
        <v>227</v>
      </c>
      <c r="AD52" s="36" t="s">
        <v>108</v>
      </c>
      <c r="AE52" s="35"/>
      <c r="AF52" s="35"/>
    </row>
    <row r="53" spans="1:32" ht="25">
      <c r="A53" s="35" t="s">
        <v>152</v>
      </c>
      <c r="B53" s="35" t="s">
        <v>118</v>
      </c>
      <c r="C53" s="35" t="s">
        <v>102</v>
      </c>
      <c r="D53" s="35">
        <v>0</v>
      </c>
      <c r="E53" s="35">
        <v>67</v>
      </c>
      <c r="F53" s="35">
        <f t="shared" si="0"/>
        <v>67</v>
      </c>
      <c r="G53" s="35">
        <v>22.479690000000002</v>
      </c>
      <c r="H53" s="35">
        <v>88.295822000000001</v>
      </c>
      <c r="I53" s="35" t="s">
        <v>74</v>
      </c>
      <c r="J53" s="36" t="s">
        <v>104</v>
      </c>
      <c r="K53" s="35" t="s">
        <v>105</v>
      </c>
      <c r="L53" s="35" t="s">
        <v>0</v>
      </c>
      <c r="M53" s="35" t="s">
        <v>151</v>
      </c>
      <c r="N53" s="35" t="s">
        <v>106</v>
      </c>
      <c r="O53" s="35" t="s">
        <v>106</v>
      </c>
      <c r="P53" s="35" t="s">
        <v>148</v>
      </c>
      <c r="Q53" s="35">
        <v>6</v>
      </c>
      <c r="R53" s="35" t="s">
        <v>115</v>
      </c>
      <c r="S53" s="36" t="s">
        <v>102</v>
      </c>
      <c r="T53" s="35">
        <v>4.0999999999999996</v>
      </c>
      <c r="U53" s="35" t="s">
        <v>222</v>
      </c>
      <c r="V53" s="35">
        <f>V52+F53</f>
        <v>2175</v>
      </c>
      <c r="W53" s="36" t="s">
        <v>211</v>
      </c>
      <c r="X53" s="36">
        <v>0</v>
      </c>
      <c r="Y53" s="36" t="s">
        <v>211</v>
      </c>
      <c r="Z53" s="36" t="s">
        <v>211</v>
      </c>
      <c r="AA53" s="36">
        <v>0</v>
      </c>
      <c r="AB53" s="35" t="s">
        <v>226</v>
      </c>
      <c r="AC53" s="35" t="s">
        <v>227</v>
      </c>
      <c r="AD53" s="36" t="s">
        <v>108</v>
      </c>
      <c r="AE53" s="35"/>
      <c r="AF53" s="35"/>
    </row>
    <row r="54" spans="1:32" ht="25">
      <c r="A54" s="35" t="s">
        <v>109</v>
      </c>
      <c r="B54" s="35" t="s">
        <v>110</v>
      </c>
      <c r="C54" s="35" t="s">
        <v>102</v>
      </c>
      <c r="D54" s="35">
        <v>0</v>
      </c>
      <c r="E54" s="35">
        <v>151</v>
      </c>
      <c r="F54" s="35">
        <f>E54-E53</f>
        <v>84</v>
      </c>
      <c r="G54" s="35">
        <v>22.479831999999998</v>
      </c>
      <c r="H54" s="35">
        <v>88.294987000000006</v>
      </c>
      <c r="I54" s="35" t="s">
        <v>74</v>
      </c>
      <c r="J54" s="36" t="s">
        <v>104</v>
      </c>
      <c r="K54" s="35" t="s">
        <v>105</v>
      </c>
      <c r="L54" s="35" t="s">
        <v>0</v>
      </c>
      <c r="M54" s="35" t="s">
        <v>151</v>
      </c>
      <c r="N54" s="35" t="s">
        <v>106</v>
      </c>
      <c r="O54" s="35" t="s">
        <v>106</v>
      </c>
      <c r="P54" s="35" t="s">
        <v>153</v>
      </c>
      <c r="Q54" s="35">
        <v>4</v>
      </c>
      <c r="R54" s="35" t="s">
        <v>115</v>
      </c>
      <c r="S54" s="36" t="s">
        <v>102</v>
      </c>
      <c r="T54" s="35">
        <v>4.3</v>
      </c>
      <c r="U54" s="35" t="s">
        <v>216</v>
      </c>
      <c r="V54" s="35">
        <v>0</v>
      </c>
      <c r="W54" s="36" t="s">
        <v>211</v>
      </c>
      <c r="X54" s="36">
        <v>0</v>
      </c>
      <c r="Y54" s="36" t="s">
        <v>211</v>
      </c>
      <c r="Z54" s="36" t="s">
        <v>211</v>
      </c>
      <c r="AA54" s="36">
        <v>0</v>
      </c>
      <c r="AB54" s="35" t="s">
        <v>224</v>
      </c>
      <c r="AC54" s="35" t="s">
        <v>227</v>
      </c>
      <c r="AD54" s="36" t="s">
        <v>108</v>
      </c>
      <c r="AE54" s="35"/>
      <c r="AF54" s="35"/>
    </row>
    <row r="55" spans="1:32" ht="25">
      <c r="A55" s="35" t="s">
        <v>154</v>
      </c>
      <c r="B55" s="35" t="s">
        <v>118</v>
      </c>
      <c r="C55" s="35" t="s">
        <v>102</v>
      </c>
      <c r="D55" s="35">
        <v>0</v>
      </c>
      <c r="E55" s="35">
        <v>244</v>
      </c>
      <c r="F55" s="35">
        <f t="shared" si="0"/>
        <v>93</v>
      </c>
      <c r="G55" s="35">
        <v>22.479026999999999</v>
      </c>
      <c r="H55" s="35">
        <v>88.295058999999995</v>
      </c>
      <c r="I55" s="35" t="s">
        <v>74</v>
      </c>
      <c r="J55" s="36" t="s">
        <v>104</v>
      </c>
      <c r="K55" s="35" t="s">
        <v>105</v>
      </c>
      <c r="L55" s="35" t="s">
        <v>0</v>
      </c>
      <c r="M55" s="35" t="s">
        <v>151</v>
      </c>
      <c r="N55" s="35" t="s">
        <v>106</v>
      </c>
      <c r="O55" s="35" t="s">
        <v>106</v>
      </c>
      <c r="P55" s="35" t="s">
        <v>153</v>
      </c>
      <c r="Q55" s="35">
        <v>4</v>
      </c>
      <c r="R55" s="35" t="s">
        <v>115</v>
      </c>
      <c r="S55" s="36" t="s">
        <v>102</v>
      </c>
      <c r="T55" s="35">
        <v>4.3</v>
      </c>
      <c r="U55" s="35" t="s">
        <v>216</v>
      </c>
      <c r="V55" s="35">
        <f t="shared" ref="V55:V73" si="3">V54+F55</f>
        <v>93</v>
      </c>
      <c r="W55" s="36" t="s">
        <v>211</v>
      </c>
      <c r="X55" s="36">
        <v>0</v>
      </c>
      <c r="Y55" s="36" t="s">
        <v>211</v>
      </c>
      <c r="Z55" s="36" t="s">
        <v>211</v>
      </c>
      <c r="AA55" s="36">
        <v>0</v>
      </c>
      <c r="AB55" s="35" t="s">
        <v>224</v>
      </c>
      <c r="AC55" s="35" t="s">
        <v>227</v>
      </c>
      <c r="AD55" s="36" t="s">
        <v>108</v>
      </c>
      <c r="AE55" s="35"/>
      <c r="AF55" s="35"/>
    </row>
    <row r="56" spans="1:32" ht="25">
      <c r="A56" s="35" t="s">
        <v>155</v>
      </c>
      <c r="B56" s="35" t="s">
        <v>118</v>
      </c>
      <c r="C56" s="35" t="s">
        <v>124</v>
      </c>
      <c r="D56" s="35">
        <v>0</v>
      </c>
      <c r="E56" s="35">
        <v>354</v>
      </c>
      <c r="F56" s="35">
        <f t="shared" si="0"/>
        <v>110</v>
      </c>
      <c r="G56" s="35">
        <v>22.478133</v>
      </c>
      <c r="H56" s="35">
        <v>88.294911999999997</v>
      </c>
      <c r="I56" s="35" t="s">
        <v>74</v>
      </c>
      <c r="J56" s="36" t="s">
        <v>104</v>
      </c>
      <c r="K56" s="35" t="s">
        <v>105</v>
      </c>
      <c r="L56" s="35" t="s">
        <v>0</v>
      </c>
      <c r="M56" s="35" t="s">
        <v>151</v>
      </c>
      <c r="N56" s="35" t="s">
        <v>106</v>
      </c>
      <c r="O56" s="35" t="s">
        <v>106</v>
      </c>
      <c r="P56" s="35" t="s">
        <v>153</v>
      </c>
      <c r="Q56" s="35">
        <v>4</v>
      </c>
      <c r="R56" s="35" t="s">
        <v>115</v>
      </c>
      <c r="S56" s="36" t="s">
        <v>102</v>
      </c>
      <c r="T56" s="35">
        <v>4.3</v>
      </c>
      <c r="U56" s="35" t="s">
        <v>216</v>
      </c>
      <c r="V56" s="35">
        <f t="shared" si="3"/>
        <v>203</v>
      </c>
      <c r="W56" s="36" t="s">
        <v>211</v>
      </c>
      <c r="X56" s="36">
        <v>0</v>
      </c>
      <c r="Y56" s="36" t="s">
        <v>211</v>
      </c>
      <c r="Z56" s="36" t="s">
        <v>211</v>
      </c>
      <c r="AA56" s="36">
        <v>0</v>
      </c>
      <c r="AB56" s="35" t="s">
        <v>224</v>
      </c>
      <c r="AC56" s="35" t="s">
        <v>227</v>
      </c>
      <c r="AD56" s="36" t="s">
        <v>108</v>
      </c>
      <c r="AE56" s="35"/>
      <c r="AF56" s="35"/>
    </row>
    <row r="57" spans="1:32" ht="25">
      <c r="A57" s="35" t="s">
        <v>156</v>
      </c>
      <c r="B57" s="35" t="s">
        <v>118</v>
      </c>
      <c r="C57" s="35" t="s">
        <v>124</v>
      </c>
      <c r="D57" s="35">
        <v>0</v>
      </c>
      <c r="E57" s="35">
        <v>424</v>
      </c>
      <c r="F57" s="35">
        <f t="shared" si="0"/>
        <v>70</v>
      </c>
      <c r="G57" s="35">
        <v>22.477495999999999</v>
      </c>
      <c r="H57" s="35">
        <v>88.294833999999994</v>
      </c>
      <c r="I57" s="35" t="s">
        <v>74</v>
      </c>
      <c r="J57" s="36" t="s">
        <v>104</v>
      </c>
      <c r="K57" s="35" t="s">
        <v>105</v>
      </c>
      <c r="L57" s="35" t="s">
        <v>0</v>
      </c>
      <c r="M57" s="35" t="s">
        <v>151</v>
      </c>
      <c r="N57" s="35" t="s">
        <v>106</v>
      </c>
      <c r="O57" s="35" t="s">
        <v>106</v>
      </c>
      <c r="P57" s="35" t="s">
        <v>153</v>
      </c>
      <c r="Q57" s="35">
        <v>4</v>
      </c>
      <c r="R57" s="35" t="s">
        <v>115</v>
      </c>
      <c r="S57" s="36" t="s">
        <v>102</v>
      </c>
      <c r="T57" s="35">
        <v>4.3</v>
      </c>
      <c r="U57" s="35" t="s">
        <v>216</v>
      </c>
      <c r="V57" s="35">
        <f t="shared" si="3"/>
        <v>273</v>
      </c>
      <c r="W57" s="36" t="s">
        <v>211</v>
      </c>
      <c r="X57" s="36">
        <v>0</v>
      </c>
      <c r="Y57" s="36" t="s">
        <v>211</v>
      </c>
      <c r="Z57" s="36" t="s">
        <v>211</v>
      </c>
      <c r="AA57" s="36">
        <v>0</v>
      </c>
      <c r="AB57" s="35" t="s">
        <v>224</v>
      </c>
      <c r="AC57" s="35" t="s">
        <v>227</v>
      </c>
      <c r="AD57" s="36" t="s">
        <v>108</v>
      </c>
      <c r="AE57" s="35"/>
      <c r="AF57" s="35"/>
    </row>
    <row r="58" spans="1:32" ht="25">
      <c r="A58" s="35" t="s">
        <v>157</v>
      </c>
      <c r="B58" s="35" t="s">
        <v>118</v>
      </c>
      <c r="C58" s="35" t="s">
        <v>102</v>
      </c>
      <c r="D58" s="35">
        <v>0</v>
      </c>
      <c r="E58" s="35">
        <v>601</v>
      </c>
      <c r="F58" s="35">
        <f t="shared" si="0"/>
        <v>177</v>
      </c>
      <c r="G58" s="35">
        <v>22.475942</v>
      </c>
      <c r="H58" s="35">
        <v>88.294544999999999</v>
      </c>
      <c r="I58" s="35" t="s">
        <v>74</v>
      </c>
      <c r="J58" s="36" t="s">
        <v>104</v>
      </c>
      <c r="K58" s="35" t="s">
        <v>105</v>
      </c>
      <c r="L58" s="35" t="s">
        <v>0</v>
      </c>
      <c r="M58" s="35" t="s">
        <v>151</v>
      </c>
      <c r="N58" s="35" t="s">
        <v>106</v>
      </c>
      <c r="O58" s="35" t="s">
        <v>106</v>
      </c>
      <c r="P58" s="35" t="s">
        <v>153</v>
      </c>
      <c r="Q58" s="35">
        <v>4</v>
      </c>
      <c r="R58" s="35" t="s">
        <v>115</v>
      </c>
      <c r="S58" s="36" t="s">
        <v>102</v>
      </c>
      <c r="T58" s="35">
        <v>4.3</v>
      </c>
      <c r="U58" s="35" t="s">
        <v>216</v>
      </c>
      <c r="V58" s="35">
        <f t="shared" si="3"/>
        <v>450</v>
      </c>
      <c r="W58" s="36" t="s">
        <v>211</v>
      </c>
      <c r="X58" s="36">
        <v>0</v>
      </c>
      <c r="Y58" s="36" t="s">
        <v>211</v>
      </c>
      <c r="Z58" s="36" t="s">
        <v>211</v>
      </c>
      <c r="AA58" s="36">
        <v>0</v>
      </c>
      <c r="AB58" s="35" t="s">
        <v>224</v>
      </c>
      <c r="AC58" s="35" t="s">
        <v>227</v>
      </c>
      <c r="AD58" s="36" t="s">
        <v>108</v>
      </c>
      <c r="AE58" s="35"/>
      <c r="AF58" s="35"/>
    </row>
    <row r="59" spans="1:32" ht="25">
      <c r="A59" s="35" t="s">
        <v>109</v>
      </c>
      <c r="B59" s="35" t="s">
        <v>110</v>
      </c>
      <c r="C59" s="35" t="s">
        <v>102</v>
      </c>
      <c r="D59" s="35">
        <v>0</v>
      </c>
      <c r="E59" s="35">
        <v>665</v>
      </c>
      <c r="F59" s="35">
        <f t="shared" si="0"/>
        <v>64</v>
      </c>
      <c r="G59" s="35">
        <v>22.475695999999999</v>
      </c>
      <c r="H59" s="35">
        <v>88.294050999999996</v>
      </c>
      <c r="I59" s="35" t="s">
        <v>74</v>
      </c>
      <c r="J59" s="36" t="s">
        <v>104</v>
      </c>
      <c r="K59" s="35" t="s">
        <v>105</v>
      </c>
      <c r="L59" s="35" t="s">
        <v>0</v>
      </c>
      <c r="M59" s="35" t="s">
        <v>151</v>
      </c>
      <c r="N59" s="35" t="s">
        <v>106</v>
      </c>
      <c r="O59" s="35" t="s">
        <v>106</v>
      </c>
      <c r="P59" s="35" t="s">
        <v>153</v>
      </c>
      <c r="Q59" s="35">
        <v>4</v>
      </c>
      <c r="R59" s="35" t="s">
        <v>115</v>
      </c>
      <c r="S59" s="36" t="s">
        <v>102</v>
      </c>
      <c r="T59" s="35">
        <v>4.3</v>
      </c>
      <c r="U59" s="35" t="s">
        <v>216</v>
      </c>
      <c r="V59" s="35">
        <f t="shared" si="3"/>
        <v>514</v>
      </c>
      <c r="W59" s="36" t="s">
        <v>211</v>
      </c>
      <c r="X59" s="36">
        <v>0</v>
      </c>
      <c r="Y59" s="36" t="s">
        <v>211</v>
      </c>
      <c r="Z59" s="36" t="s">
        <v>211</v>
      </c>
      <c r="AA59" s="36">
        <v>0</v>
      </c>
      <c r="AB59" s="35" t="s">
        <v>224</v>
      </c>
      <c r="AC59" s="35" t="s">
        <v>227</v>
      </c>
      <c r="AD59" s="36" t="s">
        <v>108</v>
      </c>
      <c r="AE59" s="35"/>
      <c r="AF59" s="35"/>
    </row>
    <row r="60" spans="1:32" ht="25">
      <c r="A60" s="35" t="s">
        <v>116</v>
      </c>
      <c r="B60" s="35" t="s">
        <v>110</v>
      </c>
      <c r="C60" s="35" t="s">
        <v>102</v>
      </c>
      <c r="D60" s="35">
        <v>0</v>
      </c>
      <c r="E60" s="35">
        <v>729</v>
      </c>
      <c r="F60" s="35">
        <f t="shared" si="0"/>
        <v>64</v>
      </c>
      <c r="G60" s="35">
        <v>22.475166000000002</v>
      </c>
      <c r="H60" s="35">
        <v>8.2938130000000001</v>
      </c>
      <c r="I60" s="35" t="s">
        <v>74</v>
      </c>
      <c r="J60" s="36" t="s">
        <v>104</v>
      </c>
      <c r="K60" s="35" t="s">
        <v>105</v>
      </c>
      <c r="L60" s="35" t="s">
        <v>63</v>
      </c>
      <c r="M60" s="35" t="s">
        <v>151</v>
      </c>
      <c r="N60" s="35" t="s">
        <v>106</v>
      </c>
      <c r="O60" s="35" t="s">
        <v>106</v>
      </c>
      <c r="P60" s="35" t="s">
        <v>153</v>
      </c>
      <c r="Q60" s="35">
        <v>4</v>
      </c>
      <c r="R60" s="35" t="s">
        <v>115</v>
      </c>
      <c r="S60" s="36" t="s">
        <v>102</v>
      </c>
      <c r="T60" s="35">
        <v>4.3</v>
      </c>
      <c r="U60" s="35" t="s">
        <v>216</v>
      </c>
      <c r="V60" s="35">
        <f t="shared" si="3"/>
        <v>578</v>
      </c>
      <c r="W60" s="36" t="s">
        <v>211</v>
      </c>
      <c r="X60" s="36">
        <v>0</v>
      </c>
      <c r="Y60" s="36" t="s">
        <v>211</v>
      </c>
      <c r="Z60" s="36" t="s">
        <v>211</v>
      </c>
      <c r="AA60" s="36">
        <v>0</v>
      </c>
      <c r="AB60" s="35" t="s">
        <v>224</v>
      </c>
      <c r="AC60" s="35" t="s">
        <v>227</v>
      </c>
      <c r="AD60" s="36" t="s">
        <v>108</v>
      </c>
      <c r="AE60" s="35"/>
      <c r="AF60" s="35"/>
    </row>
    <row r="61" spans="1:32" ht="25">
      <c r="A61" s="35" t="s">
        <v>158</v>
      </c>
      <c r="B61" s="35" t="s">
        <v>118</v>
      </c>
      <c r="C61" s="35" t="s">
        <v>124</v>
      </c>
      <c r="D61" s="35">
        <v>0</v>
      </c>
      <c r="E61" s="35">
        <v>815</v>
      </c>
      <c r="F61" s="35">
        <f t="shared" si="0"/>
        <v>86</v>
      </c>
      <c r="G61" s="35">
        <v>22.475296</v>
      </c>
      <c r="H61" s="35">
        <v>88.292962000000003</v>
      </c>
      <c r="I61" s="35" t="s">
        <v>74</v>
      </c>
      <c r="J61" s="36" t="s">
        <v>104</v>
      </c>
      <c r="K61" s="35" t="s">
        <v>105</v>
      </c>
      <c r="L61" s="35" t="s">
        <v>63</v>
      </c>
      <c r="M61" s="35" t="s">
        <v>151</v>
      </c>
      <c r="N61" s="35" t="s">
        <v>106</v>
      </c>
      <c r="O61" s="35" t="s">
        <v>106</v>
      </c>
      <c r="P61" s="35" t="s">
        <v>153</v>
      </c>
      <c r="Q61" s="35">
        <v>4</v>
      </c>
      <c r="R61" s="35" t="s">
        <v>115</v>
      </c>
      <c r="S61" s="36" t="s">
        <v>102</v>
      </c>
      <c r="T61" s="35">
        <v>4.3</v>
      </c>
      <c r="U61" s="35" t="s">
        <v>216</v>
      </c>
      <c r="V61" s="35">
        <f t="shared" si="3"/>
        <v>664</v>
      </c>
      <c r="W61" s="36" t="s">
        <v>211</v>
      </c>
      <c r="X61" s="36">
        <v>0</v>
      </c>
      <c r="Y61" s="36" t="s">
        <v>211</v>
      </c>
      <c r="Z61" s="36" t="s">
        <v>211</v>
      </c>
      <c r="AA61" s="36">
        <v>0</v>
      </c>
      <c r="AB61" s="35" t="s">
        <v>224</v>
      </c>
      <c r="AC61" s="35" t="s">
        <v>227</v>
      </c>
      <c r="AD61" s="36" t="s">
        <v>108</v>
      </c>
      <c r="AE61" s="35"/>
      <c r="AF61" s="35"/>
    </row>
    <row r="62" spans="1:32" ht="25">
      <c r="A62" s="35" t="s">
        <v>159</v>
      </c>
      <c r="B62" s="35" t="s">
        <v>118</v>
      </c>
      <c r="C62" s="35" t="s">
        <v>124</v>
      </c>
      <c r="D62" s="35">
        <v>0</v>
      </c>
      <c r="E62" s="35">
        <v>934</v>
      </c>
      <c r="F62" s="35">
        <f t="shared" si="0"/>
        <v>119</v>
      </c>
      <c r="G62" s="35">
        <v>22.474772000000002</v>
      </c>
      <c r="H62" s="35">
        <v>88.292125999999996</v>
      </c>
      <c r="I62" s="35" t="s">
        <v>74</v>
      </c>
      <c r="J62" s="36" t="s">
        <v>104</v>
      </c>
      <c r="K62" s="35" t="s">
        <v>105</v>
      </c>
      <c r="L62" s="35" t="s">
        <v>63</v>
      </c>
      <c r="M62" s="35" t="s">
        <v>151</v>
      </c>
      <c r="N62" s="35" t="s">
        <v>106</v>
      </c>
      <c r="O62" s="35" t="s">
        <v>106</v>
      </c>
      <c r="P62" s="35" t="s">
        <v>153</v>
      </c>
      <c r="Q62" s="35">
        <v>4</v>
      </c>
      <c r="R62" s="35" t="s">
        <v>115</v>
      </c>
      <c r="S62" s="36" t="s">
        <v>102</v>
      </c>
      <c r="T62" s="35">
        <v>4.3</v>
      </c>
      <c r="U62" s="35" t="s">
        <v>216</v>
      </c>
      <c r="V62" s="35">
        <f t="shared" si="3"/>
        <v>783</v>
      </c>
      <c r="W62" s="36" t="s">
        <v>211</v>
      </c>
      <c r="X62" s="36">
        <v>0</v>
      </c>
      <c r="Y62" s="36" t="s">
        <v>211</v>
      </c>
      <c r="Z62" s="36" t="s">
        <v>211</v>
      </c>
      <c r="AA62" s="36">
        <v>0</v>
      </c>
      <c r="AB62" s="35" t="s">
        <v>224</v>
      </c>
      <c r="AC62" s="35" t="s">
        <v>227</v>
      </c>
      <c r="AD62" s="36" t="s">
        <v>108</v>
      </c>
      <c r="AE62" s="35"/>
      <c r="AF62" s="35"/>
    </row>
    <row r="63" spans="1:32" ht="25">
      <c r="A63" s="35" t="s">
        <v>158</v>
      </c>
      <c r="B63" s="35" t="s">
        <v>118</v>
      </c>
      <c r="C63" s="35" t="s">
        <v>102</v>
      </c>
      <c r="D63" s="35">
        <v>0</v>
      </c>
      <c r="E63" s="35">
        <v>1118</v>
      </c>
      <c r="F63" s="35">
        <f t="shared" si="0"/>
        <v>184</v>
      </c>
      <c r="G63" s="35">
        <v>22.474357000000001</v>
      </c>
      <c r="H63" s="35">
        <v>88.290616</v>
      </c>
      <c r="I63" s="35" t="s">
        <v>74</v>
      </c>
      <c r="J63" s="36" t="s">
        <v>104</v>
      </c>
      <c r="K63" s="35" t="s">
        <v>105</v>
      </c>
      <c r="L63" s="35" t="s">
        <v>63</v>
      </c>
      <c r="M63" s="35" t="s">
        <v>151</v>
      </c>
      <c r="N63" s="35" t="s">
        <v>106</v>
      </c>
      <c r="O63" s="35" t="s">
        <v>106</v>
      </c>
      <c r="P63" s="35" t="s">
        <v>153</v>
      </c>
      <c r="Q63" s="35">
        <v>4</v>
      </c>
      <c r="R63" s="35" t="s">
        <v>115</v>
      </c>
      <c r="S63" s="36" t="s">
        <v>102</v>
      </c>
      <c r="T63" s="35">
        <v>4.3</v>
      </c>
      <c r="U63" s="35" t="s">
        <v>216</v>
      </c>
      <c r="V63" s="35">
        <f t="shared" si="3"/>
        <v>967</v>
      </c>
      <c r="W63" s="36" t="s">
        <v>211</v>
      </c>
      <c r="X63" s="36">
        <v>0</v>
      </c>
      <c r="Y63" s="36" t="s">
        <v>211</v>
      </c>
      <c r="Z63" s="36" t="s">
        <v>211</v>
      </c>
      <c r="AA63" s="36">
        <v>0</v>
      </c>
      <c r="AB63" s="35" t="s">
        <v>224</v>
      </c>
      <c r="AC63" s="35" t="s">
        <v>227</v>
      </c>
      <c r="AD63" s="36" t="s">
        <v>108</v>
      </c>
      <c r="AE63" s="35"/>
      <c r="AF63" s="35"/>
    </row>
    <row r="64" spans="1:32" ht="25">
      <c r="A64" s="35" t="s">
        <v>160</v>
      </c>
      <c r="B64" s="35" t="s">
        <v>118</v>
      </c>
      <c r="C64" s="35" t="s">
        <v>124</v>
      </c>
      <c r="D64" s="35">
        <v>0</v>
      </c>
      <c r="E64" s="35">
        <v>1192</v>
      </c>
      <c r="F64" s="35">
        <f t="shared" si="0"/>
        <v>74</v>
      </c>
      <c r="G64" s="35">
        <v>22.474226000000002</v>
      </c>
      <c r="H64" s="35">
        <v>88.290083999999993</v>
      </c>
      <c r="I64" s="35" t="s">
        <v>74</v>
      </c>
      <c r="J64" s="36" t="s">
        <v>104</v>
      </c>
      <c r="K64" s="35" t="s">
        <v>105</v>
      </c>
      <c r="L64" s="35" t="s">
        <v>63</v>
      </c>
      <c r="M64" s="35" t="s">
        <v>151</v>
      </c>
      <c r="N64" s="35" t="s">
        <v>106</v>
      </c>
      <c r="O64" s="35" t="s">
        <v>106</v>
      </c>
      <c r="P64" s="35" t="s">
        <v>153</v>
      </c>
      <c r="Q64" s="35">
        <v>4</v>
      </c>
      <c r="R64" s="35" t="s">
        <v>115</v>
      </c>
      <c r="S64" s="36" t="s">
        <v>102</v>
      </c>
      <c r="T64" s="35">
        <v>4.3</v>
      </c>
      <c r="U64" s="35" t="s">
        <v>216</v>
      </c>
      <c r="V64" s="35">
        <f t="shared" si="3"/>
        <v>1041</v>
      </c>
      <c r="W64" s="36" t="s">
        <v>211</v>
      </c>
      <c r="X64" s="36">
        <v>0</v>
      </c>
      <c r="Y64" s="36" t="s">
        <v>211</v>
      </c>
      <c r="Z64" s="36" t="s">
        <v>211</v>
      </c>
      <c r="AA64" s="36">
        <v>0</v>
      </c>
      <c r="AB64" s="35" t="s">
        <v>224</v>
      </c>
      <c r="AC64" s="35" t="s">
        <v>227</v>
      </c>
      <c r="AD64" s="36" t="s">
        <v>108</v>
      </c>
      <c r="AE64" s="35"/>
      <c r="AF64" s="35"/>
    </row>
    <row r="65" spans="1:32" ht="25">
      <c r="A65" s="35" t="s">
        <v>116</v>
      </c>
      <c r="B65" s="35" t="s">
        <v>110</v>
      </c>
      <c r="C65" s="35" t="s">
        <v>102</v>
      </c>
      <c r="D65" s="35">
        <v>0</v>
      </c>
      <c r="E65" s="35">
        <v>1269</v>
      </c>
      <c r="F65" s="35">
        <f t="shared" si="0"/>
        <v>77</v>
      </c>
      <c r="G65" s="35">
        <v>22.474312000000001</v>
      </c>
      <c r="H65" s="35">
        <v>88.289370000000005</v>
      </c>
      <c r="I65" s="35" t="s">
        <v>74</v>
      </c>
      <c r="J65" s="36" t="s">
        <v>104</v>
      </c>
      <c r="K65" s="35" t="s">
        <v>105</v>
      </c>
      <c r="L65" s="35" t="s">
        <v>63</v>
      </c>
      <c r="M65" s="35" t="s">
        <v>151</v>
      </c>
      <c r="N65" s="35" t="s">
        <v>106</v>
      </c>
      <c r="O65" s="35" t="s">
        <v>106</v>
      </c>
      <c r="P65" s="35" t="s">
        <v>153</v>
      </c>
      <c r="Q65" s="35">
        <v>4</v>
      </c>
      <c r="R65" s="35" t="s">
        <v>115</v>
      </c>
      <c r="S65" s="36" t="s">
        <v>102</v>
      </c>
      <c r="T65" s="35">
        <v>4.3</v>
      </c>
      <c r="U65" s="35" t="s">
        <v>216</v>
      </c>
      <c r="V65" s="35">
        <f t="shared" si="3"/>
        <v>1118</v>
      </c>
      <c r="W65" s="36" t="s">
        <v>211</v>
      </c>
      <c r="X65" s="36">
        <v>0</v>
      </c>
      <c r="Y65" s="36" t="s">
        <v>211</v>
      </c>
      <c r="Z65" s="36" t="s">
        <v>211</v>
      </c>
      <c r="AA65" s="36">
        <v>0</v>
      </c>
      <c r="AB65" s="35" t="s">
        <v>224</v>
      </c>
      <c r="AC65" s="35" t="s">
        <v>227</v>
      </c>
      <c r="AD65" s="36" t="s">
        <v>108</v>
      </c>
      <c r="AE65" s="35"/>
      <c r="AF65" s="35"/>
    </row>
    <row r="66" spans="1:32" ht="25">
      <c r="A66" s="35" t="s">
        <v>113</v>
      </c>
      <c r="B66" s="35" t="s">
        <v>114</v>
      </c>
      <c r="C66" s="35" t="s">
        <v>124</v>
      </c>
      <c r="D66" s="35">
        <v>0</v>
      </c>
      <c r="E66" s="35">
        <v>1322</v>
      </c>
      <c r="F66" s="35">
        <f t="shared" si="0"/>
        <v>53</v>
      </c>
      <c r="G66" s="35">
        <v>22.474781</v>
      </c>
      <c r="H66" s="35">
        <v>88.289479999999998</v>
      </c>
      <c r="I66" s="35" t="s">
        <v>74</v>
      </c>
      <c r="J66" s="36" t="s">
        <v>104</v>
      </c>
      <c r="K66" s="35" t="s">
        <v>105</v>
      </c>
      <c r="L66" s="35" t="s">
        <v>63</v>
      </c>
      <c r="M66" s="35" t="s">
        <v>151</v>
      </c>
      <c r="N66" s="35" t="s">
        <v>106</v>
      </c>
      <c r="O66" s="35" t="s">
        <v>106</v>
      </c>
      <c r="P66" s="35" t="s">
        <v>223</v>
      </c>
      <c r="Q66" s="35">
        <v>4</v>
      </c>
      <c r="R66" s="35" t="s">
        <v>115</v>
      </c>
      <c r="S66" s="36" t="s">
        <v>102</v>
      </c>
      <c r="T66" s="35">
        <v>2.85</v>
      </c>
      <c r="U66" s="35" t="s">
        <v>216</v>
      </c>
      <c r="V66" s="35">
        <f t="shared" si="3"/>
        <v>1171</v>
      </c>
      <c r="W66" s="36" t="s">
        <v>211</v>
      </c>
      <c r="X66" s="36">
        <v>0</v>
      </c>
      <c r="Y66" s="36" t="s">
        <v>211</v>
      </c>
      <c r="Z66" s="36" t="s">
        <v>211</v>
      </c>
      <c r="AA66" s="36">
        <v>0</v>
      </c>
      <c r="AB66" s="35" t="s">
        <v>224</v>
      </c>
      <c r="AC66" s="35" t="s">
        <v>227</v>
      </c>
      <c r="AD66" s="36" t="s">
        <v>108</v>
      </c>
      <c r="AE66" s="35"/>
      <c r="AF66" s="35"/>
    </row>
    <row r="67" spans="1:32" ht="25">
      <c r="A67" s="35" t="s">
        <v>116</v>
      </c>
      <c r="B67" s="35" t="s">
        <v>110</v>
      </c>
      <c r="C67" s="35" t="s">
        <v>124</v>
      </c>
      <c r="D67" s="35">
        <v>0</v>
      </c>
      <c r="E67" s="35">
        <v>1374</v>
      </c>
      <c r="F67" s="35">
        <f t="shared" si="0"/>
        <v>52</v>
      </c>
      <c r="G67" s="35">
        <v>22.474361999999999</v>
      </c>
      <c r="H67" s="35">
        <v>88.289332000000002</v>
      </c>
      <c r="I67" s="35" t="s">
        <v>74</v>
      </c>
      <c r="J67" s="36" t="s">
        <v>104</v>
      </c>
      <c r="K67" s="35" t="s">
        <v>105</v>
      </c>
      <c r="L67" s="35" t="s">
        <v>63</v>
      </c>
      <c r="M67" s="35" t="s">
        <v>151</v>
      </c>
      <c r="N67" s="35" t="s">
        <v>106</v>
      </c>
      <c r="O67" s="35" t="s">
        <v>106</v>
      </c>
      <c r="P67" s="35" t="s">
        <v>223</v>
      </c>
      <c r="Q67" s="35">
        <v>4</v>
      </c>
      <c r="R67" s="35" t="s">
        <v>115</v>
      </c>
      <c r="S67" s="36" t="s">
        <v>102</v>
      </c>
      <c r="T67" s="35">
        <v>2.85</v>
      </c>
      <c r="U67" s="35" t="s">
        <v>216</v>
      </c>
      <c r="V67" s="35">
        <f t="shared" si="3"/>
        <v>1223</v>
      </c>
      <c r="W67" s="36" t="s">
        <v>211</v>
      </c>
      <c r="X67" s="36">
        <v>0</v>
      </c>
      <c r="Y67" s="36" t="s">
        <v>211</v>
      </c>
      <c r="Z67" s="36" t="s">
        <v>211</v>
      </c>
      <c r="AA67" s="36">
        <v>0</v>
      </c>
      <c r="AB67" s="35" t="s">
        <v>224</v>
      </c>
      <c r="AC67" s="35" t="s">
        <v>227</v>
      </c>
      <c r="AD67" s="36" t="s">
        <v>108</v>
      </c>
      <c r="AE67" s="35"/>
      <c r="AF67" s="35"/>
    </row>
    <row r="68" spans="1:32" ht="25">
      <c r="A68" s="35" t="s">
        <v>161</v>
      </c>
      <c r="B68" s="35" t="s">
        <v>118</v>
      </c>
      <c r="C68" s="35" t="s">
        <v>124</v>
      </c>
      <c r="D68" s="35">
        <v>0</v>
      </c>
      <c r="E68" s="35">
        <v>1514</v>
      </c>
      <c r="F68" s="35">
        <f t="shared" si="0"/>
        <v>140</v>
      </c>
      <c r="G68" s="35">
        <v>22.473241999999999</v>
      </c>
      <c r="H68" s="35">
        <v>88.288741999999999</v>
      </c>
      <c r="I68" s="35" t="s">
        <v>74</v>
      </c>
      <c r="J68" s="36" t="s">
        <v>104</v>
      </c>
      <c r="K68" s="35" t="s">
        <v>105</v>
      </c>
      <c r="L68" s="35" t="s">
        <v>63</v>
      </c>
      <c r="M68" s="35" t="s">
        <v>151</v>
      </c>
      <c r="N68" s="35" t="s">
        <v>106</v>
      </c>
      <c r="O68" s="35" t="s">
        <v>106</v>
      </c>
      <c r="P68" s="35" t="s">
        <v>162</v>
      </c>
      <c r="Q68" s="35">
        <v>4</v>
      </c>
      <c r="R68" s="35" t="s">
        <v>115</v>
      </c>
      <c r="S68" s="36" t="s">
        <v>102</v>
      </c>
      <c r="T68" s="35">
        <v>2.85</v>
      </c>
      <c r="U68" s="35" t="s">
        <v>216</v>
      </c>
      <c r="V68" s="35">
        <f t="shared" si="3"/>
        <v>1363</v>
      </c>
      <c r="W68" s="36" t="s">
        <v>211</v>
      </c>
      <c r="X68" s="36">
        <v>0</v>
      </c>
      <c r="Y68" s="36" t="s">
        <v>211</v>
      </c>
      <c r="Z68" s="36" t="s">
        <v>211</v>
      </c>
      <c r="AA68" s="36">
        <v>0</v>
      </c>
      <c r="AB68" s="35" t="s">
        <v>224</v>
      </c>
      <c r="AC68" s="35" t="s">
        <v>227</v>
      </c>
      <c r="AD68" s="36" t="s">
        <v>108</v>
      </c>
      <c r="AE68" s="35"/>
      <c r="AF68" s="35"/>
    </row>
    <row r="69" spans="1:32" ht="25">
      <c r="A69" s="35" t="s">
        <v>163</v>
      </c>
      <c r="B69" s="35" t="s">
        <v>118</v>
      </c>
      <c r="C69" s="35" t="s">
        <v>124</v>
      </c>
      <c r="D69" s="35">
        <v>0</v>
      </c>
      <c r="E69" s="35">
        <v>1740</v>
      </c>
      <c r="F69" s="35">
        <f t="shared" si="0"/>
        <v>226</v>
      </c>
      <c r="G69" s="35">
        <v>22.471292999999999</v>
      </c>
      <c r="H69" s="35">
        <v>88.288370999999998</v>
      </c>
      <c r="I69" s="35" t="s">
        <v>74</v>
      </c>
      <c r="J69" s="36" t="s">
        <v>104</v>
      </c>
      <c r="K69" s="35" t="s">
        <v>105</v>
      </c>
      <c r="L69" s="35" t="s">
        <v>63</v>
      </c>
      <c r="M69" s="35" t="s">
        <v>151</v>
      </c>
      <c r="N69" s="35" t="s">
        <v>106</v>
      </c>
      <c r="O69" s="35" t="s">
        <v>106</v>
      </c>
      <c r="P69" s="35" t="s">
        <v>162</v>
      </c>
      <c r="Q69" s="35">
        <v>4.4000000000000004</v>
      </c>
      <c r="R69" s="35" t="s">
        <v>115</v>
      </c>
      <c r="S69" s="36" t="s">
        <v>102</v>
      </c>
      <c r="T69" s="35">
        <v>2.85</v>
      </c>
      <c r="U69" s="35" t="s">
        <v>216</v>
      </c>
      <c r="V69" s="35">
        <f t="shared" si="3"/>
        <v>1589</v>
      </c>
      <c r="W69" s="36" t="s">
        <v>211</v>
      </c>
      <c r="X69" s="36">
        <v>0</v>
      </c>
      <c r="Y69" s="36" t="s">
        <v>211</v>
      </c>
      <c r="Z69" s="36" t="s">
        <v>211</v>
      </c>
      <c r="AA69" s="36">
        <v>0</v>
      </c>
      <c r="AB69" s="35" t="s">
        <v>224</v>
      </c>
      <c r="AC69" s="35" t="s">
        <v>227</v>
      </c>
      <c r="AD69" s="36" t="s">
        <v>108</v>
      </c>
      <c r="AE69" s="35"/>
      <c r="AF69" s="35"/>
    </row>
    <row r="70" spans="1:32" ht="25">
      <c r="A70" s="35" t="s">
        <v>164</v>
      </c>
      <c r="B70" s="35" t="s">
        <v>118</v>
      </c>
      <c r="C70" s="35" t="s">
        <v>102</v>
      </c>
      <c r="D70" s="35">
        <v>0</v>
      </c>
      <c r="E70" s="35">
        <v>1790</v>
      </c>
      <c r="F70" s="35">
        <f t="shared" ref="F70:F122" si="4">E70-E69</f>
        <v>50</v>
      </c>
      <c r="G70" s="35">
        <v>22.470905999999999</v>
      </c>
      <c r="H70" s="35">
        <v>88.288197999999994</v>
      </c>
      <c r="I70" s="35" t="s">
        <v>74</v>
      </c>
      <c r="J70" s="36" t="s">
        <v>104</v>
      </c>
      <c r="K70" s="35" t="s">
        <v>105</v>
      </c>
      <c r="L70" s="35" t="s">
        <v>63</v>
      </c>
      <c r="M70" s="35" t="s">
        <v>151</v>
      </c>
      <c r="N70" s="35" t="s">
        <v>106</v>
      </c>
      <c r="O70" s="35" t="s">
        <v>106</v>
      </c>
      <c r="P70" s="35" t="s">
        <v>162</v>
      </c>
      <c r="Q70" s="35">
        <v>4.4000000000000004</v>
      </c>
      <c r="R70" s="35" t="s">
        <v>115</v>
      </c>
      <c r="S70" s="36" t="s">
        <v>102</v>
      </c>
      <c r="T70" s="35">
        <v>2.85</v>
      </c>
      <c r="U70" s="35" t="s">
        <v>216</v>
      </c>
      <c r="V70" s="35">
        <f t="shared" si="3"/>
        <v>1639</v>
      </c>
      <c r="W70" s="36" t="s">
        <v>211</v>
      </c>
      <c r="X70" s="36">
        <v>0</v>
      </c>
      <c r="Y70" s="36" t="s">
        <v>211</v>
      </c>
      <c r="Z70" s="36" t="s">
        <v>211</v>
      </c>
      <c r="AA70" s="36">
        <v>0</v>
      </c>
      <c r="AB70" s="35" t="s">
        <v>224</v>
      </c>
      <c r="AC70" s="35" t="s">
        <v>227</v>
      </c>
      <c r="AD70" s="36" t="s">
        <v>108</v>
      </c>
      <c r="AE70" s="35"/>
      <c r="AF70" s="35"/>
    </row>
    <row r="71" spans="1:32" ht="25">
      <c r="A71" s="35" t="s">
        <v>165</v>
      </c>
      <c r="B71" s="35" t="s">
        <v>118</v>
      </c>
      <c r="C71" s="35" t="s">
        <v>124</v>
      </c>
      <c r="D71" s="35">
        <v>0</v>
      </c>
      <c r="E71" s="35">
        <v>1954</v>
      </c>
      <c r="F71" s="35">
        <f t="shared" si="4"/>
        <v>164</v>
      </c>
      <c r="G71" s="35">
        <v>22.470089000000002</v>
      </c>
      <c r="H71" s="35">
        <v>88.286826000000005</v>
      </c>
      <c r="I71" s="35" t="s">
        <v>74</v>
      </c>
      <c r="J71" s="36" t="s">
        <v>104</v>
      </c>
      <c r="K71" s="35" t="s">
        <v>105</v>
      </c>
      <c r="L71" s="35" t="s">
        <v>63</v>
      </c>
      <c r="M71" s="35" t="s">
        <v>151</v>
      </c>
      <c r="N71" s="35" t="s">
        <v>106</v>
      </c>
      <c r="O71" s="35" t="s">
        <v>106</v>
      </c>
      <c r="P71" s="35" t="s">
        <v>162</v>
      </c>
      <c r="Q71" s="35">
        <v>4.4000000000000004</v>
      </c>
      <c r="R71" s="35" t="s">
        <v>115</v>
      </c>
      <c r="S71" s="36" t="s">
        <v>102</v>
      </c>
      <c r="T71" s="35">
        <v>2.85</v>
      </c>
      <c r="U71" s="35" t="s">
        <v>216</v>
      </c>
      <c r="V71" s="35">
        <f t="shared" si="3"/>
        <v>1803</v>
      </c>
      <c r="W71" s="36" t="s">
        <v>211</v>
      </c>
      <c r="X71" s="36">
        <v>0</v>
      </c>
      <c r="Y71" s="36" t="s">
        <v>211</v>
      </c>
      <c r="Z71" s="36" t="s">
        <v>211</v>
      </c>
      <c r="AA71" s="36">
        <v>0</v>
      </c>
      <c r="AB71" s="35" t="s">
        <v>224</v>
      </c>
      <c r="AC71" s="35" t="s">
        <v>227</v>
      </c>
      <c r="AD71" s="36" t="s">
        <v>108</v>
      </c>
      <c r="AE71" s="35"/>
      <c r="AF71" s="35"/>
    </row>
    <row r="72" spans="1:32" ht="25">
      <c r="A72" s="35" t="s">
        <v>166</v>
      </c>
      <c r="B72" s="35" t="s">
        <v>118</v>
      </c>
      <c r="C72" s="35" t="s">
        <v>102</v>
      </c>
      <c r="D72" s="35">
        <v>0</v>
      </c>
      <c r="E72" s="35">
        <v>2011</v>
      </c>
      <c r="F72" s="35">
        <f t="shared" si="4"/>
        <v>57</v>
      </c>
      <c r="G72" s="35">
        <v>22.469481999999999</v>
      </c>
      <c r="H72" s="35">
        <v>88.286979000000002</v>
      </c>
      <c r="I72" s="35" t="s">
        <v>74</v>
      </c>
      <c r="J72" s="36" t="s">
        <v>104</v>
      </c>
      <c r="K72" s="35" t="s">
        <v>105</v>
      </c>
      <c r="L72" s="35" t="s">
        <v>63</v>
      </c>
      <c r="M72" s="35" t="s">
        <v>151</v>
      </c>
      <c r="N72" s="35" t="s">
        <v>106</v>
      </c>
      <c r="O72" s="35" t="s">
        <v>106</v>
      </c>
      <c r="P72" s="35" t="s">
        <v>162</v>
      </c>
      <c r="Q72" s="35">
        <v>4.4000000000000004</v>
      </c>
      <c r="R72" s="35" t="s">
        <v>115</v>
      </c>
      <c r="S72" s="36" t="s">
        <v>102</v>
      </c>
      <c r="T72" s="35">
        <v>2.85</v>
      </c>
      <c r="U72" s="35" t="s">
        <v>216</v>
      </c>
      <c r="V72" s="35">
        <f t="shared" si="3"/>
        <v>1860</v>
      </c>
      <c r="W72" s="36" t="s">
        <v>211</v>
      </c>
      <c r="X72" s="36">
        <v>0</v>
      </c>
      <c r="Y72" s="36" t="s">
        <v>211</v>
      </c>
      <c r="Z72" s="36" t="s">
        <v>211</v>
      </c>
      <c r="AA72" s="36">
        <v>0</v>
      </c>
      <c r="AB72" s="35" t="s">
        <v>224</v>
      </c>
      <c r="AC72" s="35" t="s">
        <v>227</v>
      </c>
      <c r="AD72" s="36" t="s">
        <v>108</v>
      </c>
      <c r="AE72" s="35"/>
      <c r="AF72" s="35"/>
    </row>
    <row r="73" spans="1:32" ht="25">
      <c r="A73" s="35" t="s">
        <v>167</v>
      </c>
      <c r="B73" s="35" t="s">
        <v>118</v>
      </c>
      <c r="C73" s="35" t="s">
        <v>102</v>
      </c>
      <c r="D73" s="35">
        <v>0</v>
      </c>
      <c r="E73" s="35">
        <v>2096</v>
      </c>
      <c r="F73" s="35">
        <f t="shared" si="4"/>
        <v>85</v>
      </c>
      <c r="G73" s="35">
        <v>22.46895</v>
      </c>
      <c r="H73" s="35">
        <v>88.286270000000002</v>
      </c>
      <c r="I73" s="35" t="s">
        <v>74</v>
      </c>
      <c r="J73" s="36" t="s">
        <v>104</v>
      </c>
      <c r="K73" s="35" t="s">
        <v>105</v>
      </c>
      <c r="L73" s="35" t="s">
        <v>63</v>
      </c>
      <c r="M73" s="35" t="s">
        <v>151</v>
      </c>
      <c r="N73" s="35" t="s">
        <v>106</v>
      </c>
      <c r="O73" s="35" t="s">
        <v>106</v>
      </c>
      <c r="P73" s="35" t="s">
        <v>162</v>
      </c>
      <c r="Q73" s="35">
        <v>4.4000000000000004</v>
      </c>
      <c r="R73" s="35" t="s">
        <v>115</v>
      </c>
      <c r="S73" s="36" t="s">
        <v>102</v>
      </c>
      <c r="T73" s="35">
        <v>2.85</v>
      </c>
      <c r="U73" s="35" t="s">
        <v>216</v>
      </c>
      <c r="V73" s="35">
        <f t="shared" si="3"/>
        <v>1945</v>
      </c>
      <c r="W73" s="36" t="s">
        <v>211</v>
      </c>
      <c r="X73" s="36">
        <v>0</v>
      </c>
      <c r="Y73" s="36" t="s">
        <v>211</v>
      </c>
      <c r="Z73" s="36" t="s">
        <v>211</v>
      </c>
      <c r="AA73" s="36">
        <v>0</v>
      </c>
      <c r="AB73" s="35" t="s">
        <v>224</v>
      </c>
      <c r="AC73" s="35" t="s">
        <v>227</v>
      </c>
      <c r="AD73" s="36" t="s">
        <v>108</v>
      </c>
      <c r="AE73" s="35"/>
      <c r="AF73" s="35"/>
    </row>
    <row r="74" spans="1:32" ht="25">
      <c r="A74" s="35" t="s">
        <v>109</v>
      </c>
      <c r="B74" s="35" t="s">
        <v>110</v>
      </c>
      <c r="C74" s="35" t="s">
        <v>124</v>
      </c>
      <c r="D74" s="35">
        <v>0</v>
      </c>
      <c r="E74" s="35">
        <v>2289</v>
      </c>
      <c r="F74" s="35">
        <f t="shared" si="4"/>
        <v>193</v>
      </c>
      <c r="G74" s="35">
        <v>22.467535000000002</v>
      </c>
      <c r="H74" s="35">
        <v>88.285150999999999</v>
      </c>
      <c r="I74" s="35" t="s">
        <v>74</v>
      </c>
      <c r="J74" s="36" t="s">
        <v>104</v>
      </c>
      <c r="K74" s="35" t="s">
        <v>105</v>
      </c>
      <c r="L74" s="35" t="s">
        <v>63</v>
      </c>
      <c r="M74" s="35" t="s">
        <v>151</v>
      </c>
      <c r="N74" s="35" t="s">
        <v>106</v>
      </c>
      <c r="O74" s="35" t="s">
        <v>106</v>
      </c>
      <c r="P74" s="35" t="s">
        <v>168</v>
      </c>
      <c r="Q74" s="35">
        <v>4</v>
      </c>
      <c r="R74" s="35" t="s">
        <v>115</v>
      </c>
      <c r="S74" s="36" t="s">
        <v>102</v>
      </c>
      <c r="T74" s="35">
        <v>4.0999999999999996</v>
      </c>
      <c r="U74" s="35" t="s">
        <v>361</v>
      </c>
      <c r="V74" s="35">
        <v>0</v>
      </c>
      <c r="W74" s="36" t="s">
        <v>211</v>
      </c>
      <c r="X74" s="36">
        <v>0</v>
      </c>
      <c r="Y74" s="36" t="s">
        <v>211</v>
      </c>
      <c r="Z74" s="36" t="s">
        <v>211</v>
      </c>
      <c r="AA74" s="36">
        <v>0</v>
      </c>
      <c r="AB74" s="35" t="s">
        <v>224</v>
      </c>
      <c r="AC74" s="35" t="s">
        <v>227</v>
      </c>
      <c r="AD74" s="36" t="s">
        <v>108</v>
      </c>
      <c r="AE74" s="35"/>
      <c r="AF74" s="35"/>
    </row>
    <row r="75" spans="1:32" ht="25">
      <c r="A75" s="35" t="s">
        <v>169</v>
      </c>
      <c r="B75" s="35" t="s">
        <v>118</v>
      </c>
      <c r="C75" s="35" t="s">
        <v>102</v>
      </c>
      <c r="D75" s="35">
        <v>0</v>
      </c>
      <c r="E75" s="35">
        <v>2379</v>
      </c>
      <c r="F75" s="35">
        <f t="shared" si="4"/>
        <v>90</v>
      </c>
      <c r="G75" s="35">
        <v>22.467590999999999</v>
      </c>
      <c r="H75" s="35">
        <v>88.286111000000005</v>
      </c>
      <c r="I75" s="35" t="s">
        <v>74</v>
      </c>
      <c r="J75" s="36" t="s">
        <v>104</v>
      </c>
      <c r="K75" s="35" t="s">
        <v>105</v>
      </c>
      <c r="L75" s="35" t="s">
        <v>63</v>
      </c>
      <c r="M75" s="35" t="s">
        <v>151</v>
      </c>
      <c r="N75" s="35" t="s">
        <v>106</v>
      </c>
      <c r="O75" s="35" t="s">
        <v>106</v>
      </c>
      <c r="P75" s="35" t="s">
        <v>168</v>
      </c>
      <c r="Q75" s="35">
        <v>4</v>
      </c>
      <c r="R75" s="35" t="s">
        <v>115</v>
      </c>
      <c r="S75" s="36" t="s">
        <v>102</v>
      </c>
      <c r="T75" s="35">
        <v>4.0999999999999996</v>
      </c>
      <c r="U75" s="35" t="s">
        <v>361</v>
      </c>
      <c r="V75" s="35">
        <f t="shared" ref="V75:V85" si="5">V74+F76</f>
        <v>110</v>
      </c>
      <c r="W75" s="36" t="s">
        <v>211</v>
      </c>
      <c r="X75" s="36">
        <v>0</v>
      </c>
      <c r="Y75" s="36" t="s">
        <v>211</v>
      </c>
      <c r="Z75" s="36" t="s">
        <v>211</v>
      </c>
      <c r="AA75" s="36">
        <v>0</v>
      </c>
      <c r="AB75" s="35" t="s">
        <v>224</v>
      </c>
      <c r="AC75" s="35" t="s">
        <v>227</v>
      </c>
      <c r="AD75" s="36" t="s">
        <v>108</v>
      </c>
      <c r="AE75" s="35"/>
      <c r="AF75" s="35"/>
    </row>
    <row r="76" spans="1:32" ht="25">
      <c r="A76" s="35" t="s">
        <v>170</v>
      </c>
      <c r="B76" s="35" t="s">
        <v>118</v>
      </c>
      <c r="C76" s="35" t="s">
        <v>102</v>
      </c>
      <c r="D76" s="35">
        <v>0</v>
      </c>
      <c r="E76" s="35">
        <v>2489</v>
      </c>
      <c r="F76" s="35">
        <f t="shared" si="4"/>
        <v>110</v>
      </c>
      <c r="G76" s="35">
        <v>22.466656</v>
      </c>
      <c r="H76" s="35">
        <v>88.286572000000007</v>
      </c>
      <c r="I76" s="35" t="s">
        <v>74</v>
      </c>
      <c r="J76" s="36" t="s">
        <v>104</v>
      </c>
      <c r="K76" s="35" t="s">
        <v>105</v>
      </c>
      <c r="L76" s="35" t="s">
        <v>63</v>
      </c>
      <c r="M76" s="35" t="s">
        <v>151</v>
      </c>
      <c r="N76" s="35" t="s">
        <v>106</v>
      </c>
      <c r="O76" s="35" t="s">
        <v>106</v>
      </c>
      <c r="P76" s="35" t="s">
        <v>168</v>
      </c>
      <c r="Q76" s="35">
        <v>4</v>
      </c>
      <c r="R76" s="35" t="s">
        <v>115</v>
      </c>
      <c r="S76" s="36" t="s">
        <v>102</v>
      </c>
      <c r="T76" s="35">
        <v>4.0999999999999996</v>
      </c>
      <c r="U76" s="35" t="s">
        <v>361</v>
      </c>
      <c r="V76" s="35">
        <f t="shared" si="5"/>
        <v>302</v>
      </c>
      <c r="W76" s="36" t="s">
        <v>211</v>
      </c>
      <c r="X76" s="36">
        <v>0</v>
      </c>
      <c r="Y76" s="36" t="s">
        <v>211</v>
      </c>
      <c r="Z76" s="36" t="s">
        <v>211</v>
      </c>
      <c r="AA76" s="36">
        <v>0</v>
      </c>
      <c r="AB76" s="35" t="s">
        <v>224</v>
      </c>
      <c r="AC76" s="35" t="s">
        <v>227</v>
      </c>
      <c r="AD76" s="36" t="s">
        <v>108</v>
      </c>
      <c r="AE76" s="35"/>
      <c r="AF76" s="35"/>
    </row>
    <row r="77" spans="1:32" ht="25">
      <c r="A77" s="35" t="s">
        <v>182</v>
      </c>
      <c r="B77" s="35" t="s">
        <v>171</v>
      </c>
      <c r="C77" s="35" t="s">
        <v>124</v>
      </c>
      <c r="D77" s="35">
        <v>0</v>
      </c>
      <c r="E77" s="35">
        <v>2681</v>
      </c>
      <c r="F77" s="35">
        <f t="shared" si="4"/>
        <v>192</v>
      </c>
      <c r="G77" s="35">
        <v>22.46491</v>
      </c>
      <c r="H77" s="35">
        <v>88.286420000000007</v>
      </c>
      <c r="I77" s="35" t="s">
        <v>74</v>
      </c>
      <c r="J77" s="36" t="s">
        <v>104</v>
      </c>
      <c r="K77" s="35" t="s">
        <v>105</v>
      </c>
      <c r="L77" s="35" t="s">
        <v>63</v>
      </c>
      <c r="M77" s="35" t="s">
        <v>151</v>
      </c>
      <c r="N77" s="35" t="s">
        <v>106</v>
      </c>
      <c r="O77" s="35" t="s">
        <v>106</v>
      </c>
      <c r="P77" s="35" t="s">
        <v>168</v>
      </c>
      <c r="Q77" s="35">
        <v>4</v>
      </c>
      <c r="R77" s="35" t="s">
        <v>115</v>
      </c>
      <c r="S77" s="36" t="s">
        <v>102</v>
      </c>
      <c r="T77" s="35">
        <v>4.0999999999999996</v>
      </c>
      <c r="U77" s="35" t="s">
        <v>361</v>
      </c>
      <c r="V77" s="35">
        <f t="shared" si="5"/>
        <v>434</v>
      </c>
      <c r="W77" s="35" t="s">
        <v>235</v>
      </c>
      <c r="X77" s="35">
        <v>2</v>
      </c>
      <c r="Y77" s="36" t="s">
        <v>237</v>
      </c>
      <c r="Z77" s="36" t="s">
        <v>235</v>
      </c>
      <c r="AA77" s="36">
        <v>4</v>
      </c>
      <c r="AB77" s="35" t="s">
        <v>224</v>
      </c>
      <c r="AC77" s="35" t="s">
        <v>227</v>
      </c>
      <c r="AD77" s="36" t="s">
        <v>108</v>
      </c>
      <c r="AE77" s="35"/>
      <c r="AF77" s="35"/>
    </row>
    <row r="78" spans="1:32" ht="25">
      <c r="A78" s="35" t="s">
        <v>172</v>
      </c>
      <c r="B78" s="35" t="s">
        <v>118</v>
      </c>
      <c r="C78" s="35" t="s">
        <v>102</v>
      </c>
      <c r="D78" s="35">
        <v>0</v>
      </c>
      <c r="E78" s="35">
        <v>2813</v>
      </c>
      <c r="F78" s="35">
        <f t="shared" si="4"/>
        <v>132</v>
      </c>
      <c r="G78" s="35">
        <v>22.463988000000001</v>
      </c>
      <c r="H78" s="35">
        <v>88.286921000000007</v>
      </c>
      <c r="I78" s="35" t="s">
        <v>74</v>
      </c>
      <c r="J78" s="36" t="s">
        <v>104</v>
      </c>
      <c r="K78" s="35" t="s">
        <v>105</v>
      </c>
      <c r="L78" s="35" t="s">
        <v>63</v>
      </c>
      <c r="M78" s="35" t="s">
        <v>151</v>
      </c>
      <c r="N78" s="35" t="s">
        <v>106</v>
      </c>
      <c r="O78" s="35" t="s">
        <v>106</v>
      </c>
      <c r="P78" s="35" t="s">
        <v>168</v>
      </c>
      <c r="Q78" s="35">
        <v>4</v>
      </c>
      <c r="R78" s="35" t="s">
        <v>115</v>
      </c>
      <c r="S78" s="36" t="s">
        <v>102</v>
      </c>
      <c r="T78" s="35">
        <v>4.0999999999999996</v>
      </c>
      <c r="U78" s="35" t="s">
        <v>361</v>
      </c>
      <c r="V78" s="35">
        <f t="shared" si="5"/>
        <v>591</v>
      </c>
      <c r="W78" s="36" t="s">
        <v>211</v>
      </c>
      <c r="X78" s="36">
        <v>0</v>
      </c>
      <c r="Y78" s="36" t="s">
        <v>211</v>
      </c>
      <c r="Z78" s="36" t="s">
        <v>211</v>
      </c>
      <c r="AA78" s="36">
        <v>0</v>
      </c>
      <c r="AB78" s="35" t="s">
        <v>224</v>
      </c>
      <c r="AC78" s="35" t="s">
        <v>227</v>
      </c>
      <c r="AD78" s="36" t="s">
        <v>108</v>
      </c>
      <c r="AE78" s="35"/>
      <c r="AF78" s="35"/>
    </row>
    <row r="79" spans="1:32" ht="25">
      <c r="A79" s="35" t="s">
        <v>173</v>
      </c>
      <c r="B79" s="35" t="s">
        <v>118</v>
      </c>
      <c r="C79" s="35" t="s">
        <v>102</v>
      </c>
      <c r="D79" s="35">
        <v>0</v>
      </c>
      <c r="E79" s="35">
        <v>2970</v>
      </c>
      <c r="F79" s="35">
        <f t="shared" si="4"/>
        <v>157</v>
      </c>
      <c r="G79" s="35">
        <v>22.462616000000001</v>
      </c>
      <c r="H79" s="35">
        <v>88.286607000000004</v>
      </c>
      <c r="I79" s="35" t="s">
        <v>74</v>
      </c>
      <c r="J79" s="36" t="s">
        <v>104</v>
      </c>
      <c r="K79" s="35" t="s">
        <v>105</v>
      </c>
      <c r="L79" s="35" t="s">
        <v>63</v>
      </c>
      <c r="M79" s="35" t="s">
        <v>151</v>
      </c>
      <c r="N79" s="35" t="s">
        <v>106</v>
      </c>
      <c r="O79" s="35" t="s">
        <v>106</v>
      </c>
      <c r="P79" s="35" t="s">
        <v>168</v>
      </c>
      <c r="Q79" s="35">
        <v>4</v>
      </c>
      <c r="R79" s="35" t="s">
        <v>115</v>
      </c>
      <c r="S79" s="36" t="s">
        <v>102</v>
      </c>
      <c r="T79" s="35">
        <v>4.0999999999999996</v>
      </c>
      <c r="U79" s="35" t="s">
        <v>361</v>
      </c>
      <c r="V79" s="35">
        <f t="shared" si="5"/>
        <v>693</v>
      </c>
      <c r="W79" s="36" t="s">
        <v>211</v>
      </c>
      <c r="X79" s="36">
        <v>0</v>
      </c>
      <c r="Y79" s="36" t="s">
        <v>211</v>
      </c>
      <c r="Z79" s="36" t="s">
        <v>211</v>
      </c>
      <c r="AA79" s="36">
        <v>0</v>
      </c>
      <c r="AB79" s="35" t="s">
        <v>224</v>
      </c>
      <c r="AC79" s="35" t="s">
        <v>227</v>
      </c>
      <c r="AD79" s="36" t="s">
        <v>108</v>
      </c>
      <c r="AE79" s="35"/>
      <c r="AF79" s="35"/>
    </row>
    <row r="80" spans="1:32" ht="25">
      <c r="A80" s="35" t="s">
        <v>158</v>
      </c>
      <c r="B80" s="35" t="s">
        <v>118</v>
      </c>
      <c r="C80" s="35" t="s">
        <v>124</v>
      </c>
      <c r="D80" s="35">
        <v>0</v>
      </c>
      <c r="E80" s="35">
        <v>3072</v>
      </c>
      <c r="F80" s="35">
        <f t="shared" si="4"/>
        <v>102</v>
      </c>
      <c r="G80" s="35">
        <v>22.461714000000001</v>
      </c>
      <c r="H80" s="35">
        <v>88.286286000000004</v>
      </c>
      <c r="I80" s="35" t="s">
        <v>74</v>
      </c>
      <c r="J80" s="36" t="s">
        <v>104</v>
      </c>
      <c r="K80" s="35" t="s">
        <v>105</v>
      </c>
      <c r="L80" s="35" t="s">
        <v>63</v>
      </c>
      <c r="M80" s="35" t="s">
        <v>151</v>
      </c>
      <c r="N80" s="35" t="s">
        <v>106</v>
      </c>
      <c r="O80" s="35" t="s">
        <v>106</v>
      </c>
      <c r="P80" s="35" t="s">
        <v>168</v>
      </c>
      <c r="Q80" s="35">
        <v>4</v>
      </c>
      <c r="R80" s="35" t="s">
        <v>115</v>
      </c>
      <c r="S80" s="36" t="s">
        <v>102</v>
      </c>
      <c r="T80" s="35">
        <v>4.0999999999999996</v>
      </c>
      <c r="U80" s="35" t="s">
        <v>361</v>
      </c>
      <c r="V80" s="35">
        <f t="shared" si="5"/>
        <v>912</v>
      </c>
      <c r="W80" s="36" t="s">
        <v>211</v>
      </c>
      <c r="X80" s="36">
        <v>0</v>
      </c>
      <c r="Y80" s="36" t="s">
        <v>211</v>
      </c>
      <c r="Z80" s="36" t="s">
        <v>211</v>
      </c>
      <c r="AA80" s="36">
        <v>0</v>
      </c>
      <c r="AB80" s="35" t="s">
        <v>224</v>
      </c>
      <c r="AC80" s="35" t="s">
        <v>227</v>
      </c>
      <c r="AD80" s="36" t="s">
        <v>108</v>
      </c>
      <c r="AE80" s="35"/>
      <c r="AF80" s="35"/>
    </row>
    <row r="81" spans="1:32" ht="25">
      <c r="A81" s="35" t="s">
        <v>174</v>
      </c>
      <c r="B81" s="35" t="s">
        <v>118</v>
      </c>
      <c r="C81" s="35" t="s">
        <v>102</v>
      </c>
      <c r="D81" s="35">
        <v>0</v>
      </c>
      <c r="E81" s="35">
        <v>3291</v>
      </c>
      <c r="F81" s="35">
        <f t="shared" si="4"/>
        <v>219</v>
      </c>
      <c r="G81" s="35">
        <v>22.459817999999999</v>
      </c>
      <c r="H81" s="35">
        <v>88.28622</v>
      </c>
      <c r="I81" s="35" t="s">
        <v>74</v>
      </c>
      <c r="J81" s="36" t="s">
        <v>104</v>
      </c>
      <c r="K81" s="35" t="s">
        <v>105</v>
      </c>
      <c r="L81" s="35" t="s">
        <v>63</v>
      </c>
      <c r="M81" s="35" t="s">
        <v>151</v>
      </c>
      <c r="N81" s="35" t="s">
        <v>106</v>
      </c>
      <c r="O81" s="35" t="s">
        <v>106</v>
      </c>
      <c r="P81" s="35" t="s">
        <v>168</v>
      </c>
      <c r="Q81" s="35">
        <v>4</v>
      </c>
      <c r="R81" s="35" t="s">
        <v>115</v>
      </c>
      <c r="S81" s="36" t="s">
        <v>102</v>
      </c>
      <c r="T81" s="35">
        <v>4.0999999999999996</v>
      </c>
      <c r="U81" s="35" t="s">
        <v>361</v>
      </c>
      <c r="V81" s="35">
        <f t="shared" si="5"/>
        <v>1192</v>
      </c>
      <c r="W81" s="36" t="s">
        <v>211</v>
      </c>
      <c r="X81" s="36">
        <v>0</v>
      </c>
      <c r="Y81" s="36" t="s">
        <v>211</v>
      </c>
      <c r="Z81" s="36" t="s">
        <v>211</v>
      </c>
      <c r="AA81" s="36">
        <v>0</v>
      </c>
      <c r="AB81" s="35" t="s">
        <v>224</v>
      </c>
      <c r="AC81" s="35" t="s">
        <v>227</v>
      </c>
      <c r="AD81" s="36" t="s">
        <v>108</v>
      </c>
      <c r="AE81" s="35"/>
      <c r="AF81" s="35"/>
    </row>
    <row r="82" spans="1:32" ht="25">
      <c r="A82" s="35" t="s">
        <v>175</v>
      </c>
      <c r="B82" s="35" t="s">
        <v>118</v>
      </c>
      <c r="C82" s="35" t="s">
        <v>102</v>
      </c>
      <c r="D82" s="35">
        <v>0</v>
      </c>
      <c r="E82" s="35">
        <v>3571</v>
      </c>
      <c r="F82" s="35">
        <f t="shared" si="4"/>
        <v>280</v>
      </c>
      <c r="G82" s="35">
        <v>22.457317</v>
      </c>
      <c r="H82" s="35">
        <v>88.285551999999996</v>
      </c>
      <c r="I82" s="35" t="s">
        <v>74</v>
      </c>
      <c r="J82" s="36" t="s">
        <v>104</v>
      </c>
      <c r="K82" s="35" t="s">
        <v>105</v>
      </c>
      <c r="L82" s="35" t="s">
        <v>63</v>
      </c>
      <c r="M82" s="35" t="s">
        <v>151</v>
      </c>
      <c r="N82" s="35" t="s">
        <v>106</v>
      </c>
      <c r="O82" s="35" t="s">
        <v>106</v>
      </c>
      <c r="P82" s="35" t="s">
        <v>168</v>
      </c>
      <c r="Q82" s="35">
        <v>3</v>
      </c>
      <c r="R82" s="35" t="s">
        <v>115</v>
      </c>
      <c r="S82" s="36" t="s">
        <v>102</v>
      </c>
      <c r="T82" s="35">
        <v>4.0999999999999996</v>
      </c>
      <c r="U82" s="35" t="s">
        <v>361</v>
      </c>
      <c r="V82" s="35">
        <f t="shared" si="5"/>
        <v>1230</v>
      </c>
      <c r="W82" s="36" t="s">
        <v>211</v>
      </c>
      <c r="X82" s="36">
        <v>0</v>
      </c>
      <c r="Y82" s="36" t="s">
        <v>211</v>
      </c>
      <c r="Z82" s="36" t="s">
        <v>211</v>
      </c>
      <c r="AA82" s="36">
        <v>0</v>
      </c>
      <c r="AB82" s="35" t="s">
        <v>224</v>
      </c>
      <c r="AC82" s="35" t="s">
        <v>227</v>
      </c>
      <c r="AD82" s="36" t="s">
        <v>108</v>
      </c>
      <c r="AE82" s="35"/>
      <c r="AF82" s="35"/>
    </row>
    <row r="83" spans="1:32" ht="25">
      <c r="A83" s="35" t="s">
        <v>176</v>
      </c>
      <c r="B83" s="35" t="s">
        <v>101</v>
      </c>
      <c r="C83" s="35" t="s">
        <v>124</v>
      </c>
      <c r="D83" s="35">
        <v>0</v>
      </c>
      <c r="E83" s="35">
        <v>3609</v>
      </c>
      <c r="F83" s="35">
        <f t="shared" si="4"/>
        <v>38</v>
      </c>
      <c r="G83" s="35">
        <v>22.457000000000001</v>
      </c>
      <c r="H83" s="35">
        <v>88.285390000000007</v>
      </c>
      <c r="I83" s="35" t="s">
        <v>74</v>
      </c>
      <c r="J83" s="36" t="s">
        <v>104</v>
      </c>
      <c r="K83" s="35" t="s">
        <v>105</v>
      </c>
      <c r="L83" s="35" t="s">
        <v>63</v>
      </c>
      <c r="M83" s="35" t="s">
        <v>151</v>
      </c>
      <c r="N83" s="35" t="s">
        <v>106</v>
      </c>
      <c r="O83" s="35" t="s">
        <v>233</v>
      </c>
      <c r="P83" s="35" t="s">
        <v>168</v>
      </c>
      <c r="Q83" s="35">
        <v>3</v>
      </c>
      <c r="R83" s="35" t="s">
        <v>115</v>
      </c>
      <c r="S83" s="36" t="s">
        <v>102</v>
      </c>
      <c r="T83" s="35">
        <v>4.0999999999999996</v>
      </c>
      <c r="U83" s="35" t="s">
        <v>361</v>
      </c>
      <c r="V83" s="35">
        <f t="shared" si="5"/>
        <v>1406</v>
      </c>
      <c r="W83" s="36" t="s">
        <v>211</v>
      </c>
      <c r="X83" s="36">
        <v>0</v>
      </c>
      <c r="Y83" s="36" t="s">
        <v>211</v>
      </c>
      <c r="Z83" s="36" t="s">
        <v>211</v>
      </c>
      <c r="AA83" s="36">
        <v>0</v>
      </c>
      <c r="AB83" s="35" t="s">
        <v>224</v>
      </c>
      <c r="AC83" s="35" t="s">
        <v>227</v>
      </c>
      <c r="AD83" s="36" t="s">
        <v>108</v>
      </c>
      <c r="AE83" s="35"/>
      <c r="AF83" s="35"/>
    </row>
    <row r="84" spans="1:32" ht="25">
      <c r="A84" s="35" t="s">
        <v>177</v>
      </c>
      <c r="B84" s="35" t="s">
        <v>118</v>
      </c>
      <c r="C84" s="35" t="s">
        <v>124</v>
      </c>
      <c r="D84" s="35">
        <v>0</v>
      </c>
      <c r="E84" s="35">
        <v>3785</v>
      </c>
      <c r="F84" s="35">
        <f t="shared" si="4"/>
        <v>176</v>
      </c>
      <c r="G84" s="35">
        <v>22.455489</v>
      </c>
      <c r="H84" s="35">
        <v>88.285332999999994</v>
      </c>
      <c r="I84" s="35" t="s">
        <v>74</v>
      </c>
      <c r="J84" s="36" t="s">
        <v>104</v>
      </c>
      <c r="K84" s="35" t="s">
        <v>105</v>
      </c>
      <c r="L84" s="35" t="s">
        <v>63</v>
      </c>
      <c r="M84" s="35" t="s">
        <v>151</v>
      </c>
      <c r="N84" s="35" t="s">
        <v>106</v>
      </c>
      <c r="O84" s="35" t="s">
        <v>106</v>
      </c>
      <c r="P84" s="35" t="s">
        <v>168</v>
      </c>
      <c r="Q84" s="35">
        <v>3</v>
      </c>
      <c r="R84" s="35" t="s">
        <v>115</v>
      </c>
      <c r="S84" s="36" t="s">
        <v>102</v>
      </c>
      <c r="T84" s="35">
        <v>4.0999999999999996</v>
      </c>
      <c r="U84" s="35" t="s">
        <v>361</v>
      </c>
      <c r="V84" s="35">
        <f t="shared" si="5"/>
        <v>1626</v>
      </c>
      <c r="W84" s="36" t="s">
        <v>211</v>
      </c>
      <c r="X84" s="36">
        <v>0</v>
      </c>
      <c r="Y84" s="36" t="s">
        <v>211</v>
      </c>
      <c r="Z84" s="36" t="s">
        <v>211</v>
      </c>
      <c r="AA84" s="36">
        <v>0</v>
      </c>
      <c r="AB84" s="35" t="s">
        <v>224</v>
      </c>
      <c r="AC84" s="35" t="s">
        <v>227</v>
      </c>
      <c r="AD84" s="36" t="s">
        <v>108</v>
      </c>
      <c r="AE84" s="35"/>
      <c r="AF84" s="35"/>
    </row>
    <row r="85" spans="1:32" ht="25">
      <c r="A85" s="35" t="s">
        <v>178</v>
      </c>
      <c r="B85" s="35" t="s">
        <v>118</v>
      </c>
      <c r="C85" s="35" t="s">
        <v>124</v>
      </c>
      <c r="D85" s="35">
        <v>0</v>
      </c>
      <c r="E85" s="35">
        <v>4005</v>
      </c>
      <c r="F85" s="35">
        <f t="shared" si="4"/>
        <v>220</v>
      </c>
      <c r="G85" s="35">
        <v>22.453744</v>
      </c>
      <c r="H85" s="35">
        <v>88.285923999999994</v>
      </c>
      <c r="I85" s="35" t="s">
        <v>74</v>
      </c>
      <c r="J85" s="36" t="s">
        <v>104</v>
      </c>
      <c r="K85" s="35" t="s">
        <v>105</v>
      </c>
      <c r="L85" s="35" t="s">
        <v>63</v>
      </c>
      <c r="M85" s="35" t="s">
        <v>151</v>
      </c>
      <c r="N85" s="35" t="s">
        <v>106</v>
      </c>
      <c r="O85" s="35" t="s">
        <v>106</v>
      </c>
      <c r="P85" s="35" t="s">
        <v>168</v>
      </c>
      <c r="Q85" s="35">
        <v>3</v>
      </c>
      <c r="R85" s="35" t="s">
        <v>115</v>
      </c>
      <c r="S85" s="36" t="s">
        <v>102</v>
      </c>
      <c r="T85" s="35">
        <v>4.0999999999999996</v>
      </c>
      <c r="U85" s="35" t="s">
        <v>361</v>
      </c>
      <c r="V85" s="35">
        <f t="shared" si="5"/>
        <v>1681</v>
      </c>
      <c r="W85" s="36" t="s">
        <v>211</v>
      </c>
      <c r="X85" s="36">
        <v>0</v>
      </c>
      <c r="Y85" s="36" t="s">
        <v>211</v>
      </c>
      <c r="Z85" s="36" t="s">
        <v>211</v>
      </c>
      <c r="AA85" s="36">
        <v>0</v>
      </c>
      <c r="AB85" s="35" t="s">
        <v>224</v>
      </c>
      <c r="AC85" s="35" t="s">
        <v>227</v>
      </c>
      <c r="AD85" s="36" t="s">
        <v>108</v>
      </c>
      <c r="AE85" s="35"/>
      <c r="AF85" s="35"/>
    </row>
    <row r="86" spans="1:32" ht="25">
      <c r="A86" s="35" t="s">
        <v>109</v>
      </c>
      <c r="B86" s="35" t="s">
        <v>110</v>
      </c>
      <c r="C86" s="35" t="s">
        <v>124</v>
      </c>
      <c r="D86" s="35">
        <v>0</v>
      </c>
      <c r="E86" s="35">
        <v>4060</v>
      </c>
      <c r="F86" s="35">
        <f t="shared" si="4"/>
        <v>55</v>
      </c>
      <c r="G86" s="35">
        <v>22.453246</v>
      </c>
      <c r="H86" s="35">
        <v>88.286015000000006</v>
      </c>
      <c r="I86" s="35" t="s">
        <v>74</v>
      </c>
      <c r="J86" s="36" t="s">
        <v>104</v>
      </c>
      <c r="K86" s="35" t="s">
        <v>105</v>
      </c>
      <c r="L86" s="35" t="s">
        <v>63</v>
      </c>
      <c r="M86" s="35" t="s">
        <v>151</v>
      </c>
      <c r="N86" s="35" t="s">
        <v>106</v>
      </c>
      <c r="O86" s="35" t="s">
        <v>106</v>
      </c>
      <c r="P86" s="35" t="s">
        <v>183</v>
      </c>
      <c r="Q86" s="35">
        <v>4</v>
      </c>
      <c r="R86" s="35" t="s">
        <v>115</v>
      </c>
      <c r="S86" s="36" t="s">
        <v>102</v>
      </c>
      <c r="T86" s="35">
        <v>3.6</v>
      </c>
      <c r="U86" s="35" t="s">
        <v>216</v>
      </c>
      <c r="V86" s="35">
        <v>0</v>
      </c>
      <c r="W86" s="36" t="s">
        <v>211</v>
      </c>
      <c r="X86" s="36">
        <v>0</v>
      </c>
      <c r="Y86" s="36" t="s">
        <v>211</v>
      </c>
      <c r="Z86" s="36" t="s">
        <v>211</v>
      </c>
      <c r="AA86" s="36">
        <v>0</v>
      </c>
      <c r="AB86" s="35" t="s">
        <v>224</v>
      </c>
      <c r="AC86" s="35" t="s">
        <v>227</v>
      </c>
      <c r="AD86" s="36" t="s">
        <v>108</v>
      </c>
      <c r="AE86" s="35"/>
      <c r="AF86" s="35"/>
    </row>
    <row r="87" spans="1:32" ht="25">
      <c r="A87" s="35" t="s">
        <v>179</v>
      </c>
      <c r="B87" s="35" t="s">
        <v>171</v>
      </c>
      <c r="C87" s="35" t="s">
        <v>124</v>
      </c>
      <c r="D87" s="35">
        <v>0</v>
      </c>
      <c r="E87" s="35">
        <v>4060</v>
      </c>
      <c r="F87" s="35">
        <f t="shared" si="4"/>
        <v>0</v>
      </c>
      <c r="G87" s="35">
        <v>22.453246</v>
      </c>
      <c r="H87" s="35">
        <v>88.286015000000006</v>
      </c>
      <c r="I87" s="35" t="s">
        <v>74</v>
      </c>
      <c r="J87" s="36" t="s">
        <v>104</v>
      </c>
      <c r="K87" s="35" t="s">
        <v>105</v>
      </c>
      <c r="L87" s="35" t="s">
        <v>63</v>
      </c>
      <c r="M87" s="35" t="s">
        <v>151</v>
      </c>
      <c r="N87" s="35" t="s">
        <v>106</v>
      </c>
      <c r="O87" s="35" t="s">
        <v>106</v>
      </c>
      <c r="P87" s="35" t="s">
        <v>183</v>
      </c>
      <c r="Q87" s="35">
        <v>4</v>
      </c>
      <c r="R87" s="35" t="s">
        <v>115</v>
      </c>
      <c r="S87" s="36" t="s">
        <v>102</v>
      </c>
      <c r="T87" s="35">
        <v>3.6</v>
      </c>
      <c r="U87" s="35" t="s">
        <v>216</v>
      </c>
      <c r="V87" s="35">
        <f t="shared" ref="V87:V95" si="6">V86+F87</f>
        <v>0</v>
      </c>
      <c r="W87" s="36" t="s">
        <v>211</v>
      </c>
      <c r="X87" s="36">
        <v>0</v>
      </c>
      <c r="Y87" s="36" t="s">
        <v>211</v>
      </c>
      <c r="Z87" s="36" t="s">
        <v>211</v>
      </c>
      <c r="AA87" s="36">
        <v>0</v>
      </c>
      <c r="AB87" s="35" t="s">
        <v>224</v>
      </c>
      <c r="AC87" s="35" t="s">
        <v>227</v>
      </c>
      <c r="AD87" s="36" t="s">
        <v>108</v>
      </c>
      <c r="AE87" s="35"/>
      <c r="AF87" s="35"/>
    </row>
    <row r="88" spans="1:32" ht="25">
      <c r="A88" s="35" t="s">
        <v>180</v>
      </c>
      <c r="B88" s="35" t="s">
        <v>118</v>
      </c>
      <c r="C88" s="35" t="s">
        <v>124</v>
      </c>
      <c r="D88" s="35">
        <v>0</v>
      </c>
      <c r="E88" s="35">
        <v>4060</v>
      </c>
      <c r="F88" s="35">
        <f t="shared" si="4"/>
        <v>0</v>
      </c>
      <c r="G88" s="35">
        <v>22.453246</v>
      </c>
      <c r="H88" s="35">
        <v>88.286015000000006</v>
      </c>
      <c r="I88" s="35" t="s">
        <v>74</v>
      </c>
      <c r="J88" s="36" t="s">
        <v>104</v>
      </c>
      <c r="K88" s="35" t="s">
        <v>105</v>
      </c>
      <c r="L88" s="35" t="s">
        <v>63</v>
      </c>
      <c r="M88" s="35" t="s">
        <v>151</v>
      </c>
      <c r="N88" s="35" t="s">
        <v>106</v>
      </c>
      <c r="O88" s="35" t="s">
        <v>106</v>
      </c>
      <c r="P88" s="35" t="s">
        <v>183</v>
      </c>
      <c r="Q88" s="35">
        <v>4</v>
      </c>
      <c r="R88" s="35" t="s">
        <v>115</v>
      </c>
      <c r="S88" s="36" t="s">
        <v>102</v>
      </c>
      <c r="T88" s="35">
        <v>3.6</v>
      </c>
      <c r="U88" s="35" t="s">
        <v>216</v>
      </c>
      <c r="V88" s="35">
        <f t="shared" si="6"/>
        <v>0</v>
      </c>
      <c r="W88" s="36" t="s">
        <v>211</v>
      </c>
      <c r="X88" s="36">
        <v>0</v>
      </c>
      <c r="Y88" s="36" t="s">
        <v>211</v>
      </c>
      <c r="Z88" s="36" t="s">
        <v>211</v>
      </c>
      <c r="AA88" s="36">
        <v>0</v>
      </c>
      <c r="AB88" s="35" t="s">
        <v>224</v>
      </c>
      <c r="AC88" s="35" t="s">
        <v>227</v>
      </c>
      <c r="AD88" s="36" t="s">
        <v>108</v>
      </c>
      <c r="AE88" s="35"/>
      <c r="AF88" s="35"/>
    </row>
    <row r="89" spans="1:32" ht="25">
      <c r="A89" s="35" t="s">
        <v>181</v>
      </c>
      <c r="B89" s="35" t="s">
        <v>118</v>
      </c>
      <c r="C89" s="35" t="s">
        <v>102</v>
      </c>
      <c r="D89" s="35">
        <v>0</v>
      </c>
      <c r="E89" s="35">
        <v>4140</v>
      </c>
      <c r="F89" s="35">
        <f t="shared" si="4"/>
        <v>80</v>
      </c>
      <c r="G89" s="35">
        <v>22.453489999999999</v>
      </c>
      <c r="H89" s="35">
        <v>88.286866000000003</v>
      </c>
      <c r="I89" s="35" t="s">
        <v>74</v>
      </c>
      <c r="J89" s="36" t="s">
        <v>104</v>
      </c>
      <c r="K89" s="35" t="s">
        <v>105</v>
      </c>
      <c r="L89" s="35" t="s">
        <v>63</v>
      </c>
      <c r="M89" s="35" t="s">
        <v>151</v>
      </c>
      <c r="N89" s="35" t="s">
        <v>106</v>
      </c>
      <c r="O89" s="35" t="s">
        <v>106</v>
      </c>
      <c r="P89" s="35" t="s">
        <v>183</v>
      </c>
      <c r="Q89" s="35">
        <v>4</v>
      </c>
      <c r="R89" s="35" t="s">
        <v>115</v>
      </c>
      <c r="S89" s="36" t="s">
        <v>102</v>
      </c>
      <c r="T89" s="35">
        <v>3.6</v>
      </c>
      <c r="U89" s="35" t="s">
        <v>216</v>
      </c>
      <c r="V89" s="35">
        <f t="shared" si="6"/>
        <v>80</v>
      </c>
      <c r="W89" s="36" t="s">
        <v>211</v>
      </c>
      <c r="X89" s="36">
        <v>0</v>
      </c>
      <c r="Y89" s="36" t="s">
        <v>211</v>
      </c>
      <c r="Z89" s="36" t="s">
        <v>211</v>
      </c>
      <c r="AA89" s="36">
        <v>0</v>
      </c>
      <c r="AB89" s="35" t="s">
        <v>224</v>
      </c>
      <c r="AC89" s="35" t="s">
        <v>227</v>
      </c>
      <c r="AD89" s="36" t="s">
        <v>108</v>
      </c>
      <c r="AE89" s="35"/>
      <c r="AF89" s="35"/>
    </row>
    <row r="90" spans="1:32" ht="25">
      <c r="A90" s="35" t="s">
        <v>182</v>
      </c>
      <c r="B90" s="35" t="s">
        <v>171</v>
      </c>
      <c r="C90" s="35" t="s">
        <v>124</v>
      </c>
      <c r="D90" s="35">
        <v>0</v>
      </c>
      <c r="E90" s="35">
        <v>4360</v>
      </c>
      <c r="F90" s="35">
        <f t="shared" si="4"/>
        <v>220</v>
      </c>
      <c r="G90" s="35">
        <v>22.452791000000001</v>
      </c>
      <c r="H90" s="35">
        <v>88.288877999999997</v>
      </c>
      <c r="I90" s="35" t="s">
        <v>74</v>
      </c>
      <c r="J90" s="36" t="s">
        <v>104</v>
      </c>
      <c r="K90" s="35" t="s">
        <v>105</v>
      </c>
      <c r="L90" s="35" t="s">
        <v>63</v>
      </c>
      <c r="M90" s="35" t="s">
        <v>151</v>
      </c>
      <c r="N90" s="35" t="s">
        <v>106</v>
      </c>
      <c r="O90" s="35" t="s">
        <v>106</v>
      </c>
      <c r="P90" s="35" t="s">
        <v>183</v>
      </c>
      <c r="Q90" s="35">
        <v>4</v>
      </c>
      <c r="R90" s="35" t="s">
        <v>115</v>
      </c>
      <c r="S90" s="36" t="s">
        <v>102</v>
      </c>
      <c r="T90" s="35">
        <v>3.6</v>
      </c>
      <c r="U90" s="35" t="s">
        <v>216</v>
      </c>
      <c r="V90" s="35">
        <f t="shared" si="6"/>
        <v>300</v>
      </c>
      <c r="W90" s="35" t="s">
        <v>235</v>
      </c>
      <c r="X90" s="35">
        <v>4</v>
      </c>
      <c r="Y90" s="36" t="s">
        <v>237</v>
      </c>
      <c r="Z90" s="36" t="s">
        <v>235</v>
      </c>
      <c r="AA90" s="36">
        <v>6</v>
      </c>
      <c r="AB90" s="35" t="s">
        <v>224</v>
      </c>
      <c r="AC90" s="35" t="s">
        <v>227</v>
      </c>
      <c r="AD90" s="36" t="s">
        <v>108</v>
      </c>
      <c r="AE90" s="35"/>
      <c r="AF90" s="35"/>
    </row>
    <row r="91" spans="1:32" ht="25">
      <c r="A91" s="35" t="s">
        <v>184</v>
      </c>
      <c r="B91" s="35" t="s">
        <v>118</v>
      </c>
      <c r="C91" s="35" t="s">
        <v>102</v>
      </c>
      <c r="D91" s="35">
        <v>0</v>
      </c>
      <c r="E91" s="35">
        <v>4415</v>
      </c>
      <c r="F91" s="35">
        <f t="shared" si="4"/>
        <v>55</v>
      </c>
      <c r="G91" s="35">
        <v>22.453330000000001</v>
      </c>
      <c r="H91" s="35">
        <v>88.289435999999995</v>
      </c>
      <c r="I91" s="35" t="s">
        <v>74</v>
      </c>
      <c r="J91" s="36" t="s">
        <v>104</v>
      </c>
      <c r="K91" s="35" t="s">
        <v>105</v>
      </c>
      <c r="L91" s="35" t="s">
        <v>63</v>
      </c>
      <c r="M91" s="35" t="s">
        <v>151</v>
      </c>
      <c r="N91" s="35" t="s">
        <v>106</v>
      </c>
      <c r="O91" s="35" t="s">
        <v>106</v>
      </c>
      <c r="P91" s="35" t="s">
        <v>183</v>
      </c>
      <c r="Q91" s="35">
        <v>4</v>
      </c>
      <c r="R91" s="35" t="s">
        <v>115</v>
      </c>
      <c r="S91" s="36" t="s">
        <v>102</v>
      </c>
      <c r="T91" s="35">
        <v>3.6</v>
      </c>
      <c r="U91" s="35" t="s">
        <v>216</v>
      </c>
      <c r="V91" s="35">
        <f t="shared" si="6"/>
        <v>355</v>
      </c>
      <c r="W91" s="36" t="s">
        <v>211</v>
      </c>
      <c r="X91" s="36">
        <v>0</v>
      </c>
      <c r="Y91" s="36" t="s">
        <v>211</v>
      </c>
      <c r="Z91" s="36" t="s">
        <v>211</v>
      </c>
      <c r="AA91" s="36">
        <v>0</v>
      </c>
      <c r="AB91" s="35" t="s">
        <v>224</v>
      </c>
      <c r="AC91" s="35" t="s">
        <v>227</v>
      </c>
      <c r="AD91" s="36" t="s">
        <v>108</v>
      </c>
      <c r="AE91" s="35"/>
      <c r="AF91" s="35"/>
    </row>
    <row r="92" spans="1:32" ht="25">
      <c r="A92" s="35" t="s">
        <v>185</v>
      </c>
      <c r="B92" s="35" t="s">
        <v>118</v>
      </c>
      <c r="C92" s="35" t="s">
        <v>102</v>
      </c>
      <c r="D92" s="35">
        <v>0</v>
      </c>
      <c r="E92" s="35">
        <v>4680</v>
      </c>
      <c r="F92" s="35">
        <f t="shared" si="4"/>
        <v>265</v>
      </c>
      <c r="G92" s="35">
        <v>22.452582</v>
      </c>
      <c r="H92" s="35">
        <v>88.291940999999994</v>
      </c>
      <c r="I92" s="35" t="s">
        <v>74</v>
      </c>
      <c r="J92" s="36" t="s">
        <v>104</v>
      </c>
      <c r="K92" s="35" t="s">
        <v>105</v>
      </c>
      <c r="L92" s="35" t="s">
        <v>63</v>
      </c>
      <c r="M92" s="35" t="s">
        <v>151</v>
      </c>
      <c r="N92" s="35" t="s">
        <v>106</v>
      </c>
      <c r="O92" s="35" t="s">
        <v>106</v>
      </c>
      <c r="P92" s="35" t="s">
        <v>183</v>
      </c>
      <c r="Q92" s="35">
        <v>4</v>
      </c>
      <c r="R92" s="35" t="s">
        <v>115</v>
      </c>
      <c r="S92" s="36" t="s">
        <v>102</v>
      </c>
      <c r="T92" s="35">
        <v>3.6</v>
      </c>
      <c r="U92" s="35" t="s">
        <v>216</v>
      </c>
      <c r="V92" s="35">
        <f t="shared" si="6"/>
        <v>620</v>
      </c>
      <c r="W92" s="36" t="s">
        <v>211</v>
      </c>
      <c r="X92" s="36">
        <v>0</v>
      </c>
      <c r="Y92" s="36" t="s">
        <v>211</v>
      </c>
      <c r="Z92" s="36" t="s">
        <v>211</v>
      </c>
      <c r="AA92" s="36">
        <v>0</v>
      </c>
      <c r="AB92" s="35" t="s">
        <v>224</v>
      </c>
      <c r="AC92" s="35" t="s">
        <v>227</v>
      </c>
      <c r="AD92" s="36" t="s">
        <v>108</v>
      </c>
      <c r="AE92" s="35"/>
      <c r="AF92" s="35"/>
    </row>
    <row r="93" spans="1:32" ht="25">
      <c r="A93" s="35" t="s">
        <v>182</v>
      </c>
      <c r="B93" s="35" t="s">
        <v>171</v>
      </c>
      <c r="C93" s="35" t="s">
        <v>124</v>
      </c>
      <c r="D93" s="35">
        <v>0</v>
      </c>
      <c r="E93" s="35">
        <v>4733</v>
      </c>
      <c r="F93" s="35">
        <f t="shared" si="4"/>
        <v>53</v>
      </c>
      <c r="G93" s="35">
        <v>22.452179000000001</v>
      </c>
      <c r="H93" s="35">
        <v>88.292367999999996</v>
      </c>
      <c r="I93" s="35" t="s">
        <v>74</v>
      </c>
      <c r="J93" s="36" t="s">
        <v>104</v>
      </c>
      <c r="K93" s="35" t="s">
        <v>105</v>
      </c>
      <c r="L93" s="35" t="s">
        <v>63</v>
      </c>
      <c r="M93" s="35" t="s">
        <v>151</v>
      </c>
      <c r="N93" s="35" t="s">
        <v>106</v>
      </c>
      <c r="O93" s="35" t="s">
        <v>106</v>
      </c>
      <c r="P93" s="35" t="s">
        <v>183</v>
      </c>
      <c r="Q93" s="35">
        <v>4</v>
      </c>
      <c r="R93" s="35" t="s">
        <v>115</v>
      </c>
      <c r="S93" s="36" t="s">
        <v>102</v>
      </c>
      <c r="T93" s="35">
        <v>3.6</v>
      </c>
      <c r="U93" s="35" t="s">
        <v>216</v>
      </c>
      <c r="V93" s="35">
        <f t="shared" si="6"/>
        <v>673</v>
      </c>
      <c r="W93" s="35" t="s">
        <v>235</v>
      </c>
      <c r="X93" s="35">
        <v>4</v>
      </c>
      <c r="Y93" s="36" t="s">
        <v>237</v>
      </c>
      <c r="Z93" s="36" t="s">
        <v>235</v>
      </c>
      <c r="AA93" s="36">
        <v>6</v>
      </c>
      <c r="AB93" s="35" t="s">
        <v>224</v>
      </c>
      <c r="AC93" s="35" t="s">
        <v>227</v>
      </c>
      <c r="AD93" s="36" t="s">
        <v>108</v>
      </c>
      <c r="AE93" s="35"/>
      <c r="AF93" s="35"/>
    </row>
    <row r="94" spans="1:32" ht="25">
      <c r="A94" s="35" t="s">
        <v>182</v>
      </c>
      <c r="B94" s="35" t="s">
        <v>171</v>
      </c>
      <c r="C94" s="35" t="s">
        <v>124</v>
      </c>
      <c r="D94" s="35">
        <v>0</v>
      </c>
      <c r="E94" s="35">
        <v>4767</v>
      </c>
      <c r="F94" s="35">
        <f t="shared" si="4"/>
        <v>34</v>
      </c>
      <c r="G94" s="35">
        <v>22.452054</v>
      </c>
      <c r="H94" s="35">
        <v>88.292683999999994</v>
      </c>
      <c r="I94" s="35" t="s">
        <v>74</v>
      </c>
      <c r="J94" s="36" t="s">
        <v>104</v>
      </c>
      <c r="K94" s="35" t="s">
        <v>105</v>
      </c>
      <c r="L94" s="35" t="s">
        <v>63</v>
      </c>
      <c r="M94" s="35" t="s">
        <v>151</v>
      </c>
      <c r="N94" s="35" t="s">
        <v>106</v>
      </c>
      <c r="O94" s="35" t="s">
        <v>106</v>
      </c>
      <c r="P94" s="35" t="s">
        <v>183</v>
      </c>
      <c r="Q94" s="35">
        <v>4</v>
      </c>
      <c r="R94" s="35" t="s">
        <v>115</v>
      </c>
      <c r="S94" s="36" t="s">
        <v>102</v>
      </c>
      <c r="T94" s="35">
        <v>3.6</v>
      </c>
      <c r="U94" s="35" t="s">
        <v>216</v>
      </c>
      <c r="V94" s="35">
        <f t="shared" si="6"/>
        <v>707</v>
      </c>
      <c r="W94" s="35" t="s">
        <v>235</v>
      </c>
      <c r="X94" s="35">
        <v>3</v>
      </c>
      <c r="Y94" s="36" t="s">
        <v>237</v>
      </c>
      <c r="Z94" s="36" t="s">
        <v>235</v>
      </c>
      <c r="AA94" s="36">
        <v>5</v>
      </c>
      <c r="AB94" s="35" t="s">
        <v>224</v>
      </c>
      <c r="AC94" s="35" t="s">
        <v>227</v>
      </c>
      <c r="AD94" s="36" t="s">
        <v>108</v>
      </c>
      <c r="AE94" s="35"/>
      <c r="AF94" s="35"/>
    </row>
    <row r="95" spans="1:32" ht="25">
      <c r="A95" s="35" t="s">
        <v>113</v>
      </c>
      <c r="B95" s="35" t="s">
        <v>114</v>
      </c>
      <c r="C95" s="35" t="s">
        <v>124</v>
      </c>
      <c r="D95" s="35">
        <v>0</v>
      </c>
      <c r="E95" s="35">
        <v>4767</v>
      </c>
      <c r="F95" s="35">
        <f t="shared" si="4"/>
        <v>0</v>
      </c>
      <c r="G95" s="35">
        <v>22.452054</v>
      </c>
      <c r="H95" s="35">
        <v>88.292683999999994</v>
      </c>
      <c r="I95" s="35" t="s">
        <v>74</v>
      </c>
      <c r="J95" s="36" t="s">
        <v>104</v>
      </c>
      <c r="K95" s="35" t="s">
        <v>105</v>
      </c>
      <c r="L95" s="35" t="s">
        <v>63</v>
      </c>
      <c r="M95" s="35" t="s">
        <v>151</v>
      </c>
      <c r="N95" s="35" t="s">
        <v>106</v>
      </c>
      <c r="O95" s="35" t="s">
        <v>106</v>
      </c>
      <c r="P95" s="35" t="s">
        <v>183</v>
      </c>
      <c r="Q95" s="35">
        <v>4</v>
      </c>
      <c r="R95" s="35" t="s">
        <v>115</v>
      </c>
      <c r="S95" s="36" t="s">
        <v>102</v>
      </c>
      <c r="T95" s="35">
        <v>3.6</v>
      </c>
      <c r="U95" s="35" t="s">
        <v>216</v>
      </c>
      <c r="V95" s="35">
        <f t="shared" si="6"/>
        <v>707</v>
      </c>
      <c r="W95" s="36" t="s">
        <v>211</v>
      </c>
      <c r="X95" s="36">
        <v>0</v>
      </c>
      <c r="Y95" s="36" t="s">
        <v>211</v>
      </c>
      <c r="Z95" s="36" t="s">
        <v>211</v>
      </c>
      <c r="AA95" s="36">
        <v>0</v>
      </c>
      <c r="AB95" s="35" t="s">
        <v>224</v>
      </c>
      <c r="AC95" s="35" t="s">
        <v>227</v>
      </c>
      <c r="AD95" s="36" t="s">
        <v>108</v>
      </c>
      <c r="AE95" s="35"/>
      <c r="AF95" s="35"/>
    </row>
    <row r="96" spans="1:32" ht="25">
      <c r="A96" s="35" t="s">
        <v>116</v>
      </c>
      <c r="B96" s="35" t="s">
        <v>110</v>
      </c>
      <c r="C96" s="35" t="s">
        <v>124</v>
      </c>
      <c r="D96" s="35">
        <v>0</v>
      </c>
      <c r="E96" s="35">
        <v>4783</v>
      </c>
      <c r="F96" s="35">
        <f t="shared" si="4"/>
        <v>16</v>
      </c>
      <c r="G96" s="35">
        <v>22.451954000000001</v>
      </c>
      <c r="H96" s="35">
        <v>88.292794999999998</v>
      </c>
      <c r="I96" s="35" t="s">
        <v>74</v>
      </c>
      <c r="J96" s="36" t="s">
        <v>104</v>
      </c>
      <c r="K96" s="35" t="s">
        <v>105</v>
      </c>
      <c r="L96" s="35" t="s">
        <v>63</v>
      </c>
      <c r="M96" s="35" t="s">
        <v>151</v>
      </c>
      <c r="N96" s="35" t="s">
        <v>106</v>
      </c>
      <c r="O96" s="35" t="s">
        <v>106</v>
      </c>
      <c r="P96" s="35" t="s">
        <v>355</v>
      </c>
      <c r="Q96" s="35">
        <v>6</v>
      </c>
      <c r="R96" s="35" t="s">
        <v>115</v>
      </c>
      <c r="S96" s="36" t="s">
        <v>102</v>
      </c>
      <c r="T96" s="35">
        <v>6.6</v>
      </c>
      <c r="U96" s="35" t="s">
        <v>222</v>
      </c>
      <c r="V96" s="35">
        <v>2027</v>
      </c>
      <c r="W96" s="36" t="s">
        <v>211</v>
      </c>
      <c r="X96" s="36">
        <v>0</v>
      </c>
      <c r="Y96" s="36" t="s">
        <v>211</v>
      </c>
      <c r="Z96" s="36" t="s">
        <v>211</v>
      </c>
      <c r="AA96" s="36">
        <v>0</v>
      </c>
      <c r="AB96" s="35" t="s">
        <v>218</v>
      </c>
      <c r="AC96" s="35" t="s">
        <v>227</v>
      </c>
      <c r="AD96" s="36" t="s">
        <v>108</v>
      </c>
      <c r="AE96" s="35"/>
      <c r="AF96" s="35"/>
    </row>
    <row r="97" spans="1:32" ht="25">
      <c r="A97" s="35" t="s">
        <v>186</v>
      </c>
      <c r="B97" s="35" t="s">
        <v>118</v>
      </c>
      <c r="C97" s="35" t="s">
        <v>124</v>
      </c>
      <c r="D97" s="35">
        <v>0</v>
      </c>
      <c r="E97" s="35">
        <v>4783</v>
      </c>
      <c r="F97" s="35">
        <f t="shared" si="4"/>
        <v>0</v>
      </c>
      <c r="G97" s="35">
        <v>22.452000999999999</v>
      </c>
      <c r="H97" s="35">
        <v>88.292672999999994</v>
      </c>
      <c r="I97" s="35" t="s">
        <v>74</v>
      </c>
      <c r="J97" s="36" t="s">
        <v>104</v>
      </c>
      <c r="K97" s="35" t="s">
        <v>105</v>
      </c>
      <c r="L97" s="35" t="s">
        <v>63</v>
      </c>
      <c r="M97" s="35" t="s">
        <v>151</v>
      </c>
      <c r="N97" s="35" t="s">
        <v>106</v>
      </c>
      <c r="O97" s="35" t="s">
        <v>106</v>
      </c>
      <c r="P97" s="35" t="s">
        <v>355</v>
      </c>
      <c r="Q97" s="35">
        <v>6</v>
      </c>
      <c r="R97" s="35" t="s">
        <v>115</v>
      </c>
      <c r="S97" s="36" t="s">
        <v>102</v>
      </c>
      <c r="T97" s="35">
        <v>6.6</v>
      </c>
      <c r="U97" s="35" t="s">
        <v>222</v>
      </c>
      <c r="V97" s="35">
        <f t="shared" ref="V97:V122" si="7">V96+F96</f>
        <v>2043</v>
      </c>
      <c r="W97" s="36" t="s">
        <v>211</v>
      </c>
      <c r="X97" s="36">
        <v>0</v>
      </c>
      <c r="Y97" s="36" t="s">
        <v>211</v>
      </c>
      <c r="Z97" s="36" t="s">
        <v>211</v>
      </c>
      <c r="AA97" s="36">
        <v>0</v>
      </c>
      <c r="AB97" s="35" t="s">
        <v>218</v>
      </c>
      <c r="AC97" s="35" t="s">
        <v>227</v>
      </c>
      <c r="AD97" s="36" t="s">
        <v>108</v>
      </c>
      <c r="AE97" s="35"/>
      <c r="AF97" s="35"/>
    </row>
    <row r="98" spans="1:32" ht="25">
      <c r="A98" s="35" t="s">
        <v>182</v>
      </c>
      <c r="B98" s="35" t="s">
        <v>171</v>
      </c>
      <c r="C98" s="35" t="s">
        <v>102</v>
      </c>
      <c r="D98" s="35">
        <v>0</v>
      </c>
      <c r="E98" s="35">
        <v>4852</v>
      </c>
      <c r="F98" s="35">
        <f t="shared" si="4"/>
        <v>69</v>
      </c>
      <c r="G98" s="35">
        <v>22.451578000000001</v>
      </c>
      <c r="H98" s="35">
        <v>88.292274000000006</v>
      </c>
      <c r="I98" s="35" t="s">
        <v>74</v>
      </c>
      <c r="J98" s="36" t="s">
        <v>104</v>
      </c>
      <c r="K98" s="35" t="s">
        <v>105</v>
      </c>
      <c r="L98" s="35" t="s">
        <v>63</v>
      </c>
      <c r="M98" s="35" t="s">
        <v>151</v>
      </c>
      <c r="N98" s="35" t="s">
        <v>106</v>
      </c>
      <c r="O98" s="35" t="s">
        <v>106</v>
      </c>
      <c r="P98" s="35" t="s">
        <v>355</v>
      </c>
      <c r="Q98" s="35">
        <v>6</v>
      </c>
      <c r="R98" s="35" t="s">
        <v>115</v>
      </c>
      <c r="S98" s="36" t="s">
        <v>102</v>
      </c>
      <c r="T98" s="35">
        <v>6.6</v>
      </c>
      <c r="U98" s="35" t="s">
        <v>222</v>
      </c>
      <c r="V98" s="35">
        <f t="shared" si="7"/>
        <v>2043</v>
      </c>
      <c r="W98" s="36" t="s">
        <v>211</v>
      </c>
      <c r="X98" s="36">
        <v>0</v>
      </c>
      <c r="Y98" s="36" t="s">
        <v>211</v>
      </c>
      <c r="Z98" s="36" t="s">
        <v>211</v>
      </c>
      <c r="AA98" s="36">
        <v>0</v>
      </c>
      <c r="AB98" s="35" t="s">
        <v>218</v>
      </c>
      <c r="AC98" s="35" t="s">
        <v>227</v>
      </c>
      <c r="AD98" s="36" t="s">
        <v>108</v>
      </c>
      <c r="AE98" s="35"/>
      <c r="AF98" s="35"/>
    </row>
    <row r="99" spans="1:32" ht="25">
      <c r="A99" s="35" t="s">
        <v>187</v>
      </c>
      <c r="B99" s="35" t="s">
        <v>118</v>
      </c>
      <c r="C99" s="35" t="s">
        <v>124</v>
      </c>
      <c r="D99" s="35">
        <v>0</v>
      </c>
      <c r="E99" s="35">
        <v>5009</v>
      </c>
      <c r="F99" s="35">
        <f t="shared" si="4"/>
        <v>157</v>
      </c>
      <c r="G99" s="35">
        <v>22.450043999999998</v>
      </c>
      <c r="H99" s="35">
        <v>88.290464999999998</v>
      </c>
      <c r="I99" s="35" t="s">
        <v>74</v>
      </c>
      <c r="J99" s="36" t="s">
        <v>104</v>
      </c>
      <c r="K99" s="35" t="s">
        <v>105</v>
      </c>
      <c r="L99" s="35" t="s">
        <v>63</v>
      </c>
      <c r="M99" s="35" t="s">
        <v>151</v>
      </c>
      <c r="N99" s="35" t="s">
        <v>106</v>
      </c>
      <c r="O99" s="35" t="s">
        <v>106</v>
      </c>
      <c r="P99" s="35" t="s">
        <v>355</v>
      </c>
      <c r="Q99" s="35">
        <v>6</v>
      </c>
      <c r="R99" s="35" t="s">
        <v>115</v>
      </c>
      <c r="S99" s="36" t="s">
        <v>102</v>
      </c>
      <c r="T99" s="35">
        <v>6.6</v>
      </c>
      <c r="U99" s="35" t="s">
        <v>222</v>
      </c>
      <c r="V99" s="35">
        <f t="shared" si="7"/>
        <v>2112</v>
      </c>
      <c r="W99" s="36" t="s">
        <v>211</v>
      </c>
      <c r="X99" s="36">
        <v>0</v>
      </c>
      <c r="Y99" s="36" t="s">
        <v>211</v>
      </c>
      <c r="Z99" s="36" t="s">
        <v>211</v>
      </c>
      <c r="AA99" s="36">
        <v>0</v>
      </c>
      <c r="AB99" s="35" t="s">
        <v>218</v>
      </c>
      <c r="AC99" s="35" t="s">
        <v>227</v>
      </c>
      <c r="AD99" s="36" t="s">
        <v>108</v>
      </c>
      <c r="AE99" s="35"/>
      <c r="AF99" s="35"/>
    </row>
    <row r="100" spans="1:32" ht="25">
      <c r="A100" s="35" t="s">
        <v>188</v>
      </c>
      <c r="B100" s="35" t="s">
        <v>118</v>
      </c>
      <c r="C100" s="35" t="s">
        <v>124</v>
      </c>
      <c r="D100" s="35">
        <v>0</v>
      </c>
      <c r="E100" s="35">
        <v>5234</v>
      </c>
      <c r="F100" s="35">
        <f t="shared" si="4"/>
        <v>225</v>
      </c>
      <c r="G100" s="35">
        <v>22.449058999999998</v>
      </c>
      <c r="H100" s="35">
        <v>88.289738</v>
      </c>
      <c r="I100" s="35" t="s">
        <v>74</v>
      </c>
      <c r="J100" s="36" t="s">
        <v>104</v>
      </c>
      <c r="K100" s="35" t="s">
        <v>105</v>
      </c>
      <c r="L100" s="35" t="s">
        <v>63</v>
      </c>
      <c r="M100" s="35" t="s">
        <v>151</v>
      </c>
      <c r="N100" s="35" t="s">
        <v>106</v>
      </c>
      <c r="O100" s="35" t="s">
        <v>106</v>
      </c>
      <c r="P100" s="35" t="s">
        <v>355</v>
      </c>
      <c r="Q100" s="35">
        <v>6</v>
      </c>
      <c r="R100" s="35" t="s">
        <v>115</v>
      </c>
      <c r="S100" s="36" t="s">
        <v>102</v>
      </c>
      <c r="T100" s="35">
        <v>6.6</v>
      </c>
      <c r="U100" s="35" t="s">
        <v>222</v>
      </c>
      <c r="V100" s="35">
        <f t="shared" si="7"/>
        <v>2269</v>
      </c>
      <c r="W100" s="35" t="s">
        <v>234</v>
      </c>
      <c r="X100" s="35">
        <v>35</v>
      </c>
      <c r="Y100" s="35" t="s">
        <v>306</v>
      </c>
      <c r="Z100" s="35" t="s">
        <v>234</v>
      </c>
      <c r="AA100" s="35">
        <v>40</v>
      </c>
      <c r="AB100" s="35" t="s">
        <v>218</v>
      </c>
      <c r="AC100" s="35" t="s">
        <v>227</v>
      </c>
      <c r="AD100" s="36" t="s">
        <v>108</v>
      </c>
      <c r="AE100" s="35"/>
      <c r="AF100" s="35"/>
    </row>
    <row r="101" spans="1:32" ht="25">
      <c r="A101" s="35" t="s">
        <v>109</v>
      </c>
      <c r="B101" s="35" t="s">
        <v>110</v>
      </c>
      <c r="C101" s="35" t="s">
        <v>102</v>
      </c>
      <c r="D101" s="35">
        <v>0</v>
      </c>
      <c r="E101" s="35">
        <v>5256</v>
      </c>
      <c r="F101" s="35">
        <f t="shared" si="4"/>
        <v>22</v>
      </c>
      <c r="G101" s="35">
        <v>22.448882000000001</v>
      </c>
      <c r="H101" s="35">
        <v>88.289637999999997</v>
      </c>
      <c r="I101" s="35" t="s">
        <v>74</v>
      </c>
      <c r="J101" s="36" t="s">
        <v>104</v>
      </c>
      <c r="K101" s="35" t="s">
        <v>105</v>
      </c>
      <c r="L101" s="35" t="s">
        <v>63</v>
      </c>
      <c r="M101" s="35" t="s">
        <v>151</v>
      </c>
      <c r="N101" s="35" t="s">
        <v>106</v>
      </c>
      <c r="O101" s="35" t="s">
        <v>106</v>
      </c>
      <c r="P101" s="35" t="s">
        <v>355</v>
      </c>
      <c r="Q101" s="35">
        <v>6</v>
      </c>
      <c r="R101" s="35" t="s">
        <v>115</v>
      </c>
      <c r="S101" s="36" t="s">
        <v>102</v>
      </c>
      <c r="T101" s="35">
        <v>6.6</v>
      </c>
      <c r="U101" s="35" t="s">
        <v>222</v>
      </c>
      <c r="V101" s="35">
        <f t="shared" si="7"/>
        <v>2494</v>
      </c>
      <c r="W101" s="36" t="s">
        <v>211</v>
      </c>
      <c r="X101" s="36">
        <v>0</v>
      </c>
      <c r="Y101" s="36" t="s">
        <v>211</v>
      </c>
      <c r="Z101" s="36" t="s">
        <v>211</v>
      </c>
      <c r="AA101" s="35">
        <v>0</v>
      </c>
      <c r="AB101" s="35" t="s">
        <v>218</v>
      </c>
      <c r="AC101" s="35" t="s">
        <v>227</v>
      </c>
      <c r="AD101" s="36" t="s">
        <v>108</v>
      </c>
      <c r="AE101" s="35"/>
      <c r="AF101" s="35"/>
    </row>
    <row r="102" spans="1:32" ht="25">
      <c r="A102" s="35" t="s">
        <v>113</v>
      </c>
      <c r="B102" s="35" t="s">
        <v>114</v>
      </c>
      <c r="C102" s="35" t="s">
        <v>102</v>
      </c>
      <c r="D102" s="35">
        <v>0</v>
      </c>
      <c r="E102" s="35">
        <v>5256</v>
      </c>
      <c r="F102" s="35">
        <f t="shared" si="4"/>
        <v>0</v>
      </c>
      <c r="G102" s="35">
        <v>22.448882000000001</v>
      </c>
      <c r="H102" s="35">
        <v>88.289637999999997</v>
      </c>
      <c r="I102" s="35" t="s">
        <v>74</v>
      </c>
      <c r="J102" s="36" t="s">
        <v>104</v>
      </c>
      <c r="K102" s="35" t="s">
        <v>105</v>
      </c>
      <c r="L102" s="35" t="s">
        <v>63</v>
      </c>
      <c r="M102" s="35" t="s">
        <v>151</v>
      </c>
      <c r="N102" s="35" t="s">
        <v>106</v>
      </c>
      <c r="O102" s="35" t="s">
        <v>106</v>
      </c>
      <c r="P102" s="35" t="s">
        <v>355</v>
      </c>
      <c r="Q102" s="35">
        <v>6</v>
      </c>
      <c r="R102" s="35" t="s">
        <v>115</v>
      </c>
      <c r="S102" s="36" t="s">
        <v>102</v>
      </c>
      <c r="T102" s="35">
        <v>6.6</v>
      </c>
      <c r="U102" s="35" t="s">
        <v>222</v>
      </c>
      <c r="V102" s="35">
        <f t="shared" si="7"/>
        <v>2516</v>
      </c>
      <c r="W102" s="36" t="s">
        <v>211</v>
      </c>
      <c r="X102" s="36">
        <v>0</v>
      </c>
      <c r="Y102" s="36" t="s">
        <v>211</v>
      </c>
      <c r="Z102" s="36" t="s">
        <v>211</v>
      </c>
      <c r="AA102" s="35">
        <v>0</v>
      </c>
      <c r="AB102" s="35" t="s">
        <v>218</v>
      </c>
      <c r="AC102" s="35" t="s">
        <v>227</v>
      </c>
      <c r="AD102" s="36" t="s">
        <v>108</v>
      </c>
      <c r="AE102" s="35"/>
      <c r="AF102" s="35"/>
    </row>
    <row r="103" spans="1:32" ht="25">
      <c r="A103" s="35" t="s">
        <v>189</v>
      </c>
      <c r="B103" s="35" t="s">
        <v>118</v>
      </c>
      <c r="C103" s="35" t="s">
        <v>102</v>
      </c>
      <c r="D103" s="35">
        <v>0</v>
      </c>
      <c r="E103" s="35">
        <v>5504</v>
      </c>
      <c r="F103" s="35">
        <f t="shared" si="4"/>
        <v>248</v>
      </c>
      <c r="G103" s="35">
        <v>22.447593999999999</v>
      </c>
      <c r="H103" s="35">
        <v>88.288667000000004</v>
      </c>
      <c r="I103" s="35" t="s">
        <v>74</v>
      </c>
      <c r="J103" s="36" t="s">
        <v>104</v>
      </c>
      <c r="K103" s="35" t="s">
        <v>105</v>
      </c>
      <c r="L103" s="35" t="s">
        <v>63</v>
      </c>
      <c r="M103" s="35" t="s">
        <v>151</v>
      </c>
      <c r="N103" s="35" t="s">
        <v>106</v>
      </c>
      <c r="O103" s="35" t="s">
        <v>106</v>
      </c>
      <c r="P103" s="35" t="s">
        <v>355</v>
      </c>
      <c r="Q103" s="35">
        <v>6</v>
      </c>
      <c r="R103" s="35" t="s">
        <v>115</v>
      </c>
      <c r="S103" s="36" t="s">
        <v>102</v>
      </c>
      <c r="T103" s="35">
        <v>6.6</v>
      </c>
      <c r="U103" s="35" t="s">
        <v>222</v>
      </c>
      <c r="V103" s="35">
        <f t="shared" si="7"/>
        <v>2516</v>
      </c>
      <c r="W103" s="36" t="s">
        <v>211</v>
      </c>
      <c r="X103" s="36">
        <v>0</v>
      </c>
      <c r="Y103" s="36" t="s">
        <v>211</v>
      </c>
      <c r="Z103" s="36" t="s">
        <v>211</v>
      </c>
      <c r="AA103" s="35">
        <v>0</v>
      </c>
      <c r="AB103" s="35" t="s">
        <v>218</v>
      </c>
      <c r="AC103" s="35" t="s">
        <v>227</v>
      </c>
      <c r="AD103" s="36" t="s">
        <v>108</v>
      </c>
      <c r="AE103" s="35"/>
      <c r="AF103" s="35"/>
    </row>
    <row r="104" spans="1:32" ht="25">
      <c r="A104" s="35" t="s">
        <v>190</v>
      </c>
      <c r="B104" s="35" t="s">
        <v>118</v>
      </c>
      <c r="C104" s="35" t="s">
        <v>124</v>
      </c>
      <c r="D104" s="35">
        <v>0</v>
      </c>
      <c r="E104" s="35">
        <v>5586</v>
      </c>
      <c r="F104" s="35">
        <f t="shared" si="4"/>
        <v>82</v>
      </c>
      <c r="G104" s="35">
        <v>22.447472999999999</v>
      </c>
      <c r="H104" s="35">
        <v>88.287671000000003</v>
      </c>
      <c r="I104" s="35" t="s">
        <v>74</v>
      </c>
      <c r="J104" s="36" t="s">
        <v>104</v>
      </c>
      <c r="K104" s="35" t="s">
        <v>105</v>
      </c>
      <c r="L104" s="35" t="s">
        <v>63</v>
      </c>
      <c r="M104" s="35" t="s">
        <v>151</v>
      </c>
      <c r="N104" s="35" t="s">
        <v>106</v>
      </c>
      <c r="O104" s="35" t="s">
        <v>106</v>
      </c>
      <c r="P104" s="35" t="s">
        <v>355</v>
      </c>
      <c r="Q104" s="35">
        <v>6</v>
      </c>
      <c r="R104" s="35" t="s">
        <v>115</v>
      </c>
      <c r="S104" s="36" t="s">
        <v>102</v>
      </c>
      <c r="T104" s="35">
        <v>6.6</v>
      </c>
      <c r="U104" s="35" t="s">
        <v>222</v>
      </c>
      <c r="V104" s="35">
        <f t="shared" si="7"/>
        <v>2764</v>
      </c>
      <c r="W104" s="36" t="s">
        <v>211</v>
      </c>
      <c r="X104" s="36">
        <v>0</v>
      </c>
      <c r="Y104" s="36" t="s">
        <v>211</v>
      </c>
      <c r="Z104" s="36" t="s">
        <v>211</v>
      </c>
      <c r="AA104" s="35">
        <v>0</v>
      </c>
      <c r="AB104" s="35" t="s">
        <v>218</v>
      </c>
      <c r="AC104" s="35" t="s">
        <v>227</v>
      </c>
      <c r="AD104" s="36" t="s">
        <v>108</v>
      </c>
      <c r="AE104" s="35"/>
      <c r="AF104" s="35"/>
    </row>
    <row r="105" spans="1:32" ht="25">
      <c r="A105" s="35" t="s">
        <v>191</v>
      </c>
      <c r="B105" s="35" t="s">
        <v>118</v>
      </c>
      <c r="C105" s="35" t="s">
        <v>124</v>
      </c>
      <c r="D105" s="35">
        <v>0</v>
      </c>
      <c r="E105" s="35">
        <v>5725</v>
      </c>
      <c r="F105" s="35">
        <f t="shared" si="4"/>
        <v>139</v>
      </c>
      <c r="G105" s="35">
        <v>22.446465</v>
      </c>
      <c r="H105" s="35" t="s">
        <v>192</v>
      </c>
      <c r="I105" s="35" t="s">
        <v>74</v>
      </c>
      <c r="J105" s="36" t="s">
        <v>104</v>
      </c>
      <c r="K105" s="35" t="s">
        <v>105</v>
      </c>
      <c r="L105" s="35" t="s">
        <v>63</v>
      </c>
      <c r="M105" s="35" t="s">
        <v>151</v>
      </c>
      <c r="N105" s="35" t="s">
        <v>106</v>
      </c>
      <c r="O105" s="35" t="s">
        <v>106</v>
      </c>
      <c r="P105" s="35" t="s">
        <v>355</v>
      </c>
      <c r="Q105" s="35">
        <v>6</v>
      </c>
      <c r="R105" s="35" t="s">
        <v>115</v>
      </c>
      <c r="S105" s="36" t="s">
        <v>102</v>
      </c>
      <c r="T105" s="35">
        <v>6.6</v>
      </c>
      <c r="U105" s="35" t="s">
        <v>222</v>
      </c>
      <c r="V105" s="35">
        <f t="shared" si="7"/>
        <v>2846</v>
      </c>
      <c r="W105" s="36" t="s">
        <v>211</v>
      </c>
      <c r="X105" s="36">
        <v>0</v>
      </c>
      <c r="Y105" s="36" t="s">
        <v>211</v>
      </c>
      <c r="Z105" s="36" t="s">
        <v>211</v>
      </c>
      <c r="AA105" s="35">
        <v>0</v>
      </c>
      <c r="AB105" s="35" t="s">
        <v>218</v>
      </c>
      <c r="AC105" s="35" t="s">
        <v>227</v>
      </c>
      <c r="AD105" s="36" t="s">
        <v>108</v>
      </c>
      <c r="AE105" s="35"/>
      <c r="AF105" s="35"/>
    </row>
    <row r="106" spans="1:32" ht="25">
      <c r="A106" s="35" t="s">
        <v>193</v>
      </c>
      <c r="B106" s="35" t="s">
        <v>118</v>
      </c>
      <c r="C106" s="35" t="s">
        <v>102</v>
      </c>
      <c r="D106" s="35">
        <v>0</v>
      </c>
      <c r="E106" s="35">
        <v>6005</v>
      </c>
      <c r="F106" s="35">
        <f t="shared" si="4"/>
        <v>280</v>
      </c>
      <c r="G106" s="35">
        <v>22.444292999999998</v>
      </c>
      <c r="H106" s="35">
        <v>88.285640999999998</v>
      </c>
      <c r="I106" s="35" t="s">
        <v>74</v>
      </c>
      <c r="J106" s="36" t="s">
        <v>104</v>
      </c>
      <c r="K106" s="35" t="s">
        <v>105</v>
      </c>
      <c r="L106" s="35" t="s">
        <v>63</v>
      </c>
      <c r="M106" s="35" t="s">
        <v>151</v>
      </c>
      <c r="N106" s="35" t="s">
        <v>106</v>
      </c>
      <c r="O106" s="35" t="s">
        <v>106</v>
      </c>
      <c r="P106" s="35" t="s">
        <v>355</v>
      </c>
      <c r="Q106" s="35">
        <v>6</v>
      </c>
      <c r="R106" s="35" t="s">
        <v>115</v>
      </c>
      <c r="S106" s="36" t="s">
        <v>102</v>
      </c>
      <c r="T106" s="35">
        <v>6.6</v>
      </c>
      <c r="U106" s="35" t="s">
        <v>222</v>
      </c>
      <c r="V106" s="35">
        <f t="shared" si="7"/>
        <v>2985</v>
      </c>
      <c r="W106" s="36" t="s">
        <v>211</v>
      </c>
      <c r="X106" s="36">
        <v>0</v>
      </c>
      <c r="Y106" s="36" t="s">
        <v>211</v>
      </c>
      <c r="Z106" s="36" t="s">
        <v>211</v>
      </c>
      <c r="AA106" s="35">
        <v>0</v>
      </c>
      <c r="AB106" s="35" t="s">
        <v>218</v>
      </c>
      <c r="AC106" s="35" t="s">
        <v>227</v>
      </c>
      <c r="AD106" s="36" t="s">
        <v>108</v>
      </c>
      <c r="AE106" s="35"/>
      <c r="AF106" s="35"/>
    </row>
    <row r="107" spans="1:32" ht="25">
      <c r="A107" s="35" t="s">
        <v>194</v>
      </c>
      <c r="B107" s="35" t="s">
        <v>118</v>
      </c>
      <c r="C107" s="35" t="s">
        <v>124</v>
      </c>
      <c r="D107" s="35">
        <v>0</v>
      </c>
      <c r="E107" s="35">
        <v>6194</v>
      </c>
      <c r="F107" s="35">
        <f t="shared" si="4"/>
        <v>189</v>
      </c>
      <c r="G107" s="35">
        <v>22.443169000000001</v>
      </c>
      <c r="H107" s="35">
        <v>88.283946999999998</v>
      </c>
      <c r="I107" s="35" t="s">
        <v>74</v>
      </c>
      <c r="J107" s="36" t="s">
        <v>104</v>
      </c>
      <c r="K107" s="35" t="s">
        <v>105</v>
      </c>
      <c r="L107" s="35" t="s">
        <v>63</v>
      </c>
      <c r="M107" s="35" t="s">
        <v>151</v>
      </c>
      <c r="N107" s="35" t="s">
        <v>106</v>
      </c>
      <c r="O107" s="35" t="s">
        <v>106</v>
      </c>
      <c r="P107" s="35" t="s">
        <v>355</v>
      </c>
      <c r="Q107" s="35">
        <v>6</v>
      </c>
      <c r="R107" s="35" t="s">
        <v>115</v>
      </c>
      <c r="S107" s="36" t="s">
        <v>102</v>
      </c>
      <c r="T107" s="35">
        <v>6.6</v>
      </c>
      <c r="U107" s="35" t="s">
        <v>222</v>
      </c>
      <c r="V107" s="35">
        <f t="shared" si="7"/>
        <v>3265</v>
      </c>
      <c r="W107" s="36" t="s">
        <v>211</v>
      </c>
      <c r="X107" s="36">
        <v>0</v>
      </c>
      <c r="Y107" s="36" t="s">
        <v>211</v>
      </c>
      <c r="Z107" s="36" t="s">
        <v>211</v>
      </c>
      <c r="AA107" s="35">
        <v>0</v>
      </c>
      <c r="AB107" s="35" t="s">
        <v>218</v>
      </c>
      <c r="AC107" s="35" t="s">
        <v>227</v>
      </c>
      <c r="AD107" s="36" t="s">
        <v>108</v>
      </c>
      <c r="AE107" s="35"/>
      <c r="AF107" s="35"/>
    </row>
    <row r="108" spans="1:32" ht="25">
      <c r="A108" s="35" t="s">
        <v>195</v>
      </c>
      <c r="B108" s="35" t="s">
        <v>118</v>
      </c>
      <c r="C108" s="35" t="s">
        <v>102</v>
      </c>
      <c r="D108" s="35">
        <v>0</v>
      </c>
      <c r="E108" s="35">
        <v>6413</v>
      </c>
      <c r="F108" s="35">
        <f t="shared" si="4"/>
        <v>219</v>
      </c>
      <c r="G108" s="35">
        <v>22.441461</v>
      </c>
      <c r="H108" s="35">
        <v>88.282843</v>
      </c>
      <c r="I108" s="35" t="s">
        <v>74</v>
      </c>
      <c r="J108" s="36" t="s">
        <v>104</v>
      </c>
      <c r="K108" s="35" t="s">
        <v>105</v>
      </c>
      <c r="L108" s="35" t="s">
        <v>63</v>
      </c>
      <c r="M108" s="35" t="s">
        <v>151</v>
      </c>
      <c r="N108" s="35" t="s">
        <v>106</v>
      </c>
      <c r="O108" s="35" t="s">
        <v>106</v>
      </c>
      <c r="P108" s="35" t="s">
        <v>355</v>
      </c>
      <c r="Q108" s="35">
        <v>6</v>
      </c>
      <c r="R108" s="35" t="s">
        <v>115</v>
      </c>
      <c r="S108" s="36" t="s">
        <v>102</v>
      </c>
      <c r="T108" s="35">
        <v>6.6</v>
      </c>
      <c r="U108" s="35" t="s">
        <v>222</v>
      </c>
      <c r="V108" s="35">
        <f t="shared" si="7"/>
        <v>3454</v>
      </c>
      <c r="W108" s="36" t="s">
        <v>211</v>
      </c>
      <c r="X108" s="36">
        <v>0</v>
      </c>
      <c r="Y108" s="36" t="s">
        <v>211</v>
      </c>
      <c r="Z108" s="36" t="s">
        <v>211</v>
      </c>
      <c r="AA108" s="35">
        <v>0</v>
      </c>
      <c r="AB108" s="35" t="s">
        <v>218</v>
      </c>
      <c r="AC108" s="35" t="s">
        <v>227</v>
      </c>
      <c r="AD108" s="36" t="s">
        <v>108</v>
      </c>
      <c r="AE108" s="35"/>
      <c r="AF108" s="35"/>
    </row>
    <row r="109" spans="1:32" ht="25">
      <c r="A109" s="35" t="s">
        <v>196</v>
      </c>
      <c r="B109" s="35" t="s">
        <v>118</v>
      </c>
      <c r="C109" s="35" t="s">
        <v>124</v>
      </c>
      <c r="D109" s="35">
        <v>0</v>
      </c>
      <c r="E109" s="35">
        <v>6540</v>
      </c>
      <c r="F109" s="35">
        <f t="shared" si="4"/>
        <v>127</v>
      </c>
      <c r="G109" s="35">
        <v>22.440947999999999</v>
      </c>
      <c r="H109" s="35">
        <v>88.281603000000004</v>
      </c>
      <c r="I109" s="35" t="s">
        <v>74</v>
      </c>
      <c r="J109" s="36" t="s">
        <v>104</v>
      </c>
      <c r="K109" s="35" t="s">
        <v>105</v>
      </c>
      <c r="L109" s="35" t="s">
        <v>63</v>
      </c>
      <c r="M109" s="35" t="s">
        <v>151</v>
      </c>
      <c r="N109" s="35" t="s">
        <v>106</v>
      </c>
      <c r="O109" s="35" t="s">
        <v>106</v>
      </c>
      <c r="P109" s="35" t="s">
        <v>355</v>
      </c>
      <c r="Q109" s="35">
        <v>6</v>
      </c>
      <c r="R109" s="35" t="s">
        <v>115</v>
      </c>
      <c r="S109" s="36" t="s">
        <v>102</v>
      </c>
      <c r="T109" s="35">
        <v>6.6</v>
      </c>
      <c r="U109" s="35" t="s">
        <v>222</v>
      </c>
      <c r="V109" s="35">
        <f t="shared" si="7"/>
        <v>3673</v>
      </c>
      <c r="W109" s="36" t="s">
        <v>211</v>
      </c>
      <c r="X109" s="36">
        <v>0</v>
      </c>
      <c r="Y109" s="36" t="s">
        <v>211</v>
      </c>
      <c r="Z109" s="36" t="s">
        <v>211</v>
      </c>
      <c r="AA109" s="35">
        <v>0</v>
      </c>
      <c r="AB109" s="35" t="s">
        <v>218</v>
      </c>
      <c r="AC109" s="35" t="s">
        <v>227</v>
      </c>
      <c r="AD109" s="36" t="s">
        <v>108</v>
      </c>
      <c r="AE109" s="35"/>
      <c r="AF109" s="35"/>
    </row>
    <row r="110" spans="1:32" ht="25">
      <c r="A110" s="35" t="s">
        <v>197</v>
      </c>
      <c r="B110" s="35" t="s">
        <v>118</v>
      </c>
      <c r="C110" s="35" t="s">
        <v>124</v>
      </c>
      <c r="D110" s="35">
        <v>0</v>
      </c>
      <c r="E110" s="35">
        <v>6673</v>
      </c>
      <c r="F110" s="35">
        <f t="shared" si="4"/>
        <v>133</v>
      </c>
      <c r="G110" s="35">
        <v>22.439986999999999</v>
      </c>
      <c r="H110" s="35">
        <v>88.280842000000007</v>
      </c>
      <c r="I110" s="35" t="s">
        <v>74</v>
      </c>
      <c r="J110" s="36" t="s">
        <v>104</v>
      </c>
      <c r="K110" s="35" t="s">
        <v>105</v>
      </c>
      <c r="L110" s="35" t="s">
        <v>63</v>
      </c>
      <c r="M110" s="35" t="s">
        <v>151</v>
      </c>
      <c r="N110" s="35" t="s">
        <v>106</v>
      </c>
      <c r="O110" s="35" t="s">
        <v>106</v>
      </c>
      <c r="P110" s="35" t="s">
        <v>355</v>
      </c>
      <c r="Q110" s="35">
        <v>6</v>
      </c>
      <c r="R110" s="35" t="s">
        <v>115</v>
      </c>
      <c r="S110" s="36" t="s">
        <v>102</v>
      </c>
      <c r="T110" s="35">
        <v>6.6</v>
      </c>
      <c r="U110" s="35" t="s">
        <v>222</v>
      </c>
      <c r="V110" s="35">
        <f t="shared" si="7"/>
        <v>3800</v>
      </c>
      <c r="W110" s="36" t="s">
        <v>211</v>
      </c>
      <c r="X110" s="36">
        <v>0</v>
      </c>
      <c r="Y110" s="36" t="s">
        <v>211</v>
      </c>
      <c r="Z110" s="36" t="s">
        <v>211</v>
      </c>
      <c r="AA110" s="35">
        <v>0</v>
      </c>
      <c r="AB110" s="35" t="s">
        <v>218</v>
      </c>
      <c r="AC110" s="35" t="s">
        <v>227</v>
      </c>
      <c r="AD110" s="36" t="s">
        <v>108</v>
      </c>
      <c r="AE110" s="35"/>
      <c r="AF110" s="35"/>
    </row>
    <row r="111" spans="1:32" ht="25">
      <c r="A111" s="35" t="s">
        <v>236</v>
      </c>
      <c r="B111" s="35" t="s">
        <v>171</v>
      </c>
      <c r="C111" s="35" t="s">
        <v>102</v>
      </c>
      <c r="D111" s="35">
        <v>0</v>
      </c>
      <c r="E111" s="35">
        <v>6819</v>
      </c>
      <c r="F111" s="35">
        <f t="shared" si="4"/>
        <v>146</v>
      </c>
      <c r="G111" s="35">
        <v>22.438773999999999</v>
      </c>
      <c r="H111" s="35">
        <v>88.280120999999994</v>
      </c>
      <c r="I111" s="35" t="s">
        <v>74</v>
      </c>
      <c r="J111" s="36" t="s">
        <v>104</v>
      </c>
      <c r="K111" s="35" t="s">
        <v>105</v>
      </c>
      <c r="L111" s="35" t="s">
        <v>63</v>
      </c>
      <c r="M111" s="35" t="s">
        <v>151</v>
      </c>
      <c r="N111" s="35" t="s">
        <v>106</v>
      </c>
      <c r="O111" s="35" t="s">
        <v>106</v>
      </c>
      <c r="P111" s="35" t="s">
        <v>355</v>
      </c>
      <c r="Q111" s="35">
        <v>6</v>
      </c>
      <c r="R111" s="35" t="s">
        <v>115</v>
      </c>
      <c r="S111" s="36" t="s">
        <v>102</v>
      </c>
      <c r="T111" s="35">
        <v>6.6</v>
      </c>
      <c r="U111" s="35" t="s">
        <v>222</v>
      </c>
      <c r="V111" s="35">
        <f t="shared" si="7"/>
        <v>3933</v>
      </c>
      <c r="W111" s="36" t="s">
        <v>211</v>
      </c>
      <c r="X111" s="36">
        <v>0</v>
      </c>
      <c r="Y111" s="36" t="s">
        <v>211</v>
      </c>
      <c r="Z111" s="36" t="s">
        <v>211</v>
      </c>
      <c r="AA111" s="35">
        <v>0</v>
      </c>
      <c r="AB111" s="35" t="s">
        <v>218</v>
      </c>
      <c r="AC111" s="35" t="s">
        <v>227</v>
      </c>
      <c r="AD111" s="36" t="s">
        <v>108</v>
      </c>
      <c r="AE111" s="35"/>
      <c r="AF111" s="35"/>
    </row>
    <row r="112" spans="1:32" ht="25">
      <c r="A112" s="35" t="s">
        <v>198</v>
      </c>
      <c r="B112" s="35" t="s">
        <v>118</v>
      </c>
      <c r="C112" s="35" t="s">
        <v>102</v>
      </c>
      <c r="D112" s="35">
        <v>0</v>
      </c>
      <c r="E112" s="35">
        <v>7053</v>
      </c>
      <c r="F112" s="35">
        <f t="shared" si="4"/>
        <v>234</v>
      </c>
      <c r="G112" s="35">
        <v>22.437145000000001</v>
      </c>
      <c r="H112" s="35">
        <v>88.278651999999994</v>
      </c>
      <c r="I112" s="35" t="s">
        <v>74</v>
      </c>
      <c r="J112" s="36" t="s">
        <v>104</v>
      </c>
      <c r="K112" s="35" t="s">
        <v>105</v>
      </c>
      <c r="L112" s="35" t="s">
        <v>63</v>
      </c>
      <c r="M112" s="35" t="s">
        <v>151</v>
      </c>
      <c r="N112" s="35" t="s">
        <v>106</v>
      </c>
      <c r="O112" s="35" t="s">
        <v>106</v>
      </c>
      <c r="P112" s="35" t="s">
        <v>355</v>
      </c>
      <c r="Q112" s="35">
        <v>6</v>
      </c>
      <c r="R112" s="35" t="s">
        <v>115</v>
      </c>
      <c r="S112" s="36" t="s">
        <v>102</v>
      </c>
      <c r="T112" s="35">
        <v>6.6</v>
      </c>
      <c r="U112" s="35" t="s">
        <v>222</v>
      </c>
      <c r="V112" s="35">
        <f t="shared" si="7"/>
        <v>4079</v>
      </c>
      <c r="W112" s="36" t="s">
        <v>211</v>
      </c>
      <c r="X112" s="36">
        <v>0</v>
      </c>
      <c r="Y112" s="36" t="s">
        <v>211</v>
      </c>
      <c r="Z112" s="36" t="s">
        <v>211</v>
      </c>
      <c r="AA112" s="35">
        <v>0</v>
      </c>
      <c r="AB112" s="35" t="s">
        <v>218</v>
      </c>
      <c r="AC112" s="35" t="s">
        <v>227</v>
      </c>
      <c r="AD112" s="36" t="s">
        <v>108</v>
      </c>
      <c r="AE112" s="35"/>
      <c r="AF112" s="35"/>
    </row>
    <row r="113" spans="1:32" ht="25">
      <c r="A113" s="35" t="s">
        <v>199</v>
      </c>
      <c r="B113" s="35" t="s">
        <v>118</v>
      </c>
      <c r="C113" s="35" t="s">
        <v>124</v>
      </c>
      <c r="D113" s="35">
        <v>0</v>
      </c>
      <c r="E113" s="35">
        <v>7144</v>
      </c>
      <c r="F113" s="35">
        <f t="shared" si="4"/>
        <v>91</v>
      </c>
      <c r="G113" s="35">
        <v>22.436979999999998</v>
      </c>
      <c r="H113" s="35">
        <v>88.277653000000001</v>
      </c>
      <c r="I113" s="35" t="s">
        <v>74</v>
      </c>
      <c r="J113" s="36" t="s">
        <v>104</v>
      </c>
      <c r="K113" s="35" t="s">
        <v>105</v>
      </c>
      <c r="L113" s="35" t="s">
        <v>63</v>
      </c>
      <c r="M113" s="35" t="s">
        <v>151</v>
      </c>
      <c r="N113" s="35" t="s">
        <v>106</v>
      </c>
      <c r="O113" s="35" t="s">
        <v>106</v>
      </c>
      <c r="P113" s="35" t="s">
        <v>355</v>
      </c>
      <c r="Q113" s="35">
        <v>6</v>
      </c>
      <c r="R113" s="35" t="s">
        <v>115</v>
      </c>
      <c r="S113" s="36" t="s">
        <v>102</v>
      </c>
      <c r="T113" s="35">
        <v>6.6</v>
      </c>
      <c r="U113" s="35" t="s">
        <v>222</v>
      </c>
      <c r="V113" s="35">
        <f t="shared" si="7"/>
        <v>4313</v>
      </c>
      <c r="W113" s="36" t="s">
        <v>211</v>
      </c>
      <c r="X113" s="36">
        <v>0</v>
      </c>
      <c r="Y113" s="36" t="s">
        <v>211</v>
      </c>
      <c r="Z113" s="36" t="s">
        <v>211</v>
      </c>
      <c r="AA113" s="35">
        <v>0</v>
      </c>
      <c r="AB113" s="35" t="s">
        <v>218</v>
      </c>
      <c r="AC113" s="35" t="s">
        <v>227</v>
      </c>
      <c r="AD113" s="36" t="s">
        <v>108</v>
      </c>
      <c r="AE113" s="35"/>
      <c r="AF113" s="35"/>
    </row>
    <row r="114" spans="1:32" ht="25">
      <c r="A114" s="35" t="s">
        <v>200</v>
      </c>
      <c r="B114" s="35" t="s">
        <v>118</v>
      </c>
      <c r="C114" s="35" t="s">
        <v>102</v>
      </c>
      <c r="D114" s="35">
        <v>0</v>
      </c>
      <c r="E114" s="35">
        <v>7368</v>
      </c>
      <c r="F114" s="35">
        <f t="shared" si="4"/>
        <v>224</v>
      </c>
      <c r="G114" s="35">
        <v>22.434982000000002</v>
      </c>
      <c r="H114" s="35">
        <v>88.276698999999994</v>
      </c>
      <c r="I114" s="35" t="s">
        <v>74</v>
      </c>
      <c r="J114" s="36" t="s">
        <v>104</v>
      </c>
      <c r="K114" s="35" t="s">
        <v>105</v>
      </c>
      <c r="L114" s="35" t="s">
        <v>63</v>
      </c>
      <c r="M114" s="35" t="s">
        <v>151</v>
      </c>
      <c r="N114" s="35" t="s">
        <v>106</v>
      </c>
      <c r="O114" s="35" t="s">
        <v>106</v>
      </c>
      <c r="P114" s="35" t="s">
        <v>355</v>
      </c>
      <c r="Q114" s="35">
        <v>6</v>
      </c>
      <c r="R114" s="35" t="s">
        <v>115</v>
      </c>
      <c r="S114" s="36" t="s">
        <v>102</v>
      </c>
      <c r="T114" s="35">
        <v>6.6</v>
      </c>
      <c r="U114" s="35" t="s">
        <v>222</v>
      </c>
      <c r="V114" s="35">
        <f t="shared" si="7"/>
        <v>4404</v>
      </c>
      <c r="W114" s="36" t="s">
        <v>211</v>
      </c>
      <c r="X114" s="36">
        <v>0</v>
      </c>
      <c r="Y114" s="36" t="s">
        <v>211</v>
      </c>
      <c r="Z114" s="36" t="s">
        <v>211</v>
      </c>
      <c r="AA114" s="35">
        <v>0</v>
      </c>
      <c r="AB114" s="35" t="s">
        <v>218</v>
      </c>
      <c r="AC114" s="35" t="s">
        <v>227</v>
      </c>
      <c r="AD114" s="36" t="s">
        <v>108</v>
      </c>
      <c r="AE114" s="35"/>
      <c r="AF114" s="35"/>
    </row>
    <row r="115" spans="1:32" ht="25">
      <c r="A115" s="35" t="s">
        <v>201</v>
      </c>
      <c r="B115" s="35" t="s">
        <v>118</v>
      </c>
      <c r="C115" s="35" t="s">
        <v>124</v>
      </c>
      <c r="D115" s="35">
        <v>0</v>
      </c>
      <c r="E115" s="35">
        <v>7468</v>
      </c>
      <c r="F115" s="35">
        <f t="shared" si="4"/>
        <v>100</v>
      </c>
      <c r="G115" s="35">
        <v>22.4345</v>
      </c>
      <c r="H115" s="35">
        <v>88.275807</v>
      </c>
      <c r="I115" s="35" t="s">
        <v>74</v>
      </c>
      <c r="J115" s="36" t="s">
        <v>104</v>
      </c>
      <c r="K115" s="35" t="s">
        <v>105</v>
      </c>
      <c r="L115" s="35" t="s">
        <v>63</v>
      </c>
      <c r="M115" s="35" t="s">
        <v>151</v>
      </c>
      <c r="N115" s="35" t="s">
        <v>106</v>
      </c>
      <c r="O115" s="35" t="s">
        <v>106</v>
      </c>
      <c r="P115" s="35" t="s">
        <v>355</v>
      </c>
      <c r="Q115" s="35">
        <v>6</v>
      </c>
      <c r="R115" s="35" t="s">
        <v>115</v>
      </c>
      <c r="S115" s="36" t="s">
        <v>102</v>
      </c>
      <c r="T115" s="35">
        <v>6.6</v>
      </c>
      <c r="U115" s="35" t="s">
        <v>222</v>
      </c>
      <c r="V115" s="35">
        <f t="shared" si="7"/>
        <v>4628</v>
      </c>
      <c r="W115" s="36" t="s">
        <v>211</v>
      </c>
      <c r="X115" s="36">
        <v>0</v>
      </c>
      <c r="Y115" s="36" t="s">
        <v>211</v>
      </c>
      <c r="Z115" s="36" t="s">
        <v>211</v>
      </c>
      <c r="AA115" s="35">
        <v>0</v>
      </c>
      <c r="AB115" s="35" t="s">
        <v>218</v>
      </c>
      <c r="AC115" s="35" t="s">
        <v>227</v>
      </c>
      <c r="AD115" s="36" t="s">
        <v>108</v>
      </c>
      <c r="AE115" s="35"/>
      <c r="AF115" s="35"/>
    </row>
    <row r="116" spans="1:32" ht="25">
      <c r="A116" s="35" t="s">
        <v>202</v>
      </c>
      <c r="B116" s="35" t="s">
        <v>118</v>
      </c>
      <c r="C116" s="35" t="s">
        <v>124</v>
      </c>
      <c r="D116" s="35">
        <v>0</v>
      </c>
      <c r="E116" s="35">
        <v>7559</v>
      </c>
      <c r="F116" s="35">
        <f t="shared" si="4"/>
        <v>91</v>
      </c>
      <c r="G116" s="35">
        <v>22.433869000000001</v>
      </c>
      <c r="H116" s="35">
        <v>88.275228999999996</v>
      </c>
      <c r="I116" s="35" t="s">
        <v>74</v>
      </c>
      <c r="J116" s="36" t="s">
        <v>104</v>
      </c>
      <c r="K116" s="35" t="s">
        <v>105</v>
      </c>
      <c r="L116" s="35" t="s">
        <v>63</v>
      </c>
      <c r="M116" s="35" t="s">
        <v>151</v>
      </c>
      <c r="N116" s="35" t="s">
        <v>106</v>
      </c>
      <c r="O116" s="35" t="s">
        <v>106</v>
      </c>
      <c r="P116" s="35" t="s">
        <v>355</v>
      </c>
      <c r="Q116" s="35">
        <v>6</v>
      </c>
      <c r="R116" s="35" t="s">
        <v>115</v>
      </c>
      <c r="S116" s="36" t="s">
        <v>102</v>
      </c>
      <c r="T116" s="35">
        <v>6.6</v>
      </c>
      <c r="U116" s="35" t="s">
        <v>222</v>
      </c>
      <c r="V116" s="35">
        <f t="shared" si="7"/>
        <v>4728</v>
      </c>
      <c r="W116" s="36" t="s">
        <v>211</v>
      </c>
      <c r="X116" s="36">
        <v>0</v>
      </c>
      <c r="Y116" s="36" t="s">
        <v>211</v>
      </c>
      <c r="Z116" s="36" t="s">
        <v>211</v>
      </c>
      <c r="AA116" s="35">
        <v>0</v>
      </c>
      <c r="AB116" s="35" t="s">
        <v>218</v>
      </c>
      <c r="AC116" s="35" t="s">
        <v>227</v>
      </c>
      <c r="AD116" s="36" t="s">
        <v>108</v>
      </c>
      <c r="AE116" s="35"/>
      <c r="AF116" s="35"/>
    </row>
    <row r="117" spans="1:32" ht="25">
      <c r="A117" s="35" t="s">
        <v>121</v>
      </c>
      <c r="B117" s="35" t="s">
        <v>118</v>
      </c>
      <c r="C117" s="35" t="s">
        <v>102</v>
      </c>
      <c r="D117" s="35">
        <v>0</v>
      </c>
      <c r="E117" s="35">
        <v>7740</v>
      </c>
      <c r="F117" s="35">
        <f t="shared" si="4"/>
        <v>181</v>
      </c>
      <c r="G117" s="35">
        <v>22.432452999999999</v>
      </c>
      <c r="H117" s="35">
        <v>88.274330000000006</v>
      </c>
      <c r="I117" s="35" t="s">
        <v>74</v>
      </c>
      <c r="J117" s="36" t="s">
        <v>104</v>
      </c>
      <c r="K117" s="35" t="s">
        <v>105</v>
      </c>
      <c r="L117" s="35" t="s">
        <v>63</v>
      </c>
      <c r="M117" s="35" t="s">
        <v>151</v>
      </c>
      <c r="N117" s="35" t="s">
        <v>106</v>
      </c>
      <c r="O117" s="35" t="s">
        <v>106</v>
      </c>
      <c r="P117" s="35" t="s">
        <v>355</v>
      </c>
      <c r="Q117" s="35">
        <v>6</v>
      </c>
      <c r="R117" s="35" t="s">
        <v>115</v>
      </c>
      <c r="S117" s="36" t="s">
        <v>102</v>
      </c>
      <c r="T117" s="35">
        <v>6.6</v>
      </c>
      <c r="U117" s="35" t="s">
        <v>222</v>
      </c>
      <c r="V117" s="35">
        <f t="shared" si="7"/>
        <v>4819</v>
      </c>
      <c r="W117" s="36" t="s">
        <v>211</v>
      </c>
      <c r="X117" s="36">
        <v>0</v>
      </c>
      <c r="Y117" s="36" t="s">
        <v>211</v>
      </c>
      <c r="Z117" s="36" t="s">
        <v>211</v>
      </c>
      <c r="AA117" s="35">
        <v>0</v>
      </c>
      <c r="AB117" s="35" t="s">
        <v>218</v>
      </c>
      <c r="AC117" s="35" t="s">
        <v>227</v>
      </c>
      <c r="AD117" s="36" t="s">
        <v>108</v>
      </c>
      <c r="AE117" s="35"/>
      <c r="AF117" s="35"/>
    </row>
    <row r="118" spans="1:32" ht="25">
      <c r="A118" s="35" t="s">
        <v>203</v>
      </c>
      <c r="B118" s="35" t="s">
        <v>171</v>
      </c>
      <c r="C118" s="35" t="s">
        <v>102</v>
      </c>
      <c r="D118" s="35">
        <v>0</v>
      </c>
      <c r="E118" s="35">
        <v>7820</v>
      </c>
      <c r="F118" s="35">
        <f t="shared" si="4"/>
        <v>80</v>
      </c>
      <c r="G118" s="35">
        <v>22.431954999999999</v>
      </c>
      <c r="H118" s="35">
        <v>88.273734000000005</v>
      </c>
      <c r="I118" s="35" t="s">
        <v>74</v>
      </c>
      <c r="J118" s="36" t="s">
        <v>104</v>
      </c>
      <c r="K118" s="35" t="s">
        <v>105</v>
      </c>
      <c r="L118" s="35" t="s">
        <v>63</v>
      </c>
      <c r="M118" s="35" t="s">
        <v>151</v>
      </c>
      <c r="N118" s="35" t="s">
        <v>106</v>
      </c>
      <c r="O118" s="35" t="s">
        <v>106</v>
      </c>
      <c r="P118" s="35" t="s">
        <v>355</v>
      </c>
      <c r="Q118" s="35">
        <v>6</v>
      </c>
      <c r="R118" s="35" t="s">
        <v>115</v>
      </c>
      <c r="S118" s="36" t="s">
        <v>102</v>
      </c>
      <c r="T118" s="35">
        <v>6.6</v>
      </c>
      <c r="U118" s="35" t="s">
        <v>222</v>
      </c>
      <c r="V118" s="35">
        <f t="shared" si="7"/>
        <v>5000</v>
      </c>
      <c r="W118" s="36" t="s">
        <v>211</v>
      </c>
      <c r="X118" s="36">
        <v>0</v>
      </c>
      <c r="Y118" s="36" t="s">
        <v>211</v>
      </c>
      <c r="Z118" s="36" t="s">
        <v>211</v>
      </c>
      <c r="AA118" s="35">
        <v>0</v>
      </c>
      <c r="AB118" s="35" t="s">
        <v>218</v>
      </c>
      <c r="AC118" s="35" t="s">
        <v>227</v>
      </c>
      <c r="AD118" s="36" t="s">
        <v>108</v>
      </c>
      <c r="AE118" s="35"/>
      <c r="AF118" s="35"/>
    </row>
    <row r="119" spans="1:32" ht="25">
      <c r="A119" s="35" t="s">
        <v>204</v>
      </c>
      <c r="B119" s="35" t="s">
        <v>118</v>
      </c>
      <c r="C119" s="35" t="s">
        <v>102</v>
      </c>
      <c r="D119" s="35">
        <v>0</v>
      </c>
      <c r="E119" s="35">
        <v>7975</v>
      </c>
      <c r="F119" s="35">
        <f t="shared" si="4"/>
        <v>155</v>
      </c>
      <c r="G119" s="35">
        <v>22.430861</v>
      </c>
      <c r="H119" s="35">
        <v>88.272818999999998</v>
      </c>
      <c r="I119" s="35" t="s">
        <v>74</v>
      </c>
      <c r="J119" s="36" t="s">
        <v>104</v>
      </c>
      <c r="K119" s="35" t="s">
        <v>105</v>
      </c>
      <c r="L119" s="35" t="s">
        <v>63</v>
      </c>
      <c r="M119" s="35" t="s">
        <v>151</v>
      </c>
      <c r="N119" s="35" t="s">
        <v>106</v>
      </c>
      <c r="O119" s="35" t="s">
        <v>106</v>
      </c>
      <c r="P119" s="35" t="s">
        <v>355</v>
      </c>
      <c r="Q119" s="35">
        <v>6</v>
      </c>
      <c r="R119" s="35" t="s">
        <v>115</v>
      </c>
      <c r="S119" s="36" t="s">
        <v>102</v>
      </c>
      <c r="T119" s="35">
        <v>6.6</v>
      </c>
      <c r="U119" s="35" t="s">
        <v>222</v>
      </c>
      <c r="V119" s="35">
        <f t="shared" si="7"/>
        <v>5080</v>
      </c>
      <c r="W119" s="36" t="s">
        <v>211</v>
      </c>
      <c r="X119" s="36">
        <v>0</v>
      </c>
      <c r="Y119" s="36" t="s">
        <v>211</v>
      </c>
      <c r="Z119" s="36" t="s">
        <v>211</v>
      </c>
      <c r="AA119" s="35">
        <v>0</v>
      </c>
      <c r="AB119" s="35" t="s">
        <v>218</v>
      </c>
      <c r="AC119" s="35" t="s">
        <v>227</v>
      </c>
      <c r="AD119" s="36" t="s">
        <v>108</v>
      </c>
      <c r="AE119" s="35"/>
      <c r="AF119" s="35"/>
    </row>
    <row r="120" spans="1:32" ht="25">
      <c r="A120" s="35" t="s">
        <v>79</v>
      </c>
      <c r="B120" s="35" t="s">
        <v>101</v>
      </c>
      <c r="C120" s="35" t="s">
        <v>102</v>
      </c>
      <c r="D120" s="35">
        <v>0</v>
      </c>
      <c r="E120" s="35">
        <v>8125</v>
      </c>
      <c r="F120" s="35">
        <f t="shared" si="4"/>
        <v>150</v>
      </c>
      <c r="G120" s="35">
        <v>22.429845</v>
      </c>
      <c r="H120" s="35">
        <v>88.271871000000004</v>
      </c>
      <c r="I120" s="35" t="s">
        <v>74</v>
      </c>
      <c r="J120" s="36" t="s">
        <v>104</v>
      </c>
      <c r="K120" s="35" t="s">
        <v>105</v>
      </c>
      <c r="L120" s="35" t="s">
        <v>63</v>
      </c>
      <c r="M120" s="35" t="s">
        <v>151</v>
      </c>
      <c r="N120" s="35" t="s">
        <v>106</v>
      </c>
      <c r="O120" s="35" t="s">
        <v>106</v>
      </c>
      <c r="P120" s="35" t="s">
        <v>355</v>
      </c>
      <c r="Q120" s="35">
        <v>6</v>
      </c>
      <c r="R120" s="35" t="s">
        <v>115</v>
      </c>
      <c r="S120" s="36" t="s">
        <v>102</v>
      </c>
      <c r="T120" s="35">
        <v>6.6</v>
      </c>
      <c r="U120" s="35" t="s">
        <v>222</v>
      </c>
      <c r="V120" s="35">
        <f t="shared" si="7"/>
        <v>5235</v>
      </c>
      <c r="W120" s="36" t="s">
        <v>211</v>
      </c>
      <c r="X120" s="36">
        <v>0</v>
      </c>
      <c r="Y120" s="36" t="s">
        <v>211</v>
      </c>
      <c r="Z120" s="36" t="s">
        <v>211</v>
      </c>
      <c r="AA120" s="35">
        <v>0</v>
      </c>
      <c r="AB120" s="35" t="s">
        <v>218</v>
      </c>
      <c r="AC120" s="35" t="s">
        <v>227</v>
      </c>
      <c r="AD120" s="36" t="s">
        <v>108</v>
      </c>
      <c r="AE120" s="35"/>
      <c r="AF120" s="35"/>
    </row>
    <row r="121" spans="1:32" ht="25">
      <c r="A121" s="35" t="s">
        <v>205</v>
      </c>
      <c r="B121" s="35" t="s">
        <v>118</v>
      </c>
      <c r="C121" s="35" t="s">
        <v>102</v>
      </c>
      <c r="D121" s="35">
        <v>0</v>
      </c>
      <c r="E121" s="35">
        <v>8250</v>
      </c>
      <c r="F121" s="35">
        <f t="shared" si="4"/>
        <v>125</v>
      </c>
      <c r="G121" s="35">
        <v>22.427965</v>
      </c>
      <c r="H121" s="35">
        <v>88.272675000000007</v>
      </c>
      <c r="I121" s="35" t="s">
        <v>74</v>
      </c>
      <c r="J121" s="36" t="s">
        <v>104</v>
      </c>
      <c r="K121" s="35" t="s">
        <v>105</v>
      </c>
      <c r="L121" s="35" t="s">
        <v>63</v>
      </c>
      <c r="M121" s="35" t="s">
        <v>151</v>
      </c>
      <c r="N121" s="35" t="s">
        <v>106</v>
      </c>
      <c r="O121" s="35" t="s">
        <v>106</v>
      </c>
      <c r="P121" s="35" t="s">
        <v>355</v>
      </c>
      <c r="Q121" s="35">
        <v>6</v>
      </c>
      <c r="R121" s="35" t="s">
        <v>115</v>
      </c>
      <c r="S121" s="36" t="s">
        <v>102</v>
      </c>
      <c r="T121" s="35">
        <v>6.6</v>
      </c>
      <c r="U121" s="35" t="s">
        <v>222</v>
      </c>
      <c r="V121" s="35">
        <f t="shared" si="7"/>
        <v>5385</v>
      </c>
      <c r="W121" s="36" t="s">
        <v>211</v>
      </c>
      <c r="X121" s="36">
        <v>0</v>
      </c>
      <c r="Y121" s="36" t="s">
        <v>211</v>
      </c>
      <c r="Z121" s="36" t="s">
        <v>211</v>
      </c>
      <c r="AA121" s="35">
        <v>0</v>
      </c>
      <c r="AB121" s="35" t="s">
        <v>218</v>
      </c>
      <c r="AC121" s="35" t="s">
        <v>227</v>
      </c>
      <c r="AD121" s="36" t="s">
        <v>108</v>
      </c>
      <c r="AE121" s="35"/>
      <c r="AF121" s="35"/>
    </row>
    <row r="122" spans="1:32" ht="25">
      <c r="A122" s="35" t="s">
        <v>75</v>
      </c>
      <c r="B122" s="35" t="s">
        <v>101</v>
      </c>
      <c r="C122" s="35" t="s">
        <v>102</v>
      </c>
      <c r="D122" s="35">
        <v>0</v>
      </c>
      <c r="E122" s="35">
        <v>8384</v>
      </c>
      <c r="F122" s="35">
        <f t="shared" si="4"/>
        <v>134</v>
      </c>
      <c r="G122" s="35">
        <v>22.428217</v>
      </c>
      <c r="H122" s="35">
        <v>88.270173999999997</v>
      </c>
      <c r="I122" s="35" t="s">
        <v>74</v>
      </c>
      <c r="J122" s="36" t="s">
        <v>104</v>
      </c>
      <c r="K122" s="35" t="s">
        <v>105</v>
      </c>
      <c r="L122" s="35" t="s">
        <v>63</v>
      </c>
      <c r="M122" s="35" t="s">
        <v>151</v>
      </c>
      <c r="N122" s="35" t="s">
        <v>106</v>
      </c>
      <c r="O122" s="35" t="s">
        <v>106</v>
      </c>
      <c r="P122" s="35" t="s">
        <v>355</v>
      </c>
      <c r="Q122" s="35">
        <v>6</v>
      </c>
      <c r="R122" s="35" t="s">
        <v>115</v>
      </c>
      <c r="S122" s="36" t="s">
        <v>102</v>
      </c>
      <c r="T122" s="35">
        <v>6.6</v>
      </c>
      <c r="U122" s="35" t="s">
        <v>222</v>
      </c>
      <c r="V122" s="35">
        <f t="shared" si="7"/>
        <v>5510</v>
      </c>
      <c r="W122" s="36" t="s">
        <v>211</v>
      </c>
      <c r="X122" s="36">
        <v>0</v>
      </c>
      <c r="Y122" s="36" t="s">
        <v>211</v>
      </c>
      <c r="Z122" s="36" t="s">
        <v>211</v>
      </c>
      <c r="AA122" s="35">
        <v>0</v>
      </c>
      <c r="AB122" s="35" t="s">
        <v>218</v>
      </c>
      <c r="AC122" s="35" t="s">
        <v>227</v>
      </c>
      <c r="AD122" s="36" t="s">
        <v>108</v>
      </c>
      <c r="AE122" s="35"/>
      <c r="AF122" s="35"/>
    </row>
    <row r="123" spans="1:32" ht="25">
      <c r="A123" s="35" t="s">
        <v>75</v>
      </c>
      <c r="B123" s="35" t="s">
        <v>101</v>
      </c>
      <c r="C123" s="35" t="s">
        <v>124</v>
      </c>
      <c r="D123" s="35">
        <v>0</v>
      </c>
      <c r="E123" s="35">
        <v>0</v>
      </c>
      <c r="F123" s="35">
        <v>0</v>
      </c>
      <c r="G123" s="35">
        <v>22.428217</v>
      </c>
      <c r="H123" s="35">
        <v>88.270173999999997</v>
      </c>
      <c r="I123" s="35" t="s">
        <v>76</v>
      </c>
      <c r="J123" s="36" t="s">
        <v>104</v>
      </c>
      <c r="K123" s="35" t="s">
        <v>105</v>
      </c>
      <c r="L123" s="35" t="s">
        <v>63</v>
      </c>
      <c r="M123" s="35" t="s">
        <v>94</v>
      </c>
      <c r="N123" s="35" t="s">
        <v>106</v>
      </c>
      <c r="O123" s="35" t="s">
        <v>106</v>
      </c>
      <c r="P123" s="35" t="s">
        <v>355</v>
      </c>
      <c r="Q123" s="35">
        <v>6</v>
      </c>
      <c r="R123" s="35" t="s">
        <v>115</v>
      </c>
      <c r="S123" s="36" t="s">
        <v>124</v>
      </c>
      <c r="T123" s="35"/>
      <c r="U123" s="35" t="s">
        <v>222</v>
      </c>
      <c r="V123" s="35"/>
      <c r="W123" s="36" t="s">
        <v>211</v>
      </c>
      <c r="X123" s="36">
        <v>0</v>
      </c>
      <c r="Y123" s="36" t="s">
        <v>211</v>
      </c>
      <c r="Z123" s="36" t="s">
        <v>211</v>
      </c>
      <c r="AA123" s="35">
        <v>0</v>
      </c>
      <c r="AB123" s="35"/>
      <c r="AC123" s="35"/>
      <c r="AD123" s="35" t="s">
        <v>108</v>
      </c>
      <c r="AE123" s="35"/>
    </row>
    <row r="124" spans="1:32" ht="25">
      <c r="A124" s="35" t="s">
        <v>205</v>
      </c>
      <c r="B124" s="35" t="s">
        <v>118</v>
      </c>
      <c r="C124" s="35" t="s">
        <v>124</v>
      </c>
      <c r="D124" s="35">
        <v>0</v>
      </c>
      <c r="E124" s="35">
        <v>125</v>
      </c>
      <c r="F124" s="35">
        <f>E124-E123</f>
        <v>125</v>
      </c>
      <c r="G124" s="35">
        <v>22.427965</v>
      </c>
      <c r="H124" s="35">
        <v>88.272675000000007</v>
      </c>
      <c r="I124" s="35" t="s">
        <v>76</v>
      </c>
      <c r="J124" s="36" t="s">
        <v>104</v>
      </c>
      <c r="K124" s="35" t="s">
        <v>105</v>
      </c>
      <c r="L124" s="35" t="s">
        <v>63</v>
      </c>
      <c r="M124" s="35" t="s">
        <v>94</v>
      </c>
      <c r="N124" s="35" t="s">
        <v>106</v>
      </c>
      <c r="O124" s="35" t="s">
        <v>106</v>
      </c>
      <c r="P124" s="35" t="s">
        <v>355</v>
      </c>
      <c r="Q124" s="35">
        <v>6</v>
      </c>
      <c r="R124" s="35" t="s">
        <v>115</v>
      </c>
      <c r="S124" s="36" t="s">
        <v>124</v>
      </c>
      <c r="T124" s="35"/>
      <c r="U124" s="35" t="s">
        <v>222</v>
      </c>
      <c r="V124" s="35"/>
      <c r="W124" s="36" t="s">
        <v>211</v>
      </c>
      <c r="X124" s="36">
        <v>0</v>
      </c>
      <c r="Y124" s="36" t="s">
        <v>211</v>
      </c>
      <c r="Z124" s="36" t="s">
        <v>211</v>
      </c>
      <c r="AA124" s="35">
        <v>0</v>
      </c>
      <c r="AB124" s="35"/>
      <c r="AC124" s="35"/>
      <c r="AD124" s="35" t="s">
        <v>108</v>
      </c>
      <c r="AE124" s="35"/>
    </row>
    <row r="125" spans="1:32" ht="25">
      <c r="A125" s="35" t="s">
        <v>79</v>
      </c>
      <c r="B125" s="35" t="s">
        <v>101</v>
      </c>
      <c r="C125" s="35" t="s">
        <v>124</v>
      </c>
      <c r="D125" s="35">
        <v>0</v>
      </c>
      <c r="E125" s="35">
        <v>254</v>
      </c>
      <c r="F125" s="35">
        <f>E125-E124</f>
        <v>129</v>
      </c>
      <c r="G125" s="35">
        <v>22.429845</v>
      </c>
      <c r="H125" s="35">
        <v>88.271871000000004</v>
      </c>
      <c r="I125" s="35" t="s">
        <v>76</v>
      </c>
      <c r="J125" s="36" t="s">
        <v>104</v>
      </c>
      <c r="K125" s="35" t="s">
        <v>105</v>
      </c>
      <c r="L125" s="35" t="s">
        <v>63</v>
      </c>
      <c r="M125" s="35" t="s">
        <v>94</v>
      </c>
      <c r="N125" s="35" t="s">
        <v>106</v>
      </c>
      <c r="O125" s="35" t="s">
        <v>106</v>
      </c>
      <c r="P125" s="35" t="s">
        <v>355</v>
      </c>
      <c r="Q125" s="35">
        <v>6</v>
      </c>
      <c r="R125" s="35" t="s">
        <v>115</v>
      </c>
      <c r="S125" s="36" t="s">
        <v>124</v>
      </c>
      <c r="T125" s="35"/>
      <c r="U125" s="35" t="s">
        <v>222</v>
      </c>
      <c r="V125" s="35"/>
      <c r="W125" s="36" t="s">
        <v>211</v>
      </c>
      <c r="X125" s="36">
        <v>0</v>
      </c>
      <c r="Y125" s="35" t="s">
        <v>211</v>
      </c>
      <c r="Z125" s="35" t="s">
        <v>211</v>
      </c>
      <c r="AA125" s="35">
        <v>0</v>
      </c>
      <c r="AB125" s="35"/>
      <c r="AC125" s="35"/>
      <c r="AD125" s="35" t="s">
        <v>108</v>
      </c>
      <c r="AE125" s="35"/>
    </row>
    <row r="126" spans="1:32" ht="25">
      <c r="A126" s="35" t="s">
        <v>79</v>
      </c>
      <c r="B126" s="35" t="s">
        <v>101</v>
      </c>
      <c r="C126" s="35" t="s">
        <v>124</v>
      </c>
      <c r="D126" s="35">
        <v>0</v>
      </c>
      <c r="E126" s="35">
        <v>0</v>
      </c>
      <c r="F126" s="35">
        <v>0</v>
      </c>
      <c r="G126" s="35">
        <v>22.429845</v>
      </c>
      <c r="H126" s="35">
        <v>88.271871000000004</v>
      </c>
      <c r="I126" s="35" t="s">
        <v>78</v>
      </c>
      <c r="J126" s="36" t="s">
        <v>125</v>
      </c>
      <c r="K126" s="35" t="s">
        <v>105</v>
      </c>
      <c r="L126" s="35" t="s">
        <v>63</v>
      </c>
      <c r="M126" s="35" t="s">
        <v>95</v>
      </c>
      <c r="N126" s="35" t="s">
        <v>211</v>
      </c>
      <c r="O126" s="35" t="s">
        <v>211</v>
      </c>
      <c r="P126" s="35" t="s">
        <v>355</v>
      </c>
      <c r="Q126" s="35">
        <v>6</v>
      </c>
      <c r="R126" s="35" t="s">
        <v>115</v>
      </c>
      <c r="S126" s="35" t="s">
        <v>102</v>
      </c>
      <c r="T126" s="35"/>
      <c r="U126" s="35" t="s">
        <v>222</v>
      </c>
      <c r="V126" s="35"/>
      <c r="W126" s="36" t="s">
        <v>211</v>
      </c>
      <c r="X126" s="35">
        <v>0</v>
      </c>
      <c r="Y126" s="35" t="s">
        <v>211</v>
      </c>
      <c r="Z126" s="35" t="s">
        <v>211</v>
      </c>
      <c r="AA126" s="35">
        <v>0</v>
      </c>
      <c r="AB126" s="35"/>
      <c r="AC126" s="35"/>
      <c r="AD126" s="35" t="s">
        <v>108</v>
      </c>
      <c r="AE126" s="35"/>
    </row>
    <row r="127" spans="1:32" ht="25">
      <c r="A127" s="35" t="s">
        <v>113</v>
      </c>
      <c r="B127" s="35" t="s">
        <v>114</v>
      </c>
      <c r="C127" s="35" t="s">
        <v>124</v>
      </c>
      <c r="D127" s="35">
        <v>0</v>
      </c>
      <c r="E127" s="35">
        <v>10</v>
      </c>
      <c r="F127" s="35">
        <f>E127-E126</f>
        <v>10</v>
      </c>
      <c r="G127" s="35">
        <v>22.429893</v>
      </c>
      <c r="H127" s="35">
        <v>88.271795999999995</v>
      </c>
      <c r="I127" s="35" t="s">
        <v>78</v>
      </c>
      <c r="J127" s="36" t="s">
        <v>125</v>
      </c>
      <c r="K127" s="35" t="s">
        <v>105</v>
      </c>
      <c r="L127" s="35" t="s">
        <v>63</v>
      </c>
      <c r="M127" s="35" t="s">
        <v>95</v>
      </c>
      <c r="N127" s="35" t="s">
        <v>211</v>
      </c>
      <c r="O127" s="35" t="s">
        <v>211</v>
      </c>
      <c r="P127" s="35" t="s">
        <v>355</v>
      </c>
      <c r="Q127" s="35">
        <v>6</v>
      </c>
      <c r="R127" s="35" t="s">
        <v>115</v>
      </c>
      <c r="S127" s="35" t="s">
        <v>102</v>
      </c>
      <c r="T127" s="35"/>
      <c r="U127" s="35" t="s">
        <v>222</v>
      </c>
      <c r="V127" s="35"/>
      <c r="W127" s="36" t="s">
        <v>211</v>
      </c>
      <c r="X127" s="35">
        <v>0</v>
      </c>
      <c r="Y127" s="35" t="s">
        <v>211</v>
      </c>
      <c r="Z127" s="35" t="s">
        <v>211</v>
      </c>
      <c r="AA127" s="35">
        <v>0</v>
      </c>
      <c r="AB127" s="35"/>
      <c r="AC127" s="35"/>
      <c r="AD127" s="35" t="s">
        <v>108</v>
      </c>
      <c r="AE127" s="35"/>
    </row>
    <row r="128" spans="1:32" ht="25">
      <c r="A128" s="35" t="s">
        <v>116</v>
      </c>
      <c r="B128" s="35" t="s">
        <v>110</v>
      </c>
      <c r="C128" s="35" t="s">
        <v>102</v>
      </c>
      <c r="D128" s="35">
        <v>0</v>
      </c>
      <c r="E128" s="35">
        <v>19</v>
      </c>
      <c r="F128" s="35">
        <f t="shared" ref="F128:F192" si="8">E128-E127</f>
        <v>9</v>
      </c>
      <c r="G128" s="35">
        <v>22.429946999999999</v>
      </c>
      <c r="H128" s="35">
        <v>88.271733999999995</v>
      </c>
      <c r="I128" s="35" t="s">
        <v>78</v>
      </c>
      <c r="J128" s="36" t="s">
        <v>125</v>
      </c>
      <c r="K128" s="35" t="s">
        <v>105</v>
      </c>
      <c r="L128" s="35" t="s">
        <v>63</v>
      </c>
      <c r="M128" s="35" t="s">
        <v>95</v>
      </c>
      <c r="N128" s="35" t="s">
        <v>211</v>
      </c>
      <c r="O128" s="35" t="s">
        <v>211</v>
      </c>
      <c r="P128" s="35" t="s">
        <v>355</v>
      </c>
      <c r="Q128" s="35">
        <v>6</v>
      </c>
      <c r="R128" s="35" t="s">
        <v>115</v>
      </c>
      <c r="S128" s="35" t="s">
        <v>102</v>
      </c>
      <c r="T128" s="35"/>
      <c r="U128" s="35" t="s">
        <v>222</v>
      </c>
      <c r="V128" s="35"/>
      <c r="W128" s="36" t="s">
        <v>211</v>
      </c>
      <c r="X128" s="35">
        <v>0</v>
      </c>
      <c r="Y128" s="35" t="s">
        <v>211</v>
      </c>
      <c r="Z128" s="35" t="s">
        <v>211</v>
      </c>
      <c r="AA128" s="35">
        <v>0</v>
      </c>
      <c r="AB128" s="35"/>
      <c r="AC128" s="35"/>
      <c r="AD128" s="35" t="s">
        <v>108</v>
      </c>
      <c r="AE128" s="35"/>
    </row>
    <row r="129" spans="1:31" ht="25">
      <c r="A129" s="35" t="s">
        <v>204</v>
      </c>
      <c r="B129" s="35" t="s">
        <v>118</v>
      </c>
      <c r="C129" s="35" t="s">
        <v>124</v>
      </c>
      <c r="D129" s="35">
        <v>0</v>
      </c>
      <c r="E129" s="35">
        <v>166</v>
      </c>
      <c r="F129" s="35">
        <f t="shared" si="8"/>
        <v>147</v>
      </c>
      <c r="G129" s="35">
        <v>22.430861</v>
      </c>
      <c r="H129" s="35">
        <v>88.272818999999998</v>
      </c>
      <c r="I129" s="35" t="s">
        <v>78</v>
      </c>
      <c r="J129" s="36" t="s">
        <v>125</v>
      </c>
      <c r="K129" s="35" t="s">
        <v>105</v>
      </c>
      <c r="L129" s="35" t="s">
        <v>63</v>
      </c>
      <c r="M129" s="35" t="s">
        <v>95</v>
      </c>
      <c r="N129" s="35" t="s">
        <v>211</v>
      </c>
      <c r="O129" s="35" t="s">
        <v>211</v>
      </c>
      <c r="P129" s="35" t="s">
        <v>355</v>
      </c>
      <c r="Q129" s="35">
        <v>6</v>
      </c>
      <c r="R129" s="35" t="s">
        <v>115</v>
      </c>
      <c r="S129" s="35" t="s">
        <v>102</v>
      </c>
      <c r="T129" s="35"/>
      <c r="U129" s="35" t="s">
        <v>222</v>
      </c>
      <c r="V129" s="35"/>
      <c r="W129" s="36" t="s">
        <v>211</v>
      </c>
      <c r="X129" s="35">
        <v>0</v>
      </c>
      <c r="Y129" s="35" t="s">
        <v>211</v>
      </c>
      <c r="Z129" s="35" t="s">
        <v>211</v>
      </c>
      <c r="AA129" s="35">
        <v>0</v>
      </c>
      <c r="AB129" s="35"/>
      <c r="AC129" s="35"/>
      <c r="AD129" s="35" t="s">
        <v>108</v>
      </c>
      <c r="AE129" s="35"/>
    </row>
    <row r="130" spans="1:31" ht="25">
      <c r="A130" s="35" t="s">
        <v>203</v>
      </c>
      <c r="B130" s="35" t="s">
        <v>171</v>
      </c>
      <c r="C130" s="35" t="s">
        <v>124</v>
      </c>
      <c r="D130" s="35">
        <v>0</v>
      </c>
      <c r="E130" s="35">
        <v>324</v>
      </c>
      <c r="F130" s="35">
        <f t="shared" si="8"/>
        <v>158</v>
      </c>
      <c r="G130" s="35">
        <v>22.431954999999999</v>
      </c>
      <c r="H130" s="35">
        <v>88.273734000000005</v>
      </c>
      <c r="I130" s="35" t="s">
        <v>78</v>
      </c>
      <c r="J130" s="36" t="s">
        <v>125</v>
      </c>
      <c r="K130" s="35" t="s">
        <v>105</v>
      </c>
      <c r="L130" s="35" t="s">
        <v>63</v>
      </c>
      <c r="M130" s="35" t="s">
        <v>95</v>
      </c>
      <c r="N130" s="35" t="s">
        <v>211</v>
      </c>
      <c r="O130" s="35" t="s">
        <v>211</v>
      </c>
      <c r="P130" s="35" t="s">
        <v>355</v>
      </c>
      <c r="Q130" s="35">
        <v>6</v>
      </c>
      <c r="R130" s="35" t="s">
        <v>115</v>
      </c>
      <c r="S130" s="35" t="s">
        <v>102</v>
      </c>
      <c r="T130" s="35"/>
      <c r="U130" s="35" t="s">
        <v>222</v>
      </c>
      <c r="V130" s="35"/>
      <c r="W130" s="36" t="s">
        <v>211</v>
      </c>
      <c r="X130" s="35">
        <v>0</v>
      </c>
      <c r="Y130" s="35" t="s">
        <v>211</v>
      </c>
      <c r="Z130" s="35" t="s">
        <v>211</v>
      </c>
      <c r="AA130" s="35">
        <v>0</v>
      </c>
      <c r="AB130" s="35"/>
      <c r="AC130" s="35"/>
      <c r="AD130" s="35" t="s">
        <v>108</v>
      </c>
      <c r="AE130" s="35"/>
    </row>
    <row r="131" spans="1:31" ht="25">
      <c r="A131" s="35" t="s">
        <v>238</v>
      </c>
      <c r="B131" s="35" t="s">
        <v>118</v>
      </c>
      <c r="C131" s="35" t="s">
        <v>102</v>
      </c>
      <c r="D131" s="35">
        <v>0</v>
      </c>
      <c r="E131" s="35">
        <v>525</v>
      </c>
      <c r="F131" s="35">
        <f t="shared" si="8"/>
        <v>201</v>
      </c>
      <c r="G131" s="35">
        <v>22.43347</v>
      </c>
      <c r="H131" s="35">
        <v>88.274782999999999</v>
      </c>
      <c r="I131" s="35" t="s">
        <v>78</v>
      </c>
      <c r="J131" s="36" t="s">
        <v>125</v>
      </c>
      <c r="K131" s="35" t="s">
        <v>105</v>
      </c>
      <c r="L131" s="35" t="s">
        <v>63</v>
      </c>
      <c r="M131" s="35" t="s">
        <v>95</v>
      </c>
      <c r="N131" s="35" t="s">
        <v>211</v>
      </c>
      <c r="O131" s="35" t="s">
        <v>211</v>
      </c>
      <c r="P131" s="35" t="s">
        <v>355</v>
      </c>
      <c r="Q131" s="35">
        <v>6</v>
      </c>
      <c r="R131" s="35" t="s">
        <v>115</v>
      </c>
      <c r="S131" s="35" t="s">
        <v>102</v>
      </c>
      <c r="T131" s="35"/>
      <c r="U131" s="35" t="s">
        <v>222</v>
      </c>
      <c r="V131" s="35"/>
      <c r="W131" s="36" t="s">
        <v>211</v>
      </c>
      <c r="X131" s="35">
        <v>0</v>
      </c>
      <c r="Y131" s="35" t="s">
        <v>211</v>
      </c>
      <c r="Z131" s="35" t="s">
        <v>211</v>
      </c>
      <c r="AA131" s="35">
        <v>0</v>
      </c>
      <c r="AB131" s="35"/>
      <c r="AC131" s="35"/>
      <c r="AD131" s="35" t="s">
        <v>108</v>
      </c>
      <c r="AE131" s="35"/>
    </row>
    <row r="132" spans="1:31" ht="25">
      <c r="A132" s="35" t="s">
        <v>109</v>
      </c>
      <c r="B132" s="35" t="s">
        <v>110</v>
      </c>
      <c r="C132" s="35" t="s">
        <v>102</v>
      </c>
      <c r="D132" s="35">
        <v>0</v>
      </c>
      <c r="E132" s="35">
        <v>765</v>
      </c>
      <c r="F132" s="35">
        <f t="shared" si="8"/>
        <v>240</v>
      </c>
      <c r="G132" s="35">
        <v>22.435025</v>
      </c>
      <c r="H132" s="35">
        <v>88.276504000000003</v>
      </c>
      <c r="I132" s="35" t="s">
        <v>78</v>
      </c>
      <c r="J132" s="36" t="s">
        <v>125</v>
      </c>
      <c r="K132" s="35" t="s">
        <v>105</v>
      </c>
      <c r="L132" s="35" t="s">
        <v>63</v>
      </c>
      <c r="M132" s="35" t="s">
        <v>95</v>
      </c>
      <c r="N132" s="35" t="s">
        <v>211</v>
      </c>
      <c r="O132" s="35" t="s">
        <v>211</v>
      </c>
      <c r="P132" s="35" t="s">
        <v>355</v>
      </c>
      <c r="Q132" s="35">
        <v>6</v>
      </c>
      <c r="R132" s="35" t="s">
        <v>115</v>
      </c>
      <c r="S132" s="35" t="s">
        <v>102</v>
      </c>
      <c r="T132" s="35"/>
      <c r="U132" s="35" t="s">
        <v>222</v>
      </c>
      <c r="V132" s="35"/>
      <c r="W132" s="36" t="s">
        <v>211</v>
      </c>
      <c r="X132" s="35">
        <v>0</v>
      </c>
      <c r="Y132" s="35" t="s">
        <v>211</v>
      </c>
      <c r="Z132" s="35" t="s">
        <v>211</v>
      </c>
      <c r="AA132" s="35">
        <v>0</v>
      </c>
      <c r="AB132" s="35"/>
      <c r="AC132" s="35"/>
      <c r="AD132" s="35" t="s">
        <v>108</v>
      </c>
      <c r="AE132" s="35"/>
    </row>
    <row r="133" spans="1:31" ht="25">
      <c r="A133" s="35" t="s">
        <v>239</v>
      </c>
      <c r="B133" s="35" t="s">
        <v>118</v>
      </c>
      <c r="C133" s="35" t="s">
        <v>124</v>
      </c>
      <c r="D133" s="35">
        <v>0</v>
      </c>
      <c r="E133" s="35">
        <v>901</v>
      </c>
      <c r="F133" s="35">
        <f t="shared" si="8"/>
        <v>136</v>
      </c>
      <c r="G133" s="35">
        <v>22.435632999999999</v>
      </c>
      <c r="H133" s="35">
        <v>88.275357999999997</v>
      </c>
      <c r="I133" s="35" t="s">
        <v>78</v>
      </c>
      <c r="J133" s="36" t="s">
        <v>125</v>
      </c>
      <c r="K133" s="35" t="s">
        <v>105</v>
      </c>
      <c r="L133" s="35" t="s">
        <v>63</v>
      </c>
      <c r="M133" s="35" t="s">
        <v>95</v>
      </c>
      <c r="N133" s="35" t="s">
        <v>211</v>
      </c>
      <c r="O133" s="35" t="s">
        <v>211</v>
      </c>
      <c r="P133" s="35" t="s">
        <v>356</v>
      </c>
      <c r="Q133" s="35">
        <v>3</v>
      </c>
      <c r="R133" s="35" t="s">
        <v>115</v>
      </c>
      <c r="S133" s="35" t="s">
        <v>102</v>
      </c>
      <c r="T133" s="35"/>
      <c r="U133" s="35" t="s">
        <v>283</v>
      </c>
      <c r="V133" s="35"/>
      <c r="W133" s="36" t="s">
        <v>211</v>
      </c>
      <c r="X133" s="35">
        <v>0</v>
      </c>
      <c r="Y133" s="35" t="s">
        <v>211</v>
      </c>
      <c r="Z133" s="35" t="s">
        <v>211</v>
      </c>
      <c r="AA133" s="35">
        <v>0</v>
      </c>
      <c r="AB133" s="35"/>
      <c r="AC133" s="35"/>
      <c r="AD133" s="35" t="s">
        <v>108</v>
      </c>
      <c r="AE133" s="35"/>
    </row>
    <row r="134" spans="1:31" ht="25">
      <c r="A134" s="35" t="s">
        <v>240</v>
      </c>
      <c r="B134" s="35" t="s">
        <v>118</v>
      </c>
      <c r="C134" s="35" t="s">
        <v>102</v>
      </c>
      <c r="D134" s="35">
        <v>0</v>
      </c>
      <c r="E134" s="35">
        <v>1095</v>
      </c>
      <c r="F134" s="35">
        <f t="shared" si="8"/>
        <v>194</v>
      </c>
      <c r="G134" s="35">
        <v>22.436140999999999</v>
      </c>
      <c r="H134" s="35">
        <v>88.273570000000007</v>
      </c>
      <c r="I134" s="35" t="s">
        <v>78</v>
      </c>
      <c r="J134" s="36" t="s">
        <v>125</v>
      </c>
      <c r="K134" s="35" t="s">
        <v>105</v>
      </c>
      <c r="L134" s="35" t="s">
        <v>63</v>
      </c>
      <c r="M134" s="35" t="s">
        <v>95</v>
      </c>
      <c r="N134" s="35" t="s">
        <v>211</v>
      </c>
      <c r="O134" s="35" t="s">
        <v>211</v>
      </c>
      <c r="P134" s="35" t="s">
        <v>356</v>
      </c>
      <c r="Q134" s="35">
        <v>3</v>
      </c>
      <c r="R134" s="35" t="s">
        <v>115</v>
      </c>
      <c r="S134" s="35" t="s">
        <v>102</v>
      </c>
      <c r="T134" s="35"/>
      <c r="U134" s="35" t="s">
        <v>283</v>
      </c>
      <c r="V134" s="35"/>
      <c r="W134" s="36" t="s">
        <v>211</v>
      </c>
      <c r="X134" s="35">
        <v>0</v>
      </c>
      <c r="Y134" s="35" t="s">
        <v>211</v>
      </c>
      <c r="Z134" s="35" t="s">
        <v>211</v>
      </c>
      <c r="AA134" s="35">
        <v>0</v>
      </c>
      <c r="AB134" s="35"/>
      <c r="AC134" s="35"/>
      <c r="AD134" s="35" t="s">
        <v>108</v>
      </c>
      <c r="AE134" s="35"/>
    </row>
    <row r="135" spans="1:31" ht="25">
      <c r="A135" s="35" t="s">
        <v>158</v>
      </c>
      <c r="B135" s="35" t="s">
        <v>118</v>
      </c>
      <c r="C135" s="35" t="s">
        <v>102</v>
      </c>
      <c r="D135" s="35">
        <v>0</v>
      </c>
      <c r="E135" s="35">
        <v>1262</v>
      </c>
      <c r="F135" s="35">
        <f t="shared" si="8"/>
        <v>167</v>
      </c>
      <c r="G135" s="35">
        <v>22.436439</v>
      </c>
      <c r="H135" s="35">
        <v>88.272060999999994</v>
      </c>
      <c r="I135" s="35" t="s">
        <v>78</v>
      </c>
      <c r="J135" s="36" t="s">
        <v>125</v>
      </c>
      <c r="K135" s="35" t="s">
        <v>105</v>
      </c>
      <c r="L135" s="35" t="s">
        <v>63</v>
      </c>
      <c r="M135" s="35" t="s">
        <v>95</v>
      </c>
      <c r="N135" s="35" t="s">
        <v>211</v>
      </c>
      <c r="O135" s="35" t="s">
        <v>211</v>
      </c>
      <c r="P135" s="35" t="s">
        <v>356</v>
      </c>
      <c r="Q135" s="35">
        <v>3</v>
      </c>
      <c r="R135" s="35" t="s">
        <v>115</v>
      </c>
      <c r="S135" s="35" t="s">
        <v>102</v>
      </c>
      <c r="T135" s="35"/>
      <c r="U135" s="35" t="s">
        <v>283</v>
      </c>
      <c r="V135" s="35"/>
      <c r="W135" s="36" t="s">
        <v>211</v>
      </c>
      <c r="X135" s="35">
        <v>0</v>
      </c>
      <c r="Y135" s="35" t="s">
        <v>211</v>
      </c>
      <c r="Z135" s="35" t="s">
        <v>211</v>
      </c>
      <c r="AA135" s="35">
        <v>0</v>
      </c>
      <c r="AB135" s="35"/>
      <c r="AC135" s="35"/>
      <c r="AD135" s="35" t="s">
        <v>108</v>
      </c>
      <c r="AE135" s="35"/>
    </row>
    <row r="136" spans="1:31" ht="25">
      <c r="A136" s="35" t="s">
        <v>241</v>
      </c>
      <c r="B136" s="35" t="s">
        <v>118</v>
      </c>
      <c r="C136" s="35" t="s">
        <v>102</v>
      </c>
      <c r="D136" s="35">
        <v>0</v>
      </c>
      <c r="E136" s="35">
        <v>1402</v>
      </c>
      <c r="F136" s="35">
        <f t="shared" si="8"/>
        <v>140</v>
      </c>
      <c r="G136" s="35">
        <v>22.436084000000001</v>
      </c>
      <c r="H136" s="35">
        <v>88.270827999999995</v>
      </c>
      <c r="I136" s="35" t="s">
        <v>78</v>
      </c>
      <c r="J136" s="36" t="s">
        <v>125</v>
      </c>
      <c r="K136" s="35" t="s">
        <v>105</v>
      </c>
      <c r="L136" s="35" t="s">
        <v>63</v>
      </c>
      <c r="M136" s="35" t="s">
        <v>95</v>
      </c>
      <c r="N136" s="35" t="s">
        <v>211</v>
      </c>
      <c r="O136" s="35" t="s">
        <v>211</v>
      </c>
      <c r="P136" s="35" t="s">
        <v>356</v>
      </c>
      <c r="Q136" s="35">
        <v>3</v>
      </c>
      <c r="R136" s="35" t="s">
        <v>115</v>
      </c>
      <c r="S136" s="35" t="s">
        <v>102</v>
      </c>
      <c r="T136" s="35"/>
      <c r="U136" s="35" t="s">
        <v>283</v>
      </c>
      <c r="V136" s="35"/>
      <c r="W136" s="36" t="s">
        <v>211</v>
      </c>
      <c r="X136" s="35">
        <v>0</v>
      </c>
      <c r="Y136" s="35" t="s">
        <v>211</v>
      </c>
      <c r="Z136" s="35" t="s">
        <v>211</v>
      </c>
      <c r="AA136" s="35">
        <v>0</v>
      </c>
      <c r="AB136" s="35"/>
      <c r="AC136" s="35"/>
      <c r="AD136" s="35" t="s">
        <v>108</v>
      </c>
      <c r="AE136" s="35"/>
    </row>
    <row r="137" spans="1:31" ht="25">
      <c r="A137" s="35" t="s">
        <v>242</v>
      </c>
      <c r="B137" s="35" t="s">
        <v>118</v>
      </c>
      <c r="C137" s="35" t="s">
        <v>102</v>
      </c>
      <c r="D137" s="35">
        <v>0</v>
      </c>
      <c r="E137" s="35">
        <v>1570</v>
      </c>
      <c r="F137" s="35">
        <f t="shared" si="8"/>
        <v>168</v>
      </c>
      <c r="G137" s="35">
        <v>22.435956999999998</v>
      </c>
      <c r="H137" s="35">
        <v>88.269129000000007</v>
      </c>
      <c r="I137" s="35" t="s">
        <v>78</v>
      </c>
      <c r="J137" s="36" t="s">
        <v>125</v>
      </c>
      <c r="K137" s="35" t="s">
        <v>105</v>
      </c>
      <c r="L137" s="35" t="s">
        <v>63</v>
      </c>
      <c r="M137" s="35" t="s">
        <v>95</v>
      </c>
      <c r="N137" s="35" t="s">
        <v>211</v>
      </c>
      <c r="O137" s="35" t="s">
        <v>211</v>
      </c>
      <c r="P137" s="35" t="s">
        <v>356</v>
      </c>
      <c r="Q137" s="35">
        <v>3</v>
      </c>
      <c r="R137" s="35" t="s">
        <v>115</v>
      </c>
      <c r="S137" s="35" t="s">
        <v>102</v>
      </c>
      <c r="T137" s="35"/>
      <c r="U137" s="35" t="s">
        <v>283</v>
      </c>
      <c r="V137" s="35"/>
      <c r="W137" s="36" t="s">
        <v>211</v>
      </c>
      <c r="X137" s="35">
        <v>0</v>
      </c>
      <c r="Y137" s="35" t="s">
        <v>211</v>
      </c>
      <c r="Z137" s="35" t="s">
        <v>211</v>
      </c>
      <c r="AA137" s="35">
        <v>0</v>
      </c>
      <c r="AB137" s="35"/>
      <c r="AC137" s="35"/>
      <c r="AD137" s="35" t="s">
        <v>108</v>
      </c>
      <c r="AE137" s="35"/>
    </row>
    <row r="138" spans="1:31" ht="25">
      <c r="A138" s="35" t="s">
        <v>243</v>
      </c>
      <c r="B138" s="35" t="s">
        <v>118</v>
      </c>
      <c r="C138" s="35" t="s">
        <v>102</v>
      </c>
      <c r="D138" s="35">
        <v>0</v>
      </c>
      <c r="E138" s="35">
        <v>1753</v>
      </c>
      <c r="F138" s="35">
        <f t="shared" si="8"/>
        <v>183</v>
      </c>
      <c r="G138" s="35">
        <v>22.436681</v>
      </c>
      <c r="H138" s="35">
        <v>88.267661000000004</v>
      </c>
      <c r="I138" s="35" t="s">
        <v>78</v>
      </c>
      <c r="J138" s="36" t="s">
        <v>125</v>
      </c>
      <c r="K138" s="35" t="s">
        <v>105</v>
      </c>
      <c r="L138" s="35" t="s">
        <v>63</v>
      </c>
      <c r="M138" s="35" t="s">
        <v>95</v>
      </c>
      <c r="N138" s="35" t="s">
        <v>211</v>
      </c>
      <c r="O138" s="35" t="s">
        <v>211</v>
      </c>
      <c r="P138" s="35" t="s">
        <v>356</v>
      </c>
      <c r="Q138" s="35">
        <v>3</v>
      </c>
      <c r="R138" s="35" t="s">
        <v>115</v>
      </c>
      <c r="S138" s="35" t="s">
        <v>102</v>
      </c>
      <c r="T138" s="35"/>
      <c r="U138" s="35" t="s">
        <v>283</v>
      </c>
      <c r="V138" s="35"/>
      <c r="W138" s="36" t="s">
        <v>211</v>
      </c>
      <c r="X138" s="35">
        <v>0</v>
      </c>
      <c r="Y138" s="35" t="s">
        <v>211</v>
      </c>
      <c r="Z138" s="35" t="s">
        <v>211</v>
      </c>
      <c r="AA138" s="35">
        <v>0</v>
      </c>
      <c r="AB138" s="35"/>
      <c r="AC138" s="35"/>
      <c r="AD138" s="35" t="s">
        <v>108</v>
      </c>
      <c r="AE138" s="35"/>
    </row>
    <row r="139" spans="1:31" ht="25">
      <c r="A139" s="35" t="s">
        <v>244</v>
      </c>
      <c r="B139" s="35" t="s">
        <v>118</v>
      </c>
      <c r="C139" s="35" t="s">
        <v>102</v>
      </c>
      <c r="D139" s="35">
        <v>0</v>
      </c>
      <c r="E139" s="35">
        <v>1938</v>
      </c>
      <c r="F139" s="35">
        <f t="shared" si="8"/>
        <v>185</v>
      </c>
      <c r="G139" s="35">
        <v>22.437386</v>
      </c>
      <c r="H139" s="35">
        <v>88.266080000000002</v>
      </c>
      <c r="I139" s="35" t="s">
        <v>78</v>
      </c>
      <c r="J139" s="36" t="s">
        <v>125</v>
      </c>
      <c r="K139" s="35" t="s">
        <v>105</v>
      </c>
      <c r="L139" s="35" t="s">
        <v>63</v>
      </c>
      <c r="M139" s="35" t="s">
        <v>95</v>
      </c>
      <c r="N139" s="35" t="s">
        <v>211</v>
      </c>
      <c r="O139" s="35" t="s">
        <v>211</v>
      </c>
      <c r="P139" s="35" t="s">
        <v>356</v>
      </c>
      <c r="Q139" s="35">
        <v>3</v>
      </c>
      <c r="R139" s="35" t="s">
        <v>115</v>
      </c>
      <c r="S139" s="35" t="s">
        <v>102</v>
      </c>
      <c r="T139" s="35"/>
      <c r="U139" s="35" t="s">
        <v>283</v>
      </c>
      <c r="V139" s="35"/>
      <c r="W139" s="36" t="s">
        <v>211</v>
      </c>
      <c r="X139" s="35">
        <v>0</v>
      </c>
      <c r="Y139" s="35" t="s">
        <v>211</v>
      </c>
      <c r="Z139" s="35" t="s">
        <v>211</v>
      </c>
      <c r="AA139" s="35">
        <v>0</v>
      </c>
      <c r="AB139" s="35"/>
      <c r="AC139" s="35"/>
      <c r="AD139" s="35" t="s">
        <v>108</v>
      </c>
      <c r="AE139" s="35"/>
    </row>
    <row r="140" spans="1:31" ht="25">
      <c r="A140" s="35" t="s">
        <v>245</v>
      </c>
      <c r="B140" s="35" t="s">
        <v>118</v>
      </c>
      <c r="C140" s="35" t="s">
        <v>102</v>
      </c>
      <c r="D140" s="35">
        <v>0</v>
      </c>
      <c r="E140" s="35">
        <v>2131</v>
      </c>
      <c r="F140" s="35">
        <f t="shared" si="8"/>
        <v>193</v>
      </c>
      <c r="G140" s="35">
        <v>22.437462</v>
      </c>
      <c r="H140" s="35">
        <v>88.264221000000006</v>
      </c>
      <c r="I140" s="35" t="s">
        <v>78</v>
      </c>
      <c r="J140" s="36" t="s">
        <v>125</v>
      </c>
      <c r="K140" s="35" t="s">
        <v>105</v>
      </c>
      <c r="L140" s="35" t="s">
        <v>63</v>
      </c>
      <c r="M140" s="35" t="s">
        <v>95</v>
      </c>
      <c r="N140" s="35" t="s">
        <v>211</v>
      </c>
      <c r="O140" s="35" t="s">
        <v>211</v>
      </c>
      <c r="P140" s="35" t="s">
        <v>356</v>
      </c>
      <c r="Q140" s="35">
        <v>3</v>
      </c>
      <c r="R140" s="35" t="s">
        <v>115</v>
      </c>
      <c r="S140" s="35" t="s">
        <v>102</v>
      </c>
      <c r="T140" s="35"/>
      <c r="U140" s="35" t="s">
        <v>283</v>
      </c>
      <c r="V140" s="35"/>
      <c r="W140" s="36" t="s">
        <v>211</v>
      </c>
      <c r="X140" s="35">
        <v>0</v>
      </c>
      <c r="Y140" s="35" t="s">
        <v>211</v>
      </c>
      <c r="Z140" s="35" t="s">
        <v>211</v>
      </c>
      <c r="AA140" s="35">
        <v>0</v>
      </c>
      <c r="AB140" s="35"/>
      <c r="AC140" s="35"/>
      <c r="AD140" s="35" t="s">
        <v>108</v>
      </c>
      <c r="AE140" s="35"/>
    </row>
    <row r="141" spans="1:31" ht="25">
      <c r="A141" s="35" t="s">
        <v>158</v>
      </c>
      <c r="B141" s="35" t="s">
        <v>118</v>
      </c>
      <c r="C141" s="35" t="s">
        <v>124</v>
      </c>
      <c r="D141" s="35">
        <v>0</v>
      </c>
      <c r="E141" s="35">
        <v>2241</v>
      </c>
      <c r="F141" s="35">
        <f t="shared" si="8"/>
        <v>110</v>
      </c>
      <c r="G141" s="35">
        <v>22.437742</v>
      </c>
      <c r="H141" s="35">
        <v>88.263216</v>
      </c>
      <c r="I141" s="35" t="s">
        <v>78</v>
      </c>
      <c r="J141" s="36" t="s">
        <v>125</v>
      </c>
      <c r="K141" s="35" t="s">
        <v>105</v>
      </c>
      <c r="L141" s="35" t="s">
        <v>63</v>
      </c>
      <c r="M141" s="35" t="s">
        <v>95</v>
      </c>
      <c r="N141" s="35" t="s">
        <v>211</v>
      </c>
      <c r="O141" s="35" t="s">
        <v>211</v>
      </c>
      <c r="P141" s="35" t="s">
        <v>356</v>
      </c>
      <c r="Q141" s="35">
        <v>3</v>
      </c>
      <c r="R141" s="35" t="s">
        <v>115</v>
      </c>
      <c r="S141" s="35" t="s">
        <v>102</v>
      </c>
      <c r="T141" s="35"/>
      <c r="U141" s="35" t="s">
        <v>283</v>
      </c>
      <c r="V141" s="35"/>
      <c r="W141" s="36" t="s">
        <v>211</v>
      </c>
      <c r="X141" s="35">
        <v>0</v>
      </c>
      <c r="Y141" s="35" t="s">
        <v>211</v>
      </c>
      <c r="Z141" s="35" t="s">
        <v>211</v>
      </c>
      <c r="AA141" s="35">
        <v>0</v>
      </c>
      <c r="AB141" s="35"/>
      <c r="AC141" s="35"/>
      <c r="AD141" s="35" t="s">
        <v>108</v>
      </c>
      <c r="AE141" s="35"/>
    </row>
    <row r="142" spans="1:31" ht="25">
      <c r="A142" s="35" t="s">
        <v>158</v>
      </c>
      <c r="B142" s="35" t="s">
        <v>118</v>
      </c>
      <c r="C142" s="35" t="s">
        <v>102</v>
      </c>
      <c r="D142" s="35">
        <v>0</v>
      </c>
      <c r="E142" s="35">
        <v>2507</v>
      </c>
      <c r="F142" s="35">
        <f t="shared" si="8"/>
        <v>266</v>
      </c>
      <c r="G142" s="35">
        <v>22.437891</v>
      </c>
      <c r="H142" s="35">
        <v>88.260688999999999</v>
      </c>
      <c r="I142" s="35" t="s">
        <v>78</v>
      </c>
      <c r="J142" s="36" t="s">
        <v>125</v>
      </c>
      <c r="K142" s="35" t="s">
        <v>105</v>
      </c>
      <c r="L142" s="35" t="s">
        <v>63</v>
      </c>
      <c r="M142" s="35" t="s">
        <v>95</v>
      </c>
      <c r="N142" s="35" t="s">
        <v>211</v>
      </c>
      <c r="O142" s="35" t="s">
        <v>211</v>
      </c>
      <c r="P142" s="35" t="s">
        <v>356</v>
      </c>
      <c r="Q142" s="35">
        <v>3</v>
      </c>
      <c r="R142" s="35" t="s">
        <v>115</v>
      </c>
      <c r="S142" s="35" t="s">
        <v>102</v>
      </c>
      <c r="T142" s="35"/>
      <c r="U142" s="35" t="s">
        <v>283</v>
      </c>
      <c r="V142" s="35"/>
      <c r="W142" s="36" t="s">
        <v>211</v>
      </c>
      <c r="X142" s="35">
        <v>0</v>
      </c>
      <c r="Y142" s="35" t="s">
        <v>211</v>
      </c>
      <c r="Z142" s="35" t="s">
        <v>211</v>
      </c>
      <c r="AA142" s="35">
        <v>0</v>
      </c>
      <c r="AB142" s="35"/>
      <c r="AC142" s="35"/>
      <c r="AD142" s="35" t="s">
        <v>108</v>
      </c>
      <c r="AE142" s="35"/>
    </row>
    <row r="143" spans="1:31" ht="25">
      <c r="A143" s="35" t="s">
        <v>246</v>
      </c>
      <c r="B143" s="35" t="s">
        <v>118</v>
      </c>
      <c r="C143" s="35" t="s">
        <v>102</v>
      </c>
      <c r="D143" s="35">
        <v>0</v>
      </c>
      <c r="E143" s="35">
        <v>2784</v>
      </c>
      <c r="F143" s="35">
        <f t="shared" si="8"/>
        <v>277</v>
      </c>
      <c r="G143" s="35">
        <v>22.438846999999999</v>
      </c>
      <c r="H143" s="35">
        <v>88.258191999999994</v>
      </c>
      <c r="I143" s="35" t="s">
        <v>78</v>
      </c>
      <c r="J143" s="36" t="s">
        <v>125</v>
      </c>
      <c r="K143" s="35" t="s">
        <v>105</v>
      </c>
      <c r="L143" s="35" t="s">
        <v>63</v>
      </c>
      <c r="M143" s="35" t="s">
        <v>95</v>
      </c>
      <c r="N143" s="35" t="s">
        <v>211</v>
      </c>
      <c r="O143" s="35" t="s">
        <v>211</v>
      </c>
      <c r="P143" s="35" t="s">
        <v>356</v>
      </c>
      <c r="Q143" s="35">
        <v>3</v>
      </c>
      <c r="R143" s="35" t="s">
        <v>115</v>
      </c>
      <c r="S143" s="35" t="s">
        <v>102</v>
      </c>
      <c r="T143" s="35"/>
      <c r="U143" s="35" t="s">
        <v>283</v>
      </c>
      <c r="V143" s="35"/>
      <c r="W143" s="36" t="s">
        <v>211</v>
      </c>
      <c r="X143" s="35">
        <v>0</v>
      </c>
      <c r="Y143" s="35" t="s">
        <v>211</v>
      </c>
      <c r="Z143" s="35" t="s">
        <v>211</v>
      </c>
      <c r="AA143" s="35">
        <v>0</v>
      </c>
      <c r="AB143" s="35"/>
      <c r="AC143" s="35"/>
      <c r="AD143" s="35" t="s">
        <v>108</v>
      </c>
      <c r="AE143" s="35"/>
    </row>
    <row r="144" spans="1:31" ht="25">
      <c r="A144" s="35" t="s">
        <v>247</v>
      </c>
      <c r="B144" s="35" t="s">
        <v>118</v>
      </c>
      <c r="C144" s="35" t="s">
        <v>102</v>
      </c>
      <c r="D144" s="35">
        <v>0</v>
      </c>
      <c r="E144" s="35">
        <v>2974</v>
      </c>
      <c r="F144" s="35">
        <f t="shared" si="8"/>
        <v>190</v>
      </c>
      <c r="G144" s="35">
        <v>22.439391000000001</v>
      </c>
      <c r="H144" s="35">
        <v>88.256471000000005</v>
      </c>
      <c r="I144" s="35" t="s">
        <v>78</v>
      </c>
      <c r="J144" s="36" t="s">
        <v>125</v>
      </c>
      <c r="K144" s="35" t="s">
        <v>105</v>
      </c>
      <c r="L144" s="35" t="s">
        <v>63</v>
      </c>
      <c r="M144" s="35" t="s">
        <v>95</v>
      </c>
      <c r="N144" s="35" t="s">
        <v>211</v>
      </c>
      <c r="O144" s="35" t="s">
        <v>211</v>
      </c>
      <c r="P144" s="35" t="s">
        <v>356</v>
      </c>
      <c r="Q144" s="35">
        <v>3</v>
      </c>
      <c r="R144" s="35" t="s">
        <v>115</v>
      </c>
      <c r="S144" s="35" t="s">
        <v>102</v>
      </c>
      <c r="T144" s="35"/>
      <c r="U144" s="35" t="s">
        <v>283</v>
      </c>
      <c r="V144" s="35"/>
      <c r="W144" s="36" t="s">
        <v>211</v>
      </c>
      <c r="X144" s="35">
        <v>0</v>
      </c>
      <c r="Y144" s="35" t="s">
        <v>211</v>
      </c>
      <c r="Z144" s="35" t="s">
        <v>211</v>
      </c>
      <c r="AA144" s="35">
        <v>0</v>
      </c>
      <c r="AB144" s="35"/>
      <c r="AC144" s="35"/>
      <c r="AD144" s="35" t="s">
        <v>108</v>
      </c>
      <c r="AE144" s="35"/>
    </row>
    <row r="145" spans="1:31" ht="25">
      <c r="A145" s="35" t="s">
        <v>113</v>
      </c>
      <c r="B145" s="35" t="s">
        <v>114</v>
      </c>
      <c r="C145" s="35" t="s">
        <v>102</v>
      </c>
      <c r="D145" s="35">
        <v>0</v>
      </c>
      <c r="E145" s="35">
        <v>3328</v>
      </c>
      <c r="F145" s="35">
        <f t="shared" si="8"/>
        <v>354</v>
      </c>
      <c r="G145" s="35">
        <v>22.440525999999998</v>
      </c>
      <c r="H145" s="35">
        <v>88.253304</v>
      </c>
      <c r="I145" s="35" t="s">
        <v>78</v>
      </c>
      <c r="J145" s="36" t="s">
        <v>125</v>
      </c>
      <c r="K145" s="35" t="s">
        <v>105</v>
      </c>
      <c r="L145" s="35" t="s">
        <v>63</v>
      </c>
      <c r="M145" s="35" t="s">
        <v>95</v>
      </c>
      <c r="N145" s="35" t="s">
        <v>211</v>
      </c>
      <c r="O145" s="35" t="s">
        <v>211</v>
      </c>
      <c r="P145" s="35" t="s">
        <v>356</v>
      </c>
      <c r="Q145" s="35">
        <v>3</v>
      </c>
      <c r="R145" s="35" t="s">
        <v>115</v>
      </c>
      <c r="S145" s="35" t="s">
        <v>102</v>
      </c>
      <c r="T145" s="35"/>
      <c r="U145" s="35" t="s">
        <v>283</v>
      </c>
      <c r="V145" s="35"/>
      <c r="W145" s="36" t="s">
        <v>211</v>
      </c>
      <c r="X145" s="35">
        <v>0</v>
      </c>
      <c r="Y145" s="35" t="s">
        <v>211</v>
      </c>
      <c r="Z145" s="35" t="s">
        <v>211</v>
      </c>
      <c r="AA145" s="35">
        <v>0</v>
      </c>
      <c r="AB145" s="35"/>
      <c r="AC145" s="35"/>
      <c r="AD145" s="35" t="s">
        <v>108</v>
      </c>
      <c r="AE145" s="35"/>
    </row>
    <row r="146" spans="1:31" ht="25">
      <c r="A146" s="35" t="s">
        <v>113</v>
      </c>
      <c r="B146" s="35" t="s">
        <v>114</v>
      </c>
      <c r="C146" s="35" t="s">
        <v>102</v>
      </c>
      <c r="D146" s="35">
        <v>0</v>
      </c>
      <c r="E146" s="35">
        <v>3583</v>
      </c>
      <c r="F146" s="35">
        <f t="shared" si="8"/>
        <v>255</v>
      </c>
      <c r="G146" s="35">
        <v>22.440885000000002</v>
      </c>
      <c r="H146" s="35">
        <v>88.250827999999998</v>
      </c>
      <c r="I146" s="35" t="s">
        <v>78</v>
      </c>
      <c r="J146" s="36" t="s">
        <v>125</v>
      </c>
      <c r="K146" s="35" t="s">
        <v>105</v>
      </c>
      <c r="L146" s="35" t="s">
        <v>63</v>
      </c>
      <c r="M146" s="35" t="s">
        <v>95</v>
      </c>
      <c r="N146" s="35" t="s">
        <v>211</v>
      </c>
      <c r="O146" s="35" t="s">
        <v>211</v>
      </c>
      <c r="P146" s="35" t="s">
        <v>356</v>
      </c>
      <c r="Q146" s="35">
        <v>3</v>
      </c>
      <c r="R146" s="35" t="s">
        <v>115</v>
      </c>
      <c r="S146" s="35" t="s">
        <v>102</v>
      </c>
      <c r="T146" s="35"/>
      <c r="U146" s="35" t="s">
        <v>283</v>
      </c>
      <c r="V146" s="35"/>
      <c r="W146" s="36" t="s">
        <v>211</v>
      </c>
      <c r="X146" s="35">
        <v>0</v>
      </c>
      <c r="Y146" s="35" t="s">
        <v>211</v>
      </c>
      <c r="Z146" s="35" t="s">
        <v>211</v>
      </c>
      <c r="AA146" s="35">
        <v>0</v>
      </c>
      <c r="AB146" s="35"/>
      <c r="AC146" s="35"/>
      <c r="AD146" s="35" t="s">
        <v>108</v>
      </c>
      <c r="AE146" s="35"/>
    </row>
    <row r="147" spans="1:31" ht="25">
      <c r="A147" s="35" t="s">
        <v>248</v>
      </c>
      <c r="B147" s="35" t="s">
        <v>118</v>
      </c>
      <c r="C147" s="35" t="s">
        <v>124</v>
      </c>
      <c r="D147" s="35">
        <v>0</v>
      </c>
      <c r="E147" s="35">
        <v>3618</v>
      </c>
      <c r="F147" s="35">
        <f t="shared" si="8"/>
        <v>35</v>
      </c>
      <c r="G147" s="35">
        <v>22.441185000000001</v>
      </c>
      <c r="H147" s="35">
        <v>88.250574999999998</v>
      </c>
      <c r="I147" s="35" t="s">
        <v>78</v>
      </c>
      <c r="J147" s="36" t="s">
        <v>125</v>
      </c>
      <c r="K147" s="35" t="s">
        <v>105</v>
      </c>
      <c r="L147" s="35" t="s">
        <v>63</v>
      </c>
      <c r="M147" s="35" t="s">
        <v>95</v>
      </c>
      <c r="N147" s="35" t="s">
        <v>211</v>
      </c>
      <c r="O147" s="35" t="s">
        <v>211</v>
      </c>
      <c r="P147" s="35" t="s">
        <v>356</v>
      </c>
      <c r="Q147" s="35">
        <v>3</v>
      </c>
      <c r="R147" s="35" t="s">
        <v>115</v>
      </c>
      <c r="S147" s="35" t="s">
        <v>102</v>
      </c>
      <c r="T147" s="35"/>
      <c r="U147" s="35" t="s">
        <v>283</v>
      </c>
      <c r="V147" s="35"/>
      <c r="W147" s="36" t="s">
        <v>211</v>
      </c>
      <c r="X147" s="35">
        <v>0</v>
      </c>
      <c r="Y147" s="35" t="s">
        <v>211</v>
      </c>
      <c r="Z147" s="35" t="s">
        <v>211</v>
      </c>
      <c r="AA147" s="35">
        <v>0</v>
      </c>
      <c r="AB147" s="35"/>
      <c r="AC147" s="35"/>
      <c r="AD147" s="35" t="s">
        <v>108</v>
      </c>
      <c r="AE147" s="35"/>
    </row>
    <row r="148" spans="1:31" ht="25">
      <c r="A148" s="35" t="s">
        <v>113</v>
      </c>
      <c r="B148" s="35" t="s">
        <v>114</v>
      </c>
      <c r="C148" s="35" t="s">
        <v>102</v>
      </c>
      <c r="D148" s="35">
        <v>0</v>
      </c>
      <c r="E148" s="35">
        <v>3729</v>
      </c>
      <c r="F148" s="35">
        <f t="shared" si="8"/>
        <v>111</v>
      </c>
      <c r="G148" s="35">
        <v>22.441127999999999</v>
      </c>
      <c r="H148" s="35">
        <v>88.249437999999998</v>
      </c>
      <c r="I148" s="35" t="s">
        <v>78</v>
      </c>
      <c r="J148" s="36" t="s">
        <v>125</v>
      </c>
      <c r="K148" s="35" t="s">
        <v>105</v>
      </c>
      <c r="L148" s="35" t="s">
        <v>63</v>
      </c>
      <c r="M148" s="35" t="s">
        <v>95</v>
      </c>
      <c r="N148" s="35" t="s">
        <v>211</v>
      </c>
      <c r="O148" s="35" t="s">
        <v>211</v>
      </c>
      <c r="P148" s="35" t="s">
        <v>356</v>
      </c>
      <c r="Q148" s="35">
        <v>3</v>
      </c>
      <c r="R148" s="35" t="s">
        <v>115</v>
      </c>
      <c r="S148" s="35" t="s">
        <v>102</v>
      </c>
      <c r="T148" s="35"/>
      <c r="U148" s="35" t="s">
        <v>283</v>
      </c>
      <c r="V148" s="35"/>
      <c r="W148" s="36" t="s">
        <v>211</v>
      </c>
      <c r="X148" s="35">
        <v>0</v>
      </c>
      <c r="Y148" s="35" t="s">
        <v>211</v>
      </c>
      <c r="Z148" s="35" t="s">
        <v>211</v>
      </c>
      <c r="AA148" s="35">
        <v>0</v>
      </c>
      <c r="AB148" s="35"/>
      <c r="AC148" s="35"/>
      <c r="AD148" s="35" t="s">
        <v>108</v>
      </c>
      <c r="AE148" s="35"/>
    </row>
    <row r="149" spans="1:31" ht="25">
      <c r="A149" s="35" t="s">
        <v>249</v>
      </c>
      <c r="B149" s="35" t="s">
        <v>118</v>
      </c>
      <c r="C149" s="35" t="s">
        <v>102</v>
      </c>
      <c r="D149" s="35">
        <v>0</v>
      </c>
      <c r="E149" s="35">
        <v>3871</v>
      </c>
      <c r="F149" s="35">
        <f t="shared" si="8"/>
        <v>142</v>
      </c>
      <c r="G149" s="35">
        <v>22.440944999999999</v>
      </c>
      <c r="H149" s="35">
        <v>88.248051000000004</v>
      </c>
      <c r="I149" s="35" t="s">
        <v>78</v>
      </c>
      <c r="J149" s="36" t="s">
        <v>125</v>
      </c>
      <c r="K149" s="35" t="s">
        <v>105</v>
      </c>
      <c r="L149" s="35" t="s">
        <v>63</v>
      </c>
      <c r="M149" s="35" t="s">
        <v>95</v>
      </c>
      <c r="N149" s="35" t="s">
        <v>211</v>
      </c>
      <c r="O149" s="35" t="s">
        <v>211</v>
      </c>
      <c r="P149" s="35" t="s">
        <v>356</v>
      </c>
      <c r="Q149" s="35">
        <v>3</v>
      </c>
      <c r="R149" s="35" t="s">
        <v>115</v>
      </c>
      <c r="S149" s="35" t="s">
        <v>102</v>
      </c>
      <c r="T149" s="35"/>
      <c r="U149" s="35" t="s">
        <v>283</v>
      </c>
      <c r="V149" s="35"/>
      <c r="W149" s="36" t="s">
        <v>211</v>
      </c>
      <c r="X149" s="35">
        <v>0</v>
      </c>
      <c r="Y149" s="35" t="s">
        <v>211</v>
      </c>
      <c r="Z149" s="35" t="s">
        <v>211</v>
      </c>
      <c r="AA149" s="35">
        <v>0</v>
      </c>
      <c r="AB149" s="35"/>
      <c r="AC149" s="35"/>
      <c r="AD149" s="35" t="s">
        <v>108</v>
      </c>
      <c r="AE149" s="35"/>
    </row>
    <row r="150" spans="1:31" ht="25">
      <c r="A150" s="35" t="s">
        <v>250</v>
      </c>
      <c r="B150" s="35" t="s">
        <v>118</v>
      </c>
      <c r="C150" s="35" t="s">
        <v>102</v>
      </c>
      <c r="D150" s="35">
        <v>0</v>
      </c>
      <c r="E150" s="35">
        <v>4032</v>
      </c>
      <c r="F150" s="35">
        <f t="shared" si="8"/>
        <v>161</v>
      </c>
      <c r="G150" s="35">
        <v>22.441005000000001</v>
      </c>
      <c r="H150" s="35">
        <v>88.246540999999993</v>
      </c>
      <c r="I150" s="35" t="s">
        <v>78</v>
      </c>
      <c r="J150" s="36" t="s">
        <v>125</v>
      </c>
      <c r="K150" s="35" t="s">
        <v>105</v>
      </c>
      <c r="L150" s="35" t="s">
        <v>63</v>
      </c>
      <c r="M150" s="35" t="s">
        <v>95</v>
      </c>
      <c r="N150" s="35" t="s">
        <v>211</v>
      </c>
      <c r="O150" s="35" t="s">
        <v>211</v>
      </c>
      <c r="P150" s="35" t="s">
        <v>356</v>
      </c>
      <c r="Q150" s="35">
        <v>3</v>
      </c>
      <c r="R150" s="35" t="s">
        <v>115</v>
      </c>
      <c r="S150" s="35" t="s">
        <v>102</v>
      </c>
      <c r="T150" s="35"/>
      <c r="U150" s="35" t="s">
        <v>283</v>
      </c>
      <c r="V150" s="35"/>
      <c r="W150" s="36" t="s">
        <v>211</v>
      </c>
      <c r="X150" s="35">
        <v>0</v>
      </c>
      <c r="Y150" s="35" t="s">
        <v>211</v>
      </c>
      <c r="Z150" s="35" t="s">
        <v>211</v>
      </c>
      <c r="AA150" s="35">
        <v>0</v>
      </c>
      <c r="AB150" s="35"/>
      <c r="AC150" s="35"/>
      <c r="AD150" s="35" t="s">
        <v>108</v>
      </c>
      <c r="AE150" s="35"/>
    </row>
    <row r="151" spans="1:31" ht="25">
      <c r="A151" s="35" t="s">
        <v>251</v>
      </c>
      <c r="B151" s="35" t="s">
        <v>118</v>
      </c>
      <c r="C151" s="35" t="s">
        <v>102</v>
      </c>
      <c r="D151" s="35">
        <v>0</v>
      </c>
      <c r="E151" s="35">
        <v>4174</v>
      </c>
      <c r="F151" s="35">
        <f t="shared" si="8"/>
        <v>142</v>
      </c>
      <c r="G151" s="35">
        <v>22.441054999999999</v>
      </c>
      <c r="H151" s="35">
        <v>88.245194999999995</v>
      </c>
      <c r="I151" s="35" t="s">
        <v>78</v>
      </c>
      <c r="J151" s="36" t="s">
        <v>125</v>
      </c>
      <c r="K151" s="35" t="s">
        <v>105</v>
      </c>
      <c r="L151" s="35" t="s">
        <v>63</v>
      </c>
      <c r="M151" s="35" t="s">
        <v>95</v>
      </c>
      <c r="N151" s="35" t="s">
        <v>211</v>
      </c>
      <c r="O151" s="35" t="s">
        <v>211</v>
      </c>
      <c r="P151" s="35" t="s">
        <v>356</v>
      </c>
      <c r="Q151" s="35">
        <v>3</v>
      </c>
      <c r="R151" s="35" t="s">
        <v>115</v>
      </c>
      <c r="S151" s="35" t="s">
        <v>102</v>
      </c>
      <c r="T151" s="35"/>
      <c r="U151" s="35" t="s">
        <v>283</v>
      </c>
      <c r="V151" s="35"/>
      <c r="W151" s="36" t="s">
        <v>211</v>
      </c>
      <c r="X151" s="35">
        <v>0</v>
      </c>
      <c r="Y151" s="35" t="s">
        <v>211</v>
      </c>
      <c r="Z151" s="35" t="s">
        <v>211</v>
      </c>
      <c r="AA151" s="35">
        <v>0</v>
      </c>
      <c r="AB151" s="35"/>
      <c r="AC151" s="35"/>
      <c r="AD151" s="35" t="s">
        <v>108</v>
      </c>
      <c r="AE151" s="35"/>
    </row>
    <row r="152" spans="1:31" ht="25">
      <c r="A152" s="35" t="s">
        <v>158</v>
      </c>
      <c r="B152" s="35" t="s">
        <v>118</v>
      </c>
      <c r="C152" s="35" t="s">
        <v>102</v>
      </c>
      <c r="D152" s="35">
        <v>0</v>
      </c>
      <c r="E152" s="35">
        <v>4369</v>
      </c>
      <c r="F152" s="35">
        <f t="shared" si="8"/>
        <v>195</v>
      </c>
      <c r="G152" s="35">
        <v>22.441362999999999</v>
      </c>
      <c r="H152" s="35">
        <v>88.243476000000001</v>
      </c>
      <c r="I152" s="35" t="s">
        <v>78</v>
      </c>
      <c r="J152" s="36" t="s">
        <v>125</v>
      </c>
      <c r="K152" s="35" t="s">
        <v>105</v>
      </c>
      <c r="L152" s="35" t="s">
        <v>63</v>
      </c>
      <c r="M152" s="35" t="s">
        <v>95</v>
      </c>
      <c r="N152" s="35" t="s">
        <v>211</v>
      </c>
      <c r="O152" s="35" t="s">
        <v>211</v>
      </c>
      <c r="P152" s="35" t="s">
        <v>357</v>
      </c>
      <c r="Q152" s="35">
        <v>3</v>
      </c>
      <c r="R152" s="35" t="s">
        <v>115</v>
      </c>
      <c r="S152" s="35" t="s">
        <v>102</v>
      </c>
      <c r="T152" s="35"/>
      <c r="U152" s="35" t="s">
        <v>358</v>
      </c>
      <c r="V152" s="35"/>
      <c r="W152" s="36" t="s">
        <v>211</v>
      </c>
      <c r="X152" s="35">
        <v>0</v>
      </c>
      <c r="Y152" s="35" t="s">
        <v>211</v>
      </c>
      <c r="Z152" s="35" t="s">
        <v>211</v>
      </c>
      <c r="AA152" s="35">
        <v>0</v>
      </c>
      <c r="AB152" s="35"/>
      <c r="AC152" s="35"/>
      <c r="AD152" s="35" t="s">
        <v>108</v>
      </c>
      <c r="AE152" s="35"/>
    </row>
    <row r="153" spans="1:31" ht="25">
      <c r="A153" s="35" t="s">
        <v>252</v>
      </c>
      <c r="B153" s="35" t="s">
        <v>118</v>
      </c>
      <c r="C153" s="35" t="s">
        <v>124</v>
      </c>
      <c r="D153" s="35">
        <v>0</v>
      </c>
      <c r="E153" s="35">
        <v>4506</v>
      </c>
      <c r="F153" s="35">
        <f t="shared" si="8"/>
        <v>137</v>
      </c>
      <c r="G153" s="35">
        <v>22.441801000000002</v>
      </c>
      <c r="H153" s="35">
        <v>88.242311999999998</v>
      </c>
      <c r="I153" s="35" t="s">
        <v>78</v>
      </c>
      <c r="J153" s="36" t="s">
        <v>125</v>
      </c>
      <c r="K153" s="35" t="s">
        <v>105</v>
      </c>
      <c r="L153" s="35" t="s">
        <v>63</v>
      </c>
      <c r="M153" s="35" t="s">
        <v>95</v>
      </c>
      <c r="N153" s="35" t="s">
        <v>211</v>
      </c>
      <c r="O153" s="35" t="s">
        <v>211</v>
      </c>
      <c r="P153" s="35" t="s">
        <v>357</v>
      </c>
      <c r="Q153" s="35">
        <v>3</v>
      </c>
      <c r="R153" s="35" t="s">
        <v>115</v>
      </c>
      <c r="S153" s="35" t="s">
        <v>102</v>
      </c>
      <c r="T153" s="35"/>
      <c r="U153" s="35" t="s">
        <v>358</v>
      </c>
      <c r="V153" s="35"/>
      <c r="W153" s="36" t="s">
        <v>211</v>
      </c>
      <c r="X153" s="35">
        <v>0</v>
      </c>
      <c r="Y153" s="35" t="s">
        <v>211</v>
      </c>
      <c r="Z153" s="35" t="s">
        <v>211</v>
      </c>
      <c r="AA153" s="35">
        <v>0</v>
      </c>
      <c r="AB153" s="35"/>
      <c r="AC153" s="35"/>
      <c r="AD153" s="35" t="s">
        <v>108</v>
      </c>
      <c r="AE153" s="35"/>
    </row>
    <row r="154" spans="1:31" ht="25">
      <c r="A154" s="35" t="s">
        <v>158</v>
      </c>
      <c r="B154" s="35" t="s">
        <v>118</v>
      </c>
      <c r="C154" s="35" t="s">
        <v>124</v>
      </c>
      <c r="D154" s="35">
        <v>0</v>
      </c>
      <c r="E154" s="35">
        <v>4684</v>
      </c>
      <c r="F154" s="35">
        <f t="shared" si="8"/>
        <v>178</v>
      </c>
      <c r="G154" s="35">
        <v>22.442197</v>
      </c>
      <c r="H154" s="35">
        <v>88.240761000000006</v>
      </c>
      <c r="I154" s="35" t="s">
        <v>78</v>
      </c>
      <c r="J154" s="36" t="s">
        <v>125</v>
      </c>
      <c r="K154" s="35" t="s">
        <v>105</v>
      </c>
      <c r="L154" s="35" t="s">
        <v>63</v>
      </c>
      <c r="M154" s="35" t="s">
        <v>95</v>
      </c>
      <c r="N154" s="35" t="s">
        <v>211</v>
      </c>
      <c r="O154" s="35" t="s">
        <v>211</v>
      </c>
      <c r="P154" s="35" t="s">
        <v>357</v>
      </c>
      <c r="Q154" s="35">
        <v>3</v>
      </c>
      <c r="R154" s="35" t="s">
        <v>115</v>
      </c>
      <c r="S154" s="35" t="s">
        <v>102</v>
      </c>
      <c r="T154" s="35"/>
      <c r="U154" s="35" t="s">
        <v>358</v>
      </c>
      <c r="V154" s="35"/>
      <c r="W154" s="36" t="s">
        <v>211</v>
      </c>
      <c r="X154" s="35">
        <v>0</v>
      </c>
      <c r="Y154" s="35" t="s">
        <v>211</v>
      </c>
      <c r="Z154" s="35" t="s">
        <v>211</v>
      </c>
      <c r="AA154" s="35">
        <v>0</v>
      </c>
      <c r="AB154" s="35"/>
      <c r="AC154" s="35"/>
      <c r="AD154" s="35" t="s">
        <v>108</v>
      </c>
      <c r="AE154" s="35"/>
    </row>
    <row r="155" spans="1:31" ht="25">
      <c r="A155" s="35" t="s">
        <v>253</v>
      </c>
      <c r="B155" s="35" t="s">
        <v>118</v>
      </c>
      <c r="C155" s="35" t="s">
        <v>102</v>
      </c>
      <c r="D155" s="35">
        <v>0</v>
      </c>
      <c r="E155" s="35">
        <v>4803</v>
      </c>
      <c r="F155" s="35">
        <f t="shared" si="8"/>
        <v>119</v>
      </c>
      <c r="G155" s="35">
        <v>22.442744000000001</v>
      </c>
      <c r="H155" s="35">
        <v>88.239946000000003</v>
      </c>
      <c r="I155" s="35" t="s">
        <v>78</v>
      </c>
      <c r="J155" s="36" t="s">
        <v>125</v>
      </c>
      <c r="K155" s="35" t="s">
        <v>105</v>
      </c>
      <c r="L155" s="35" t="s">
        <v>63</v>
      </c>
      <c r="M155" s="35" t="s">
        <v>95</v>
      </c>
      <c r="N155" s="35" t="s">
        <v>211</v>
      </c>
      <c r="O155" s="35" t="s">
        <v>211</v>
      </c>
      <c r="P155" s="35" t="s">
        <v>357</v>
      </c>
      <c r="Q155" s="35">
        <v>3</v>
      </c>
      <c r="R155" s="35" t="s">
        <v>115</v>
      </c>
      <c r="S155" s="35" t="s">
        <v>102</v>
      </c>
      <c r="T155" s="35"/>
      <c r="U155" s="35" t="s">
        <v>358</v>
      </c>
      <c r="V155" s="35"/>
      <c r="W155" s="36" t="s">
        <v>211</v>
      </c>
      <c r="X155" s="35">
        <v>0</v>
      </c>
      <c r="Y155" s="35" t="s">
        <v>211</v>
      </c>
      <c r="Z155" s="35" t="s">
        <v>211</v>
      </c>
      <c r="AA155" s="35">
        <v>0</v>
      </c>
      <c r="AB155" s="35"/>
      <c r="AC155" s="35"/>
      <c r="AD155" s="35" t="s">
        <v>108</v>
      </c>
      <c r="AE155" s="35"/>
    </row>
    <row r="156" spans="1:31" ht="25">
      <c r="A156" s="35" t="s">
        <v>113</v>
      </c>
      <c r="B156" s="35" t="s">
        <v>114</v>
      </c>
      <c r="C156" s="35" t="s">
        <v>102</v>
      </c>
      <c r="D156" s="35">
        <v>0</v>
      </c>
      <c r="E156" s="35">
        <v>4950</v>
      </c>
      <c r="F156" s="35">
        <f t="shared" si="8"/>
        <v>147</v>
      </c>
      <c r="G156" s="35">
        <v>22.44313</v>
      </c>
      <c r="H156" s="35">
        <v>88.238640000000004</v>
      </c>
      <c r="I156" s="35" t="s">
        <v>78</v>
      </c>
      <c r="J156" s="36" t="s">
        <v>125</v>
      </c>
      <c r="K156" s="35" t="s">
        <v>105</v>
      </c>
      <c r="L156" s="35" t="s">
        <v>63</v>
      </c>
      <c r="M156" s="35" t="s">
        <v>95</v>
      </c>
      <c r="N156" s="35" t="s">
        <v>211</v>
      </c>
      <c r="O156" s="35" t="s">
        <v>211</v>
      </c>
      <c r="P156" s="35" t="s">
        <v>357</v>
      </c>
      <c r="Q156" s="35">
        <v>3</v>
      </c>
      <c r="R156" s="35" t="s">
        <v>115</v>
      </c>
      <c r="S156" s="35" t="s">
        <v>102</v>
      </c>
      <c r="T156" s="35"/>
      <c r="U156" s="35" t="s">
        <v>358</v>
      </c>
      <c r="V156" s="35"/>
      <c r="W156" s="36" t="s">
        <v>211</v>
      </c>
      <c r="X156" s="35">
        <v>0</v>
      </c>
      <c r="Y156" s="35" t="s">
        <v>211</v>
      </c>
      <c r="Z156" s="35" t="s">
        <v>211</v>
      </c>
      <c r="AA156" s="35">
        <v>0</v>
      </c>
      <c r="AB156" s="35"/>
      <c r="AC156" s="35"/>
      <c r="AD156" s="35" t="s">
        <v>108</v>
      </c>
      <c r="AE156" s="35"/>
    </row>
    <row r="157" spans="1:31" ht="25">
      <c r="A157" s="35" t="s">
        <v>116</v>
      </c>
      <c r="B157" s="35" t="s">
        <v>110</v>
      </c>
      <c r="C157" s="35" t="s">
        <v>102</v>
      </c>
      <c r="D157" s="35">
        <v>0</v>
      </c>
      <c r="E157" s="35">
        <v>4950</v>
      </c>
      <c r="F157" s="35">
        <f t="shared" si="8"/>
        <v>0</v>
      </c>
      <c r="G157" s="35">
        <v>22.44313</v>
      </c>
      <c r="H157" s="35">
        <v>88.238640000000004</v>
      </c>
      <c r="I157" s="35" t="s">
        <v>78</v>
      </c>
      <c r="J157" s="36" t="s">
        <v>125</v>
      </c>
      <c r="K157" s="35" t="s">
        <v>105</v>
      </c>
      <c r="L157" s="35" t="s">
        <v>63</v>
      </c>
      <c r="M157" s="35" t="s">
        <v>95</v>
      </c>
      <c r="N157" s="35" t="s">
        <v>211</v>
      </c>
      <c r="O157" s="35" t="s">
        <v>211</v>
      </c>
      <c r="P157" s="35" t="s">
        <v>357</v>
      </c>
      <c r="Q157" s="35">
        <v>3</v>
      </c>
      <c r="R157" s="35" t="s">
        <v>115</v>
      </c>
      <c r="S157" s="35" t="s">
        <v>102</v>
      </c>
      <c r="T157" s="35"/>
      <c r="U157" s="35" t="s">
        <v>358</v>
      </c>
      <c r="V157" s="35"/>
      <c r="W157" s="36" t="s">
        <v>211</v>
      </c>
      <c r="X157" s="35">
        <v>0</v>
      </c>
      <c r="Y157" s="35" t="s">
        <v>211</v>
      </c>
      <c r="Z157" s="35" t="s">
        <v>211</v>
      </c>
      <c r="AA157" s="35">
        <v>0</v>
      </c>
      <c r="AB157" s="35"/>
      <c r="AC157" s="35"/>
      <c r="AD157" s="35" t="s">
        <v>108</v>
      </c>
      <c r="AE157" s="35"/>
    </row>
    <row r="158" spans="1:31" ht="25">
      <c r="A158" s="35" t="s">
        <v>109</v>
      </c>
      <c r="B158" s="35" t="s">
        <v>110</v>
      </c>
      <c r="C158" s="35" t="s">
        <v>102</v>
      </c>
      <c r="D158" s="35">
        <v>0</v>
      </c>
      <c r="E158" s="35">
        <v>4992</v>
      </c>
      <c r="F158" s="35">
        <f t="shared" si="8"/>
        <v>42</v>
      </c>
      <c r="G158" s="35">
        <v>22.443511999999998</v>
      </c>
      <c r="H158" s="35">
        <v>88.238605000000007</v>
      </c>
      <c r="I158" s="35" t="s">
        <v>78</v>
      </c>
      <c r="J158" s="36" t="s">
        <v>125</v>
      </c>
      <c r="K158" s="35" t="s">
        <v>105</v>
      </c>
      <c r="L158" s="35" t="s">
        <v>63</v>
      </c>
      <c r="M158" s="35" t="s">
        <v>95</v>
      </c>
      <c r="N158" s="35" t="s">
        <v>211</v>
      </c>
      <c r="O158" s="35" t="s">
        <v>211</v>
      </c>
      <c r="P158" s="35" t="s">
        <v>357</v>
      </c>
      <c r="Q158" s="35">
        <v>3</v>
      </c>
      <c r="R158" s="35" t="s">
        <v>115</v>
      </c>
      <c r="S158" s="35" t="s">
        <v>102</v>
      </c>
      <c r="T158" s="35"/>
      <c r="U158" s="35" t="s">
        <v>358</v>
      </c>
      <c r="V158" s="35"/>
      <c r="W158" s="36" t="s">
        <v>211</v>
      </c>
      <c r="X158" s="35">
        <v>0</v>
      </c>
      <c r="Y158" s="35" t="s">
        <v>211</v>
      </c>
      <c r="Z158" s="35" t="s">
        <v>211</v>
      </c>
      <c r="AA158" s="35">
        <v>0</v>
      </c>
      <c r="AB158" s="35"/>
      <c r="AC158" s="35"/>
      <c r="AD158" s="35" t="s">
        <v>108</v>
      </c>
      <c r="AE158" s="35"/>
    </row>
    <row r="159" spans="1:31" ht="25">
      <c r="A159" s="35" t="s">
        <v>116</v>
      </c>
      <c r="B159" s="35" t="s">
        <v>110</v>
      </c>
      <c r="C159" s="35" t="s">
        <v>102</v>
      </c>
      <c r="D159" s="35">
        <v>0</v>
      </c>
      <c r="E159" s="35">
        <v>5168</v>
      </c>
      <c r="F159" s="35">
        <f t="shared" si="8"/>
        <v>176</v>
      </c>
      <c r="G159" s="35">
        <v>22.443681999999999</v>
      </c>
      <c r="H159" s="35">
        <v>88.236912000000004</v>
      </c>
      <c r="I159" s="35" t="s">
        <v>78</v>
      </c>
      <c r="J159" s="36" t="s">
        <v>125</v>
      </c>
      <c r="K159" s="35" t="s">
        <v>105</v>
      </c>
      <c r="L159" s="35" t="s">
        <v>63</v>
      </c>
      <c r="M159" s="35" t="s">
        <v>95</v>
      </c>
      <c r="N159" s="35" t="s">
        <v>211</v>
      </c>
      <c r="O159" s="35" t="s">
        <v>211</v>
      </c>
      <c r="P159" s="35" t="s">
        <v>357</v>
      </c>
      <c r="Q159" s="35">
        <v>3</v>
      </c>
      <c r="R159" s="35" t="s">
        <v>115</v>
      </c>
      <c r="S159" s="35" t="s">
        <v>102</v>
      </c>
      <c r="T159" s="35"/>
      <c r="U159" s="35" t="s">
        <v>358</v>
      </c>
      <c r="V159" s="35"/>
      <c r="W159" s="36" t="s">
        <v>211</v>
      </c>
      <c r="X159" s="35">
        <v>0</v>
      </c>
      <c r="Y159" s="35" t="s">
        <v>211</v>
      </c>
      <c r="Z159" s="35" t="s">
        <v>211</v>
      </c>
      <c r="AA159" s="35">
        <v>0</v>
      </c>
      <c r="AB159" s="35"/>
      <c r="AC159" s="35"/>
      <c r="AD159" s="35" t="s">
        <v>108</v>
      </c>
      <c r="AE159" s="35"/>
    </row>
    <row r="160" spans="1:31" ht="25">
      <c r="A160" s="35" t="s">
        <v>113</v>
      </c>
      <c r="B160" s="35" t="s">
        <v>114</v>
      </c>
      <c r="C160" s="35" t="s">
        <v>102</v>
      </c>
      <c r="D160" s="35">
        <v>0</v>
      </c>
      <c r="E160" s="35">
        <v>5168</v>
      </c>
      <c r="F160" s="35">
        <f t="shared" si="8"/>
        <v>0</v>
      </c>
      <c r="G160" s="35">
        <v>22.443681999999999</v>
      </c>
      <c r="H160" s="35">
        <v>88.236912000000004</v>
      </c>
      <c r="I160" s="35" t="s">
        <v>78</v>
      </c>
      <c r="J160" s="36" t="s">
        <v>125</v>
      </c>
      <c r="K160" s="35" t="s">
        <v>105</v>
      </c>
      <c r="L160" s="35" t="s">
        <v>63</v>
      </c>
      <c r="M160" s="35" t="s">
        <v>95</v>
      </c>
      <c r="N160" s="35" t="s">
        <v>211</v>
      </c>
      <c r="O160" s="35" t="s">
        <v>211</v>
      </c>
      <c r="P160" s="35" t="s">
        <v>357</v>
      </c>
      <c r="Q160" s="35">
        <v>3</v>
      </c>
      <c r="R160" s="35" t="s">
        <v>115</v>
      </c>
      <c r="S160" s="35" t="s">
        <v>102</v>
      </c>
      <c r="T160" s="35"/>
      <c r="U160" s="35" t="s">
        <v>358</v>
      </c>
      <c r="V160" s="35"/>
      <c r="W160" s="36" t="s">
        <v>211</v>
      </c>
      <c r="X160" s="35">
        <v>0</v>
      </c>
      <c r="Y160" s="35" t="s">
        <v>211</v>
      </c>
      <c r="Z160" s="35" t="s">
        <v>211</v>
      </c>
      <c r="AA160" s="35">
        <v>0</v>
      </c>
      <c r="AB160" s="35"/>
      <c r="AC160" s="35"/>
      <c r="AD160" s="35" t="s">
        <v>108</v>
      </c>
      <c r="AE160" s="35"/>
    </row>
    <row r="161" spans="1:31" ht="25">
      <c r="A161" s="35" t="s">
        <v>254</v>
      </c>
      <c r="B161" s="35" t="s">
        <v>118</v>
      </c>
      <c r="C161" s="35" t="s">
        <v>102</v>
      </c>
      <c r="D161" s="35">
        <v>0</v>
      </c>
      <c r="E161" s="35">
        <v>5168</v>
      </c>
      <c r="F161" s="35">
        <f t="shared" si="8"/>
        <v>0</v>
      </c>
      <c r="G161" s="35">
        <v>22.443681999999999</v>
      </c>
      <c r="H161" s="35">
        <v>88.236912000000004</v>
      </c>
      <c r="I161" s="35" t="s">
        <v>78</v>
      </c>
      <c r="J161" s="36" t="s">
        <v>125</v>
      </c>
      <c r="K161" s="35" t="s">
        <v>105</v>
      </c>
      <c r="L161" s="35" t="s">
        <v>63</v>
      </c>
      <c r="M161" s="35" t="s">
        <v>95</v>
      </c>
      <c r="N161" s="35" t="s">
        <v>211</v>
      </c>
      <c r="O161" s="35" t="s">
        <v>211</v>
      </c>
      <c r="P161" s="35" t="s">
        <v>357</v>
      </c>
      <c r="Q161" s="35">
        <v>3</v>
      </c>
      <c r="R161" s="35" t="s">
        <v>115</v>
      </c>
      <c r="S161" s="35" t="s">
        <v>102</v>
      </c>
      <c r="T161" s="35"/>
      <c r="U161" s="35" t="s">
        <v>358</v>
      </c>
      <c r="V161" s="35"/>
      <c r="W161" s="36" t="s">
        <v>211</v>
      </c>
      <c r="X161" s="35">
        <v>0</v>
      </c>
      <c r="Y161" s="35" t="s">
        <v>211</v>
      </c>
      <c r="Z161" s="35" t="s">
        <v>211</v>
      </c>
      <c r="AA161" s="35">
        <v>0</v>
      </c>
      <c r="AB161" s="35"/>
      <c r="AC161" s="35"/>
      <c r="AD161" s="35" t="s">
        <v>108</v>
      </c>
      <c r="AE161" s="35"/>
    </row>
    <row r="162" spans="1:31" ht="25">
      <c r="A162" s="35" t="s">
        <v>256</v>
      </c>
      <c r="B162" s="35" t="s">
        <v>118</v>
      </c>
      <c r="C162" s="35" t="s">
        <v>102</v>
      </c>
      <c r="D162" s="35">
        <v>0</v>
      </c>
      <c r="E162" s="35">
        <v>5218</v>
      </c>
      <c r="F162" s="35">
        <f t="shared" si="8"/>
        <v>50</v>
      </c>
      <c r="G162" s="35">
        <v>22.444071999999998</v>
      </c>
      <c r="H162" s="35">
        <v>88.236630000000005</v>
      </c>
      <c r="I162" s="35" t="s">
        <v>78</v>
      </c>
      <c r="J162" s="36" t="s">
        <v>125</v>
      </c>
      <c r="K162" s="35" t="s">
        <v>105</v>
      </c>
      <c r="L162" s="35" t="s">
        <v>63</v>
      </c>
      <c r="M162" s="35" t="s">
        <v>95</v>
      </c>
      <c r="N162" s="35" t="s">
        <v>211</v>
      </c>
      <c r="O162" s="35" t="s">
        <v>211</v>
      </c>
      <c r="P162" s="35" t="s">
        <v>359</v>
      </c>
      <c r="Q162" s="35">
        <v>5</v>
      </c>
      <c r="R162" s="35" t="s">
        <v>115</v>
      </c>
      <c r="S162" s="35" t="s">
        <v>124</v>
      </c>
      <c r="T162" s="35"/>
      <c r="U162" s="35" t="s">
        <v>35</v>
      </c>
      <c r="V162" s="35">
        <f t="shared" ref="V162:V195" si="9">V163+F163</f>
        <v>7926</v>
      </c>
      <c r="W162" s="36" t="s">
        <v>211</v>
      </c>
      <c r="X162" s="35">
        <v>0</v>
      </c>
      <c r="Y162" s="35" t="s">
        <v>211</v>
      </c>
      <c r="Z162" s="35" t="s">
        <v>211</v>
      </c>
      <c r="AA162" s="35">
        <v>0</v>
      </c>
      <c r="AB162" s="35"/>
      <c r="AC162" s="35"/>
      <c r="AD162" s="35" t="s">
        <v>108</v>
      </c>
      <c r="AE162" s="35"/>
    </row>
    <row r="163" spans="1:31" ht="25">
      <c r="A163" s="35" t="s">
        <v>257</v>
      </c>
      <c r="B163" s="35" t="s">
        <v>118</v>
      </c>
      <c r="C163" s="35" t="s">
        <v>124</v>
      </c>
      <c r="D163" s="35">
        <v>0</v>
      </c>
      <c r="E163" s="35">
        <v>5325</v>
      </c>
      <c r="F163" s="35">
        <f t="shared" si="8"/>
        <v>107</v>
      </c>
      <c r="G163" s="35">
        <v>22.445056000000001</v>
      </c>
      <c r="H163" s="35">
        <v>88.236688000000001</v>
      </c>
      <c r="I163" s="35" t="s">
        <v>78</v>
      </c>
      <c r="J163" s="36" t="s">
        <v>125</v>
      </c>
      <c r="K163" s="35" t="s">
        <v>105</v>
      </c>
      <c r="L163" s="35" t="s">
        <v>63</v>
      </c>
      <c r="M163" s="35" t="s">
        <v>95</v>
      </c>
      <c r="N163" s="35" t="s">
        <v>211</v>
      </c>
      <c r="O163" s="35" t="s">
        <v>211</v>
      </c>
      <c r="P163" s="35" t="s">
        <v>359</v>
      </c>
      <c r="Q163" s="35">
        <v>5</v>
      </c>
      <c r="R163" s="35" t="s">
        <v>115</v>
      </c>
      <c r="S163" s="35" t="s">
        <v>124</v>
      </c>
      <c r="T163" s="35"/>
      <c r="U163" s="35" t="s">
        <v>35</v>
      </c>
      <c r="V163" s="35">
        <f t="shared" si="9"/>
        <v>7819</v>
      </c>
      <c r="W163" s="36" t="s">
        <v>211</v>
      </c>
      <c r="X163" s="35">
        <v>0</v>
      </c>
      <c r="Y163" s="35" t="s">
        <v>211</v>
      </c>
      <c r="Z163" s="35" t="s">
        <v>211</v>
      </c>
      <c r="AA163" s="35">
        <v>0</v>
      </c>
      <c r="AB163" s="35"/>
      <c r="AC163" s="35"/>
      <c r="AD163" s="35" t="s">
        <v>108</v>
      </c>
      <c r="AE163" s="35"/>
    </row>
    <row r="164" spans="1:31" ht="25">
      <c r="A164" s="35" t="s">
        <v>258</v>
      </c>
      <c r="B164" s="35" t="s">
        <v>118</v>
      </c>
      <c r="C164" s="35" t="s">
        <v>102</v>
      </c>
      <c r="D164" s="35">
        <v>0</v>
      </c>
      <c r="E164" s="35">
        <v>5447</v>
      </c>
      <c r="F164" s="35">
        <f t="shared" si="8"/>
        <v>122</v>
      </c>
      <c r="G164" s="35">
        <v>22.446095</v>
      </c>
      <c r="H164" s="35">
        <v>88.236035000000001</v>
      </c>
      <c r="I164" s="35" t="s">
        <v>78</v>
      </c>
      <c r="J164" s="36" t="s">
        <v>125</v>
      </c>
      <c r="K164" s="35" t="s">
        <v>105</v>
      </c>
      <c r="L164" s="35" t="s">
        <v>63</v>
      </c>
      <c r="M164" s="35" t="s">
        <v>95</v>
      </c>
      <c r="N164" s="35" t="s">
        <v>211</v>
      </c>
      <c r="O164" s="35" t="s">
        <v>211</v>
      </c>
      <c r="P164" s="35" t="s">
        <v>359</v>
      </c>
      <c r="Q164" s="35">
        <v>5</v>
      </c>
      <c r="R164" s="35" t="s">
        <v>115</v>
      </c>
      <c r="S164" s="35" t="s">
        <v>124</v>
      </c>
      <c r="T164" s="35"/>
      <c r="U164" s="35" t="s">
        <v>35</v>
      </c>
      <c r="V164" s="35">
        <f t="shared" si="9"/>
        <v>7697</v>
      </c>
      <c r="W164" s="36" t="s">
        <v>211</v>
      </c>
      <c r="X164" s="35">
        <v>0</v>
      </c>
      <c r="Y164" s="35" t="s">
        <v>211</v>
      </c>
      <c r="Z164" s="35" t="s">
        <v>211</v>
      </c>
      <c r="AA164" s="35">
        <v>0</v>
      </c>
      <c r="AB164" s="35"/>
      <c r="AC164" s="35"/>
      <c r="AD164" s="35" t="s">
        <v>108</v>
      </c>
      <c r="AE164" s="35"/>
    </row>
    <row r="165" spans="1:31" ht="25">
      <c r="A165" s="35" t="s">
        <v>113</v>
      </c>
      <c r="B165" s="35" t="s">
        <v>114</v>
      </c>
      <c r="C165" s="35" t="s">
        <v>124</v>
      </c>
      <c r="D165" s="35">
        <v>0</v>
      </c>
      <c r="E165" s="35">
        <v>5470</v>
      </c>
      <c r="F165" s="35">
        <f t="shared" si="8"/>
        <v>23</v>
      </c>
      <c r="G165" s="35">
        <v>22.446344</v>
      </c>
      <c r="H165" s="35">
        <v>88.236399000000006</v>
      </c>
      <c r="I165" s="35" t="s">
        <v>78</v>
      </c>
      <c r="J165" s="36" t="s">
        <v>125</v>
      </c>
      <c r="K165" s="35" t="s">
        <v>105</v>
      </c>
      <c r="L165" s="35" t="s">
        <v>63</v>
      </c>
      <c r="M165" s="35" t="s">
        <v>95</v>
      </c>
      <c r="N165" s="35" t="s">
        <v>211</v>
      </c>
      <c r="O165" s="35" t="s">
        <v>211</v>
      </c>
      <c r="P165" s="35" t="s">
        <v>359</v>
      </c>
      <c r="Q165" s="35">
        <v>5</v>
      </c>
      <c r="R165" s="35" t="s">
        <v>115</v>
      </c>
      <c r="S165" s="35" t="s">
        <v>124</v>
      </c>
      <c r="T165" s="35"/>
      <c r="U165" s="35" t="s">
        <v>35</v>
      </c>
      <c r="V165" s="35">
        <f t="shared" si="9"/>
        <v>7674</v>
      </c>
      <c r="W165" s="36" t="s">
        <v>211</v>
      </c>
      <c r="X165" s="35">
        <v>0</v>
      </c>
      <c r="Y165" s="35" t="s">
        <v>211</v>
      </c>
      <c r="Z165" s="35" t="s">
        <v>211</v>
      </c>
      <c r="AA165" s="35">
        <v>0</v>
      </c>
      <c r="AB165" s="35"/>
      <c r="AC165" s="35"/>
      <c r="AD165" s="35" t="s">
        <v>108</v>
      </c>
      <c r="AE165" s="35"/>
    </row>
    <row r="166" spans="1:31" ht="25">
      <c r="A166" s="35" t="s">
        <v>259</v>
      </c>
      <c r="B166" s="35" t="s">
        <v>118</v>
      </c>
      <c r="C166" s="35" t="s">
        <v>124</v>
      </c>
      <c r="D166" s="35">
        <v>0</v>
      </c>
      <c r="E166" s="35">
        <v>5571</v>
      </c>
      <c r="F166" s="35">
        <f t="shared" si="8"/>
        <v>101</v>
      </c>
      <c r="G166" s="35">
        <v>22.447206000000001</v>
      </c>
      <c r="H166" s="35">
        <v>88.236140000000006</v>
      </c>
      <c r="I166" s="35" t="s">
        <v>78</v>
      </c>
      <c r="J166" s="36" t="s">
        <v>125</v>
      </c>
      <c r="K166" s="35" t="s">
        <v>105</v>
      </c>
      <c r="L166" s="35" t="s">
        <v>63</v>
      </c>
      <c r="M166" s="35" t="s">
        <v>95</v>
      </c>
      <c r="N166" s="35" t="s">
        <v>211</v>
      </c>
      <c r="O166" s="35" t="s">
        <v>211</v>
      </c>
      <c r="P166" s="35" t="s">
        <v>359</v>
      </c>
      <c r="Q166" s="35">
        <v>5</v>
      </c>
      <c r="R166" s="35" t="s">
        <v>115</v>
      </c>
      <c r="S166" s="35" t="s">
        <v>124</v>
      </c>
      <c r="T166" s="35"/>
      <c r="U166" s="35" t="s">
        <v>35</v>
      </c>
      <c r="V166" s="35">
        <f t="shared" si="9"/>
        <v>7573</v>
      </c>
      <c r="W166" s="36" t="s">
        <v>211</v>
      </c>
      <c r="X166" s="35">
        <v>0</v>
      </c>
      <c r="Y166" s="35" t="s">
        <v>211</v>
      </c>
      <c r="Z166" s="35" t="s">
        <v>211</v>
      </c>
      <c r="AA166" s="35">
        <v>0</v>
      </c>
      <c r="AB166" s="35"/>
      <c r="AC166" s="35"/>
      <c r="AD166" s="35" t="s">
        <v>108</v>
      </c>
      <c r="AE166" s="35"/>
    </row>
    <row r="167" spans="1:31" ht="25">
      <c r="A167" s="35" t="s">
        <v>260</v>
      </c>
      <c r="B167" s="35" t="s">
        <v>118</v>
      </c>
      <c r="C167" s="35" t="s">
        <v>124</v>
      </c>
      <c r="D167" s="35">
        <v>0</v>
      </c>
      <c r="E167" s="35">
        <v>5679</v>
      </c>
      <c r="F167" s="35">
        <f t="shared" si="8"/>
        <v>108</v>
      </c>
      <c r="G167" s="35">
        <v>22.448163000000001</v>
      </c>
      <c r="H167" s="35">
        <v>88.235754</v>
      </c>
      <c r="I167" s="35" t="s">
        <v>78</v>
      </c>
      <c r="J167" s="36" t="s">
        <v>125</v>
      </c>
      <c r="K167" s="35" t="s">
        <v>105</v>
      </c>
      <c r="L167" s="35" t="s">
        <v>63</v>
      </c>
      <c r="M167" s="35" t="s">
        <v>95</v>
      </c>
      <c r="N167" s="35" t="s">
        <v>211</v>
      </c>
      <c r="O167" s="35" t="s">
        <v>211</v>
      </c>
      <c r="P167" s="35" t="s">
        <v>359</v>
      </c>
      <c r="Q167" s="35">
        <v>5</v>
      </c>
      <c r="R167" s="35" t="s">
        <v>115</v>
      </c>
      <c r="S167" s="35" t="s">
        <v>124</v>
      </c>
      <c r="T167" s="35"/>
      <c r="U167" s="35" t="s">
        <v>35</v>
      </c>
      <c r="V167" s="35">
        <f t="shared" si="9"/>
        <v>7465</v>
      </c>
      <c r="W167" s="36" t="s">
        <v>211</v>
      </c>
      <c r="X167" s="35">
        <v>0</v>
      </c>
      <c r="Y167" s="35" t="s">
        <v>211</v>
      </c>
      <c r="Z167" s="35" t="s">
        <v>211</v>
      </c>
      <c r="AA167" s="35">
        <v>0</v>
      </c>
      <c r="AB167" s="35"/>
      <c r="AC167" s="35"/>
      <c r="AD167" s="35" t="s">
        <v>108</v>
      </c>
      <c r="AE167" s="35"/>
    </row>
    <row r="168" spans="1:31" ht="25">
      <c r="A168" s="35" t="s">
        <v>261</v>
      </c>
      <c r="B168" s="35" t="s">
        <v>118</v>
      </c>
      <c r="C168" s="35" t="s">
        <v>124</v>
      </c>
      <c r="D168" s="35">
        <v>0</v>
      </c>
      <c r="E168" s="35">
        <v>5882</v>
      </c>
      <c r="F168" s="35">
        <f t="shared" si="8"/>
        <v>203</v>
      </c>
      <c r="G168" s="35">
        <v>22.449805000000001</v>
      </c>
      <c r="H168" s="35">
        <v>88.235350999999994</v>
      </c>
      <c r="I168" s="35" t="s">
        <v>78</v>
      </c>
      <c r="J168" s="36" t="s">
        <v>125</v>
      </c>
      <c r="K168" s="35" t="s">
        <v>105</v>
      </c>
      <c r="L168" s="35" t="s">
        <v>63</v>
      </c>
      <c r="M168" s="35" t="s">
        <v>95</v>
      </c>
      <c r="N168" s="35" t="s">
        <v>211</v>
      </c>
      <c r="O168" s="35" t="s">
        <v>211</v>
      </c>
      <c r="P168" s="35" t="s">
        <v>359</v>
      </c>
      <c r="Q168" s="35">
        <v>5</v>
      </c>
      <c r="R168" s="35" t="s">
        <v>115</v>
      </c>
      <c r="S168" s="35" t="s">
        <v>124</v>
      </c>
      <c r="T168" s="35"/>
      <c r="U168" s="35" t="s">
        <v>35</v>
      </c>
      <c r="V168" s="35">
        <f t="shared" si="9"/>
        <v>7262</v>
      </c>
      <c r="W168" s="36" t="s">
        <v>211</v>
      </c>
      <c r="X168" s="35">
        <v>0</v>
      </c>
      <c r="Y168" s="35" t="s">
        <v>211</v>
      </c>
      <c r="Z168" s="35" t="s">
        <v>211</v>
      </c>
      <c r="AA168" s="35">
        <v>0</v>
      </c>
      <c r="AB168" s="35"/>
      <c r="AC168" s="35"/>
      <c r="AD168" s="35" t="s">
        <v>108</v>
      </c>
      <c r="AE168" s="35"/>
    </row>
    <row r="169" spans="1:31" ht="25">
      <c r="A169" s="35" t="s">
        <v>263</v>
      </c>
      <c r="B169" s="35" t="s">
        <v>118</v>
      </c>
      <c r="C169" s="35" t="s">
        <v>124</v>
      </c>
      <c r="D169" s="35">
        <v>0</v>
      </c>
      <c r="E169" s="35">
        <v>6037</v>
      </c>
      <c r="F169" s="35">
        <f t="shared" si="8"/>
        <v>155</v>
      </c>
      <c r="G169" s="35">
        <v>22.451142999999998</v>
      </c>
      <c r="H169" s="35">
        <v>88.235839999999996</v>
      </c>
      <c r="I169" s="35" t="s">
        <v>78</v>
      </c>
      <c r="J169" s="36" t="s">
        <v>125</v>
      </c>
      <c r="K169" s="35" t="s">
        <v>105</v>
      </c>
      <c r="L169" s="35" t="s">
        <v>63</v>
      </c>
      <c r="M169" s="35" t="s">
        <v>95</v>
      </c>
      <c r="N169" s="35" t="s">
        <v>211</v>
      </c>
      <c r="O169" s="35" t="s">
        <v>211</v>
      </c>
      <c r="P169" s="35" t="s">
        <v>359</v>
      </c>
      <c r="Q169" s="35">
        <v>5</v>
      </c>
      <c r="R169" s="35" t="s">
        <v>115</v>
      </c>
      <c r="S169" s="35" t="s">
        <v>124</v>
      </c>
      <c r="T169" s="35"/>
      <c r="U169" s="35" t="s">
        <v>35</v>
      </c>
      <c r="V169" s="35">
        <f t="shared" si="9"/>
        <v>7107</v>
      </c>
      <c r="W169" s="36" t="s">
        <v>211</v>
      </c>
      <c r="X169" s="35">
        <v>0</v>
      </c>
      <c r="Y169" s="35" t="s">
        <v>211</v>
      </c>
      <c r="Z169" s="35" t="s">
        <v>211</v>
      </c>
      <c r="AA169" s="35">
        <v>0</v>
      </c>
      <c r="AB169" s="35"/>
      <c r="AC169" s="35"/>
      <c r="AD169" s="35" t="s">
        <v>108</v>
      </c>
      <c r="AE169" s="35"/>
    </row>
    <row r="170" spans="1:31" ht="25">
      <c r="A170" s="35" t="s">
        <v>262</v>
      </c>
      <c r="B170" s="35" t="s">
        <v>118</v>
      </c>
      <c r="C170" s="35" t="s">
        <v>102</v>
      </c>
      <c r="D170" s="35">
        <v>0</v>
      </c>
      <c r="E170" s="35">
        <v>6162</v>
      </c>
      <c r="F170" s="35">
        <f t="shared" si="8"/>
        <v>125</v>
      </c>
      <c r="G170" s="35">
        <v>22.452199</v>
      </c>
      <c r="H170" s="35">
        <v>88.235626999999994</v>
      </c>
      <c r="I170" s="35" t="s">
        <v>78</v>
      </c>
      <c r="J170" s="36" t="s">
        <v>125</v>
      </c>
      <c r="K170" s="35" t="s">
        <v>105</v>
      </c>
      <c r="L170" s="35" t="s">
        <v>63</v>
      </c>
      <c r="M170" s="35" t="s">
        <v>95</v>
      </c>
      <c r="N170" s="35" t="s">
        <v>211</v>
      </c>
      <c r="O170" s="35" t="s">
        <v>211</v>
      </c>
      <c r="P170" s="35" t="s">
        <v>359</v>
      </c>
      <c r="Q170" s="35">
        <v>5</v>
      </c>
      <c r="R170" s="35" t="s">
        <v>115</v>
      </c>
      <c r="S170" s="35" t="s">
        <v>124</v>
      </c>
      <c r="T170" s="35"/>
      <c r="U170" s="35" t="s">
        <v>35</v>
      </c>
      <c r="V170" s="35">
        <f t="shared" si="9"/>
        <v>6982</v>
      </c>
      <c r="W170" s="36" t="s">
        <v>211</v>
      </c>
      <c r="X170" s="35">
        <v>0</v>
      </c>
      <c r="Y170" s="35" t="s">
        <v>211</v>
      </c>
      <c r="Z170" s="35" t="s">
        <v>211</v>
      </c>
      <c r="AA170" s="35">
        <v>0</v>
      </c>
      <c r="AB170" s="35"/>
      <c r="AC170" s="35"/>
      <c r="AD170" s="35" t="s">
        <v>108</v>
      </c>
      <c r="AE170" s="35"/>
    </row>
    <row r="171" spans="1:31" ht="25">
      <c r="A171" s="35" t="s">
        <v>264</v>
      </c>
      <c r="B171" s="35" t="s">
        <v>118</v>
      </c>
      <c r="C171" s="35" t="s">
        <v>124</v>
      </c>
      <c r="D171" s="35">
        <v>0</v>
      </c>
      <c r="E171" s="35">
        <v>6297</v>
      </c>
      <c r="F171" s="35">
        <f t="shared" si="8"/>
        <v>135</v>
      </c>
      <c r="G171" s="35">
        <v>22.453436</v>
      </c>
      <c r="H171" s="35">
        <v>88.235772999999995</v>
      </c>
      <c r="I171" s="35" t="s">
        <v>78</v>
      </c>
      <c r="J171" s="36" t="s">
        <v>125</v>
      </c>
      <c r="K171" s="35" t="s">
        <v>105</v>
      </c>
      <c r="L171" s="35" t="s">
        <v>63</v>
      </c>
      <c r="M171" s="35" t="s">
        <v>95</v>
      </c>
      <c r="N171" s="35" t="s">
        <v>211</v>
      </c>
      <c r="O171" s="35" t="s">
        <v>211</v>
      </c>
      <c r="P171" s="35" t="s">
        <v>359</v>
      </c>
      <c r="Q171" s="35">
        <v>5</v>
      </c>
      <c r="R171" s="35" t="s">
        <v>115</v>
      </c>
      <c r="S171" s="35" t="s">
        <v>124</v>
      </c>
      <c r="T171" s="35"/>
      <c r="U171" s="35" t="s">
        <v>35</v>
      </c>
      <c r="V171" s="35">
        <f t="shared" si="9"/>
        <v>6847</v>
      </c>
      <c r="W171" s="36" t="s">
        <v>211</v>
      </c>
      <c r="X171" s="35">
        <v>0</v>
      </c>
      <c r="Y171" s="35" t="s">
        <v>211</v>
      </c>
      <c r="Z171" s="35" t="s">
        <v>211</v>
      </c>
      <c r="AA171" s="35">
        <v>0</v>
      </c>
      <c r="AB171" s="35"/>
      <c r="AC171" s="35"/>
      <c r="AD171" s="35" t="s">
        <v>108</v>
      </c>
      <c r="AE171" s="35"/>
    </row>
    <row r="172" spans="1:31" ht="25">
      <c r="A172" s="35" t="s">
        <v>265</v>
      </c>
      <c r="B172" s="35" t="s">
        <v>118</v>
      </c>
      <c r="C172" s="35" t="s">
        <v>124</v>
      </c>
      <c r="D172" s="35">
        <v>0</v>
      </c>
      <c r="E172" s="35">
        <v>6405</v>
      </c>
      <c r="F172" s="35">
        <f t="shared" si="8"/>
        <v>108</v>
      </c>
      <c r="G172" s="35">
        <v>22.454167000000002</v>
      </c>
      <c r="H172" s="35">
        <v>88.236366000000004</v>
      </c>
      <c r="I172" s="35" t="s">
        <v>78</v>
      </c>
      <c r="J172" s="36" t="s">
        <v>125</v>
      </c>
      <c r="K172" s="35" t="s">
        <v>105</v>
      </c>
      <c r="L172" s="35" t="s">
        <v>63</v>
      </c>
      <c r="M172" s="35" t="s">
        <v>95</v>
      </c>
      <c r="N172" s="35" t="s">
        <v>211</v>
      </c>
      <c r="O172" s="35" t="s">
        <v>211</v>
      </c>
      <c r="P172" s="35" t="s">
        <v>359</v>
      </c>
      <c r="Q172" s="35">
        <v>5</v>
      </c>
      <c r="R172" s="35" t="s">
        <v>115</v>
      </c>
      <c r="S172" s="35" t="s">
        <v>124</v>
      </c>
      <c r="T172" s="35"/>
      <c r="U172" s="35" t="s">
        <v>35</v>
      </c>
      <c r="V172" s="35">
        <f t="shared" si="9"/>
        <v>6739</v>
      </c>
      <c r="W172" s="36" t="s">
        <v>211</v>
      </c>
      <c r="X172" s="35">
        <v>0</v>
      </c>
      <c r="Y172" s="35" t="s">
        <v>211</v>
      </c>
      <c r="Z172" s="35" t="s">
        <v>211</v>
      </c>
      <c r="AA172" s="35">
        <v>0</v>
      </c>
      <c r="AB172" s="35"/>
      <c r="AC172" s="35"/>
      <c r="AD172" s="35" t="s">
        <v>108</v>
      </c>
      <c r="AE172" s="35"/>
    </row>
    <row r="173" spans="1:31" ht="25">
      <c r="A173" s="35" t="s">
        <v>267</v>
      </c>
      <c r="B173" s="35" t="s">
        <v>118</v>
      </c>
      <c r="C173" s="35" t="s">
        <v>102</v>
      </c>
      <c r="D173" s="35">
        <v>0</v>
      </c>
      <c r="E173" s="35">
        <v>6497</v>
      </c>
      <c r="F173" s="35">
        <f t="shared" si="8"/>
        <v>92</v>
      </c>
      <c r="G173" s="35">
        <v>22.454936</v>
      </c>
      <c r="H173" s="35">
        <v>88.236913000000001</v>
      </c>
      <c r="I173" s="35" t="s">
        <v>78</v>
      </c>
      <c r="J173" s="36" t="s">
        <v>125</v>
      </c>
      <c r="K173" s="35" t="s">
        <v>105</v>
      </c>
      <c r="L173" s="35" t="s">
        <v>63</v>
      </c>
      <c r="M173" s="35" t="s">
        <v>95</v>
      </c>
      <c r="N173" s="35" t="s">
        <v>211</v>
      </c>
      <c r="O173" s="35" t="s">
        <v>211</v>
      </c>
      <c r="P173" s="35" t="s">
        <v>359</v>
      </c>
      <c r="Q173" s="35">
        <v>5</v>
      </c>
      <c r="R173" s="35" t="s">
        <v>115</v>
      </c>
      <c r="S173" s="35" t="s">
        <v>124</v>
      </c>
      <c r="T173" s="35"/>
      <c r="U173" s="35" t="s">
        <v>35</v>
      </c>
      <c r="V173" s="35">
        <f t="shared" si="9"/>
        <v>6647</v>
      </c>
      <c r="W173" s="36" t="s">
        <v>211</v>
      </c>
      <c r="X173" s="35">
        <v>0</v>
      </c>
      <c r="Y173" s="35" t="s">
        <v>211</v>
      </c>
      <c r="Z173" s="35" t="s">
        <v>211</v>
      </c>
      <c r="AA173" s="35">
        <v>0</v>
      </c>
      <c r="AB173" s="35"/>
      <c r="AC173" s="35"/>
      <c r="AD173" s="35" t="s">
        <v>108</v>
      </c>
      <c r="AE173" s="35"/>
    </row>
    <row r="174" spans="1:31" ht="25">
      <c r="A174" s="35" t="s">
        <v>266</v>
      </c>
      <c r="B174" s="35" t="s">
        <v>118</v>
      </c>
      <c r="C174" s="35" t="s">
        <v>102</v>
      </c>
      <c r="D174" s="35">
        <v>0</v>
      </c>
      <c r="E174" s="35">
        <v>6865</v>
      </c>
      <c r="F174" s="35">
        <f t="shared" si="8"/>
        <v>368</v>
      </c>
      <c r="G174" s="35">
        <v>22.457754999999999</v>
      </c>
      <c r="H174" s="35">
        <v>88.238547999999994</v>
      </c>
      <c r="I174" s="35" t="s">
        <v>78</v>
      </c>
      <c r="J174" s="36" t="s">
        <v>125</v>
      </c>
      <c r="K174" s="35" t="s">
        <v>105</v>
      </c>
      <c r="L174" s="35" t="s">
        <v>63</v>
      </c>
      <c r="M174" s="35" t="s">
        <v>95</v>
      </c>
      <c r="N174" s="35" t="s">
        <v>211</v>
      </c>
      <c r="O174" s="35" t="s">
        <v>211</v>
      </c>
      <c r="P174" s="35" t="s">
        <v>359</v>
      </c>
      <c r="Q174" s="35">
        <v>5</v>
      </c>
      <c r="R174" s="35" t="s">
        <v>115</v>
      </c>
      <c r="S174" s="35" t="s">
        <v>124</v>
      </c>
      <c r="T174" s="35"/>
      <c r="U174" s="35" t="s">
        <v>35</v>
      </c>
      <c r="V174" s="35">
        <f t="shared" si="9"/>
        <v>6279</v>
      </c>
      <c r="W174" s="36" t="s">
        <v>211</v>
      </c>
      <c r="X174" s="35">
        <v>0</v>
      </c>
      <c r="Y174" s="35" t="s">
        <v>211</v>
      </c>
      <c r="Z174" s="35" t="s">
        <v>211</v>
      </c>
      <c r="AA174" s="35">
        <v>0</v>
      </c>
      <c r="AB174" s="35"/>
      <c r="AC174" s="35"/>
      <c r="AD174" s="35" t="s">
        <v>108</v>
      </c>
      <c r="AE174" s="35"/>
    </row>
    <row r="175" spans="1:31" ht="25">
      <c r="A175" s="35" t="s">
        <v>113</v>
      </c>
      <c r="B175" s="35" t="s">
        <v>114</v>
      </c>
      <c r="C175" s="35" t="s">
        <v>124</v>
      </c>
      <c r="D175" s="35">
        <v>0</v>
      </c>
      <c r="E175" s="35">
        <v>7079</v>
      </c>
      <c r="F175" s="35">
        <f t="shared" si="8"/>
        <v>214</v>
      </c>
      <c r="G175" s="35">
        <v>22.459323999999999</v>
      </c>
      <c r="H175" s="35">
        <v>88.239479000000003</v>
      </c>
      <c r="I175" s="35" t="s">
        <v>78</v>
      </c>
      <c r="J175" s="36" t="s">
        <v>125</v>
      </c>
      <c r="K175" s="35" t="s">
        <v>105</v>
      </c>
      <c r="L175" s="35" t="s">
        <v>63</v>
      </c>
      <c r="M175" s="35" t="s">
        <v>95</v>
      </c>
      <c r="N175" s="35" t="s">
        <v>211</v>
      </c>
      <c r="O175" s="35" t="s">
        <v>211</v>
      </c>
      <c r="P175" s="35" t="s">
        <v>359</v>
      </c>
      <c r="Q175" s="35">
        <v>5</v>
      </c>
      <c r="R175" s="35" t="s">
        <v>115</v>
      </c>
      <c r="S175" s="35" t="s">
        <v>124</v>
      </c>
      <c r="T175" s="35"/>
      <c r="U175" s="35" t="s">
        <v>35</v>
      </c>
      <c r="V175" s="35">
        <f t="shared" si="9"/>
        <v>6065</v>
      </c>
      <c r="W175" s="36" t="s">
        <v>211</v>
      </c>
      <c r="X175" s="35">
        <v>0</v>
      </c>
      <c r="Y175" s="35" t="s">
        <v>211</v>
      </c>
      <c r="Z175" s="35" t="s">
        <v>211</v>
      </c>
      <c r="AA175" s="35">
        <v>0</v>
      </c>
      <c r="AB175" s="35"/>
      <c r="AC175" s="35"/>
      <c r="AD175" s="35" t="s">
        <v>108</v>
      </c>
      <c r="AE175" s="35"/>
    </row>
    <row r="176" spans="1:31" ht="25">
      <c r="A176" s="35" t="s">
        <v>179</v>
      </c>
      <c r="B176" s="35" t="s">
        <v>171</v>
      </c>
      <c r="C176" s="35" t="s">
        <v>102</v>
      </c>
      <c r="D176" s="35">
        <v>0</v>
      </c>
      <c r="E176" s="35">
        <v>7223</v>
      </c>
      <c r="F176" s="35">
        <f t="shared" si="8"/>
        <v>144</v>
      </c>
      <c r="G176" s="35">
        <v>22.460570000000001</v>
      </c>
      <c r="H176" s="35">
        <v>88.239883000000006</v>
      </c>
      <c r="I176" s="35" t="s">
        <v>78</v>
      </c>
      <c r="J176" s="36" t="s">
        <v>125</v>
      </c>
      <c r="K176" s="35" t="s">
        <v>105</v>
      </c>
      <c r="L176" s="35" t="s">
        <v>63</v>
      </c>
      <c r="M176" s="35" t="s">
        <v>95</v>
      </c>
      <c r="N176" s="35" t="s">
        <v>211</v>
      </c>
      <c r="O176" s="35" t="s">
        <v>211</v>
      </c>
      <c r="P176" s="35" t="s">
        <v>359</v>
      </c>
      <c r="Q176" s="35">
        <v>5</v>
      </c>
      <c r="R176" s="35" t="s">
        <v>115</v>
      </c>
      <c r="S176" s="35" t="s">
        <v>124</v>
      </c>
      <c r="T176" s="35"/>
      <c r="U176" s="35" t="s">
        <v>35</v>
      </c>
      <c r="V176" s="35">
        <f t="shared" si="9"/>
        <v>5921</v>
      </c>
      <c r="W176" s="36" t="s">
        <v>211</v>
      </c>
      <c r="X176" s="35">
        <v>0</v>
      </c>
      <c r="Y176" s="35" t="s">
        <v>211</v>
      </c>
      <c r="Z176" s="35" t="s">
        <v>211</v>
      </c>
      <c r="AA176" s="35">
        <v>0</v>
      </c>
      <c r="AB176" s="35"/>
      <c r="AC176" s="35"/>
      <c r="AD176" s="35" t="s">
        <v>108</v>
      </c>
      <c r="AE176" s="35"/>
    </row>
    <row r="177" spans="1:31" ht="25">
      <c r="A177" s="35" t="s">
        <v>268</v>
      </c>
      <c r="B177" s="35" t="s">
        <v>118</v>
      </c>
      <c r="C177" s="35" t="s">
        <v>124</v>
      </c>
      <c r="D177" s="35">
        <v>0</v>
      </c>
      <c r="E177" s="35">
        <v>7464</v>
      </c>
      <c r="F177" s="35">
        <f t="shared" si="8"/>
        <v>241</v>
      </c>
      <c r="G177" s="35">
        <v>22.46256</v>
      </c>
      <c r="H177" s="35">
        <v>88.240870999999999</v>
      </c>
      <c r="I177" s="35" t="s">
        <v>78</v>
      </c>
      <c r="J177" s="36" t="s">
        <v>125</v>
      </c>
      <c r="K177" s="35" t="s">
        <v>105</v>
      </c>
      <c r="L177" s="35" t="s">
        <v>63</v>
      </c>
      <c r="M177" s="35" t="s">
        <v>95</v>
      </c>
      <c r="N177" s="35" t="s">
        <v>211</v>
      </c>
      <c r="O177" s="35" t="s">
        <v>211</v>
      </c>
      <c r="P177" s="35" t="s">
        <v>359</v>
      </c>
      <c r="Q177" s="35">
        <v>5</v>
      </c>
      <c r="R177" s="35" t="s">
        <v>115</v>
      </c>
      <c r="S177" s="35" t="s">
        <v>124</v>
      </c>
      <c r="T177" s="35"/>
      <c r="U177" s="35" t="s">
        <v>35</v>
      </c>
      <c r="V177" s="35">
        <f t="shared" si="9"/>
        <v>5680</v>
      </c>
      <c r="W177" s="36" t="s">
        <v>211</v>
      </c>
      <c r="X177" s="35">
        <v>0</v>
      </c>
      <c r="Y177" s="35" t="s">
        <v>211</v>
      </c>
      <c r="Z177" s="35" t="s">
        <v>211</v>
      </c>
      <c r="AA177" s="35">
        <v>0</v>
      </c>
      <c r="AB177" s="35"/>
      <c r="AC177" s="35"/>
      <c r="AD177" s="35" t="s">
        <v>108</v>
      </c>
      <c r="AE177" s="35"/>
    </row>
    <row r="178" spans="1:31" ht="25">
      <c r="A178" s="35" t="s">
        <v>269</v>
      </c>
      <c r="B178" s="35" t="s">
        <v>118</v>
      </c>
      <c r="C178" s="35" t="s">
        <v>102</v>
      </c>
      <c r="D178" s="35">
        <v>0</v>
      </c>
      <c r="E178" s="35">
        <v>7729</v>
      </c>
      <c r="F178" s="35">
        <f t="shared" si="8"/>
        <v>265</v>
      </c>
      <c r="G178" s="35">
        <v>22.464815000000002</v>
      </c>
      <c r="H178" s="35">
        <v>88.241770000000002</v>
      </c>
      <c r="I178" s="35" t="s">
        <v>78</v>
      </c>
      <c r="J178" s="36" t="s">
        <v>125</v>
      </c>
      <c r="K178" s="35" t="s">
        <v>105</v>
      </c>
      <c r="L178" s="35" t="s">
        <v>63</v>
      </c>
      <c r="M178" s="35" t="s">
        <v>95</v>
      </c>
      <c r="N178" s="35" t="s">
        <v>211</v>
      </c>
      <c r="O178" s="35" t="s">
        <v>211</v>
      </c>
      <c r="P178" s="35" t="s">
        <v>359</v>
      </c>
      <c r="Q178" s="35">
        <v>5</v>
      </c>
      <c r="R178" s="35" t="s">
        <v>115</v>
      </c>
      <c r="S178" s="35" t="s">
        <v>124</v>
      </c>
      <c r="T178" s="35"/>
      <c r="U178" s="35" t="s">
        <v>35</v>
      </c>
      <c r="V178" s="35">
        <f t="shared" si="9"/>
        <v>5415</v>
      </c>
      <c r="W178" s="36" t="s">
        <v>211</v>
      </c>
      <c r="X178" s="35">
        <v>0</v>
      </c>
      <c r="Y178" s="35" t="s">
        <v>211</v>
      </c>
      <c r="Z178" s="35" t="s">
        <v>211</v>
      </c>
      <c r="AA178" s="35">
        <v>0</v>
      </c>
      <c r="AB178" s="35"/>
      <c r="AC178" s="35"/>
      <c r="AD178" s="35" t="s">
        <v>108</v>
      </c>
      <c r="AE178" s="35"/>
    </row>
    <row r="179" spans="1:31" ht="25">
      <c r="A179" s="35" t="s">
        <v>270</v>
      </c>
      <c r="B179" s="35" t="s">
        <v>118</v>
      </c>
      <c r="C179" s="35" t="s">
        <v>102</v>
      </c>
      <c r="D179" s="35">
        <v>0</v>
      </c>
      <c r="E179" s="35">
        <v>7989</v>
      </c>
      <c r="F179" s="35">
        <f t="shared" si="8"/>
        <v>260</v>
      </c>
      <c r="G179" s="35">
        <v>22.466702000000002</v>
      </c>
      <c r="H179" s="35">
        <v>88.243110000000001</v>
      </c>
      <c r="I179" s="35" t="s">
        <v>78</v>
      </c>
      <c r="J179" s="36" t="s">
        <v>125</v>
      </c>
      <c r="K179" s="35" t="s">
        <v>105</v>
      </c>
      <c r="L179" s="35" t="s">
        <v>63</v>
      </c>
      <c r="M179" s="35" t="s">
        <v>95</v>
      </c>
      <c r="N179" s="35" t="s">
        <v>211</v>
      </c>
      <c r="O179" s="35" t="s">
        <v>211</v>
      </c>
      <c r="P179" s="35" t="s">
        <v>359</v>
      </c>
      <c r="Q179" s="35">
        <v>5</v>
      </c>
      <c r="R179" s="35" t="s">
        <v>115</v>
      </c>
      <c r="S179" s="35" t="s">
        <v>124</v>
      </c>
      <c r="T179" s="35"/>
      <c r="U179" s="35" t="s">
        <v>35</v>
      </c>
      <c r="V179" s="35">
        <f t="shared" si="9"/>
        <v>5155</v>
      </c>
      <c r="W179" s="36" t="s">
        <v>211</v>
      </c>
      <c r="X179" s="35">
        <v>0</v>
      </c>
      <c r="Y179" s="35" t="s">
        <v>211</v>
      </c>
      <c r="Z179" s="35" t="s">
        <v>211</v>
      </c>
      <c r="AA179" s="35">
        <v>0</v>
      </c>
      <c r="AB179" s="35"/>
      <c r="AC179" s="35"/>
      <c r="AD179" s="35" t="s">
        <v>108</v>
      </c>
      <c r="AE179" s="35"/>
    </row>
    <row r="180" spans="1:31" ht="25">
      <c r="A180" s="35" t="s">
        <v>113</v>
      </c>
      <c r="B180" s="35" t="s">
        <v>114</v>
      </c>
      <c r="C180" s="35" t="s">
        <v>124</v>
      </c>
      <c r="D180" s="35">
        <v>0</v>
      </c>
      <c r="E180" s="35">
        <v>8070</v>
      </c>
      <c r="F180" s="35">
        <f t="shared" si="8"/>
        <v>81</v>
      </c>
      <c r="G180" s="35">
        <v>22.467811999999999</v>
      </c>
      <c r="H180" s="35">
        <v>88.244021000000004</v>
      </c>
      <c r="I180" s="35" t="s">
        <v>78</v>
      </c>
      <c r="J180" s="36" t="s">
        <v>125</v>
      </c>
      <c r="K180" s="35" t="s">
        <v>105</v>
      </c>
      <c r="L180" s="35" t="s">
        <v>63</v>
      </c>
      <c r="M180" s="35" t="s">
        <v>95</v>
      </c>
      <c r="N180" s="35" t="s">
        <v>211</v>
      </c>
      <c r="O180" s="35" t="s">
        <v>211</v>
      </c>
      <c r="P180" s="35" t="s">
        <v>359</v>
      </c>
      <c r="Q180" s="35">
        <v>5</v>
      </c>
      <c r="R180" s="35" t="s">
        <v>115</v>
      </c>
      <c r="S180" s="35" t="s">
        <v>124</v>
      </c>
      <c r="T180" s="35"/>
      <c r="U180" s="35" t="s">
        <v>35</v>
      </c>
      <c r="V180" s="35">
        <f t="shared" si="9"/>
        <v>5074</v>
      </c>
      <c r="W180" s="36" t="s">
        <v>211</v>
      </c>
      <c r="X180" s="35">
        <v>0</v>
      </c>
      <c r="Y180" s="35" t="s">
        <v>211</v>
      </c>
      <c r="Z180" s="35" t="s">
        <v>211</v>
      </c>
      <c r="AA180" s="35">
        <v>0</v>
      </c>
      <c r="AB180" s="35"/>
      <c r="AC180" s="35"/>
      <c r="AD180" s="35" t="s">
        <v>108</v>
      </c>
      <c r="AE180" s="35"/>
    </row>
    <row r="181" spans="1:31" ht="25">
      <c r="A181" s="35" t="s">
        <v>271</v>
      </c>
      <c r="B181" s="35" t="s">
        <v>118</v>
      </c>
      <c r="C181" s="35" t="s">
        <v>124</v>
      </c>
      <c r="D181" s="35">
        <v>0</v>
      </c>
      <c r="E181" s="35">
        <v>8250</v>
      </c>
      <c r="F181" s="35">
        <f t="shared" si="8"/>
        <v>180</v>
      </c>
      <c r="G181" s="35">
        <v>22.468692000000001</v>
      </c>
      <c r="H181" s="35">
        <v>88.244321999999997</v>
      </c>
      <c r="I181" s="35" t="s">
        <v>78</v>
      </c>
      <c r="J181" s="36" t="s">
        <v>125</v>
      </c>
      <c r="K181" s="35" t="s">
        <v>105</v>
      </c>
      <c r="L181" s="35" t="s">
        <v>63</v>
      </c>
      <c r="M181" s="35" t="s">
        <v>95</v>
      </c>
      <c r="N181" s="35" t="s">
        <v>211</v>
      </c>
      <c r="O181" s="35" t="s">
        <v>211</v>
      </c>
      <c r="P181" s="35" t="s">
        <v>359</v>
      </c>
      <c r="Q181" s="35">
        <v>5</v>
      </c>
      <c r="R181" s="35" t="s">
        <v>115</v>
      </c>
      <c r="S181" s="35" t="s">
        <v>124</v>
      </c>
      <c r="T181" s="35"/>
      <c r="U181" s="35" t="s">
        <v>35</v>
      </c>
      <c r="V181" s="35">
        <f t="shared" si="9"/>
        <v>4894</v>
      </c>
      <c r="W181" s="36" t="s">
        <v>211</v>
      </c>
      <c r="X181" s="35">
        <v>0</v>
      </c>
      <c r="Y181" s="35" t="s">
        <v>211</v>
      </c>
      <c r="Z181" s="35" t="s">
        <v>211</v>
      </c>
      <c r="AA181" s="35">
        <v>0</v>
      </c>
      <c r="AB181" s="35"/>
      <c r="AC181" s="35"/>
      <c r="AD181" s="35" t="s">
        <v>108</v>
      </c>
      <c r="AE181" s="35"/>
    </row>
    <row r="182" spans="1:31" ht="25">
      <c r="A182" s="35" t="s">
        <v>272</v>
      </c>
      <c r="B182" s="35" t="s">
        <v>118</v>
      </c>
      <c r="C182" s="35" t="s">
        <v>124</v>
      </c>
      <c r="D182" s="35">
        <v>0</v>
      </c>
      <c r="E182" s="35">
        <v>8413</v>
      </c>
      <c r="F182" s="35">
        <f t="shared" si="8"/>
        <v>163</v>
      </c>
      <c r="G182" s="35">
        <v>22.470008</v>
      </c>
      <c r="H182" s="35">
        <v>88.244867999999997</v>
      </c>
      <c r="I182" s="35" t="s">
        <v>78</v>
      </c>
      <c r="J182" s="36" t="s">
        <v>125</v>
      </c>
      <c r="K182" s="35" t="s">
        <v>105</v>
      </c>
      <c r="L182" s="35" t="s">
        <v>63</v>
      </c>
      <c r="M182" s="35" t="s">
        <v>95</v>
      </c>
      <c r="N182" s="35" t="s">
        <v>211</v>
      </c>
      <c r="O182" s="35" t="s">
        <v>211</v>
      </c>
      <c r="P182" s="35" t="s">
        <v>359</v>
      </c>
      <c r="Q182" s="35">
        <v>5</v>
      </c>
      <c r="R182" s="35" t="s">
        <v>115</v>
      </c>
      <c r="S182" s="35" t="s">
        <v>124</v>
      </c>
      <c r="T182" s="35"/>
      <c r="U182" s="35" t="s">
        <v>35</v>
      </c>
      <c r="V182" s="35">
        <f t="shared" si="9"/>
        <v>4731</v>
      </c>
      <c r="W182" s="36" t="s">
        <v>211</v>
      </c>
      <c r="X182" s="35">
        <v>0</v>
      </c>
      <c r="Y182" s="35" t="s">
        <v>211</v>
      </c>
      <c r="Z182" s="35" t="s">
        <v>211</v>
      </c>
      <c r="AA182" s="35">
        <v>0</v>
      </c>
      <c r="AB182" s="35"/>
      <c r="AC182" s="35"/>
      <c r="AD182" s="35" t="s">
        <v>108</v>
      </c>
      <c r="AE182" s="35"/>
    </row>
    <row r="183" spans="1:31" ht="25">
      <c r="A183" s="35" t="s">
        <v>273</v>
      </c>
      <c r="B183" s="35" t="s">
        <v>118</v>
      </c>
      <c r="C183" s="35" t="s">
        <v>124</v>
      </c>
      <c r="D183" s="35">
        <v>0</v>
      </c>
      <c r="E183" s="35">
        <v>8563</v>
      </c>
      <c r="F183" s="35">
        <f t="shared" si="8"/>
        <v>150</v>
      </c>
      <c r="G183" s="35">
        <v>22.471374000000001</v>
      </c>
      <c r="H183" s="35">
        <v>88.244658000000001</v>
      </c>
      <c r="I183" s="35" t="s">
        <v>78</v>
      </c>
      <c r="J183" s="36" t="s">
        <v>125</v>
      </c>
      <c r="K183" s="35" t="s">
        <v>105</v>
      </c>
      <c r="L183" s="35" t="s">
        <v>63</v>
      </c>
      <c r="M183" s="35" t="s">
        <v>95</v>
      </c>
      <c r="N183" s="35" t="s">
        <v>211</v>
      </c>
      <c r="O183" s="35" t="s">
        <v>211</v>
      </c>
      <c r="P183" s="35" t="s">
        <v>359</v>
      </c>
      <c r="Q183" s="35">
        <v>5</v>
      </c>
      <c r="R183" s="35" t="s">
        <v>115</v>
      </c>
      <c r="S183" s="35" t="s">
        <v>124</v>
      </c>
      <c r="T183" s="35"/>
      <c r="U183" s="35" t="s">
        <v>35</v>
      </c>
      <c r="V183" s="35">
        <f t="shared" si="9"/>
        <v>4581</v>
      </c>
      <c r="W183" s="36" t="s">
        <v>211</v>
      </c>
      <c r="X183" s="35">
        <v>0</v>
      </c>
      <c r="Y183" s="35" t="s">
        <v>211</v>
      </c>
      <c r="Z183" s="35" t="s">
        <v>211</v>
      </c>
      <c r="AA183" s="35">
        <v>0</v>
      </c>
      <c r="AB183" s="35"/>
      <c r="AC183" s="35"/>
      <c r="AD183" s="35" t="s">
        <v>108</v>
      </c>
      <c r="AE183" s="35"/>
    </row>
    <row r="184" spans="1:31" ht="25">
      <c r="A184" s="35" t="s">
        <v>274</v>
      </c>
      <c r="B184" s="35" t="s">
        <v>118</v>
      </c>
      <c r="C184" s="35" t="s">
        <v>102</v>
      </c>
      <c r="D184" s="35">
        <v>0</v>
      </c>
      <c r="E184" s="35">
        <v>8649</v>
      </c>
      <c r="F184" s="35">
        <f t="shared" si="8"/>
        <v>86</v>
      </c>
      <c r="G184" s="35">
        <v>22.471872999999999</v>
      </c>
      <c r="H184" s="35">
        <v>88.244110000000006</v>
      </c>
      <c r="I184" s="35" t="s">
        <v>78</v>
      </c>
      <c r="J184" s="36" t="s">
        <v>125</v>
      </c>
      <c r="K184" s="35" t="s">
        <v>105</v>
      </c>
      <c r="L184" s="35" t="s">
        <v>63</v>
      </c>
      <c r="M184" s="35" t="s">
        <v>95</v>
      </c>
      <c r="N184" s="35" t="s">
        <v>211</v>
      </c>
      <c r="O184" s="35" t="s">
        <v>211</v>
      </c>
      <c r="P184" s="35" t="s">
        <v>359</v>
      </c>
      <c r="Q184" s="35">
        <v>5</v>
      </c>
      <c r="R184" s="35" t="s">
        <v>115</v>
      </c>
      <c r="S184" s="35" t="s">
        <v>124</v>
      </c>
      <c r="T184" s="35"/>
      <c r="U184" s="35" t="s">
        <v>35</v>
      </c>
      <c r="V184" s="35">
        <f t="shared" si="9"/>
        <v>4495</v>
      </c>
      <c r="W184" s="36" t="s">
        <v>211</v>
      </c>
      <c r="X184" s="35">
        <v>0</v>
      </c>
      <c r="Y184" s="35" t="s">
        <v>211</v>
      </c>
      <c r="Z184" s="35" t="s">
        <v>211</v>
      </c>
      <c r="AA184" s="35">
        <v>0</v>
      </c>
      <c r="AB184" s="35"/>
      <c r="AC184" s="35"/>
      <c r="AD184" s="35" t="s">
        <v>108</v>
      </c>
      <c r="AE184" s="35"/>
    </row>
    <row r="185" spans="1:31" ht="25">
      <c r="A185" s="35" t="s">
        <v>275</v>
      </c>
      <c r="B185" s="35" t="s">
        <v>118</v>
      </c>
      <c r="C185" s="35" t="s">
        <v>102</v>
      </c>
      <c r="D185" s="35">
        <v>0</v>
      </c>
      <c r="E185" s="35">
        <v>8810</v>
      </c>
      <c r="F185" s="35">
        <f t="shared" si="8"/>
        <v>161</v>
      </c>
      <c r="G185" s="35">
        <v>22.472885000000002</v>
      </c>
      <c r="H185" s="35">
        <v>88.243026999999998</v>
      </c>
      <c r="I185" s="35" t="s">
        <v>78</v>
      </c>
      <c r="J185" s="36" t="s">
        <v>125</v>
      </c>
      <c r="K185" s="35" t="s">
        <v>105</v>
      </c>
      <c r="L185" s="35" t="s">
        <v>63</v>
      </c>
      <c r="M185" s="35" t="s">
        <v>95</v>
      </c>
      <c r="N185" s="35" t="s">
        <v>211</v>
      </c>
      <c r="O185" s="35" t="s">
        <v>211</v>
      </c>
      <c r="P185" s="35" t="s">
        <v>359</v>
      </c>
      <c r="Q185" s="35">
        <v>5</v>
      </c>
      <c r="R185" s="35" t="s">
        <v>115</v>
      </c>
      <c r="S185" s="35" t="s">
        <v>124</v>
      </c>
      <c r="T185" s="35"/>
      <c r="U185" s="35" t="s">
        <v>35</v>
      </c>
      <c r="V185" s="35">
        <f t="shared" si="9"/>
        <v>4334</v>
      </c>
      <c r="W185" s="36" t="s">
        <v>211</v>
      </c>
      <c r="X185" s="35">
        <v>0</v>
      </c>
      <c r="Y185" s="35" t="s">
        <v>211</v>
      </c>
      <c r="Z185" s="35" t="s">
        <v>211</v>
      </c>
      <c r="AA185" s="35">
        <v>0</v>
      </c>
      <c r="AB185" s="35"/>
      <c r="AC185" s="35"/>
      <c r="AD185" s="35" t="s">
        <v>108</v>
      </c>
      <c r="AE185" s="35"/>
    </row>
    <row r="186" spans="1:31" ht="25">
      <c r="A186" s="35" t="s">
        <v>113</v>
      </c>
      <c r="B186" s="35" t="s">
        <v>114</v>
      </c>
      <c r="C186" s="35" t="s">
        <v>124</v>
      </c>
      <c r="D186" s="35">
        <v>0</v>
      </c>
      <c r="E186" s="35">
        <v>8878</v>
      </c>
      <c r="F186" s="35">
        <f t="shared" si="8"/>
        <v>68</v>
      </c>
      <c r="G186" s="35">
        <v>22.473431999999999</v>
      </c>
      <c r="H186" s="35">
        <v>88.243084999999994</v>
      </c>
      <c r="I186" s="35" t="s">
        <v>78</v>
      </c>
      <c r="J186" s="36" t="s">
        <v>125</v>
      </c>
      <c r="K186" s="35" t="s">
        <v>105</v>
      </c>
      <c r="L186" s="35" t="s">
        <v>63</v>
      </c>
      <c r="M186" s="35" t="s">
        <v>95</v>
      </c>
      <c r="N186" s="35" t="s">
        <v>211</v>
      </c>
      <c r="O186" s="35" t="s">
        <v>211</v>
      </c>
      <c r="P186" s="35" t="s">
        <v>359</v>
      </c>
      <c r="Q186" s="35">
        <v>5</v>
      </c>
      <c r="R186" s="35" t="s">
        <v>115</v>
      </c>
      <c r="S186" s="35" t="s">
        <v>124</v>
      </c>
      <c r="T186" s="35"/>
      <c r="U186" s="35" t="s">
        <v>35</v>
      </c>
      <c r="V186" s="35">
        <f t="shared" si="9"/>
        <v>4266</v>
      </c>
      <c r="W186" s="36" t="s">
        <v>211</v>
      </c>
      <c r="X186" s="35">
        <v>0</v>
      </c>
      <c r="Y186" s="35" t="s">
        <v>211</v>
      </c>
      <c r="Z186" s="35" t="s">
        <v>211</v>
      </c>
      <c r="AA186" s="35">
        <v>0</v>
      </c>
      <c r="AB186" s="35"/>
      <c r="AC186" s="35"/>
      <c r="AD186" s="35" t="s">
        <v>108</v>
      </c>
      <c r="AE186" s="35"/>
    </row>
    <row r="187" spans="1:31" ht="25">
      <c r="A187" s="35" t="s">
        <v>276</v>
      </c>
      <c r="B187" s="35" t="s">
        <v>118</v>
      </c>
      <c r="C187" s="35" t="s">
        <v>124</v>
      </c>
      <c r="D187" s="35">
        <v>0</v>
      </c>
      <c r="E187" s="35">
        <v>9009</v>
      </c>
      <c r="F187" s="35">
        <f t="shared" si="8"/>
        <v>131</v>
      </c>
      <c r="G187" s="35">
        <v>22.474460000000001</v>
      </c>
      <c r="H187" s="35">
        <v>88.242571999999996</v>
      </c>
      <c r="I187" s="35" t="s">
        <v>78</v>
      </c>
      <c r="J187" s="36" t="s">
        <v>125</v>
      </c>
      <c r="K187" s="35" t="s">
        <v>105</v>
      </c>
      <c r="L187" s="35" t="s">
        <v>63</v>
      </c>
      <c r="M187" s="35" t="s">
        <v>95</v>
      </c>
      <c r="N187" s="35" t="s">
        <v>211</v>
      </c>
      <c r="O187" s="35" t="s">
        <v>211</v>
      </c>
      <c r="P187" s="35" t="s">
        <v>359</v>
      </c>
      <c r="Q187" s="35">
        <v>5</v>
      </c>
      <c r="R187" s="35" t="s">
        <v>115</v>
      </c>
      <c r="S187" s="35" t="s">
        <v>124</v>
      </c>
      <c r="T187" s="35"/>
      <c r="U187" s="35" t="s">
        <v>35</v>
      </c>
      <c r="V187" s="35">
        <f t="shared" si="9"/>
        <v>4135</v>
      </c>
      <c r="W187" s="36" t="s">
        <v>211</v>
      </c>
      <c r="X187" s="35">
        <v>0</v>
      </c>
      <c r="Y187" s="35" t="s">
        <v>211</v>
      </c>
      <c r="Z187" s="35" t="s">
        <v>211</v>
      </c>
      <c r="AA187" s="35">
        <v>0</v>
      </c>
      <c r="AB187" s="35"/>
      <c r="AC187" s="35"/>
      <c r="AD187" s="35" t="s">
        <v>108</v>
      </c>
      <c r="AE187" s="35"/>
    </row>
    <row r="188" spans="1:31" ht="25">
      <c r="A188" s="35" t="s">
        <v>277</v>
      </c>
      <c r="B188" s="35" t="s">
        <v>118</v>
      </c>
      <c r="C188" s="35" t="s">
        <v>102</v>
      </c>
      <c r="D188" s="35">
        <v>0</v>
      </c>
      <c r="E188" s="35">
        <v>9136</v>
      </c>
      <c r="F188" s="35">
        <f t="shared" si="8"/>
        <v>127</v>
      </c>
      <c r="G188" s="35">
        <v>22.475380999999999</v>
      </c>
      <c r="H188" s="35">
        <v>88.242277000000001</v>
      </c>
      <c r="I188" s="35" t="s">
        <v>78</v>
      </c>
      <c r="J188" s="36" t="s">
        <v>125</v>
      </c>
      <c r="K188" s="35" t="s">
        <v>105</v>
      </c>
      <c r="L188" s="35" t="s">
        <v>63</v>
      </c>
      <c r="M188" s="35" t="s">
        <v>95</v>
      </c>
      <c r="N188" s="35" t="s">
        <v>211</v>
      </c>
      <c r="O188" s="35" t="s">
        <v>211</v>
      </c>
      <c r="P188" s="35" t="s">
        <v>359</v>
      </c>
      <c r="Q188" s="35">
        <v>5</v>
      </c>
      <c r="R188" s="35" t="s">
        <v>115</v>
      </c>
      <c r="S188" s="35" t="s">
        <v>124</v>
      </c>
      <c r="T188" s="35"/>
      <c r="U188" s="35" t="s">
        <v>35</v>
      </c>
      <c r="V188" s="35">
        <f t="shared" si="9"/>
        <v>4008</v>
      </c>
      <c r="W188" s="36" t="s">
        <v>211</v>
      </c>
      <c r="X188" s="35">
        <v>0</v>
      </c>
      <c r="Y188" s="35" t="s">
        <v>211</v>
      </c>
      <c r="Z188" s="35" t="s">
        <v>211</v>
      </c>
      <c r="AA188" s="35">
        <v>0</v>
      </c>
      <c r="AB188" s="35"/>
      <c r="AC188" s="35"/>
      <c r="AD188" s="35" t="s">
        <v>108</v>
      </c>
      <c r="AE188" s="35"/>
    </row>
    <row r="189" spans="1:31" ht="25">
      <c r="A189" s="35" t="s">
        <v>278</v>
      </c>
      <c r="B189" s="35" t="s">
        <v>118</v>
      </c>
      <c r="C189" s="35" t="s">
        <v>102</v>
      </c>
      <c r="D189" s="35">
        <v>0</v>
      </c>
      <c r="E189" s="35">
        <v>9230</v>
      </c>
      <c r="F189" s="35">
        <f t="shared" si="8"/>
        <v>94</v>
      </c>
      <c r="G189" s="35">
        <v>22.476095000000001</v>
      </c>
      <c r="H189" s="35">
        <v>88.241861999999998</v>
      </c>
      <c r="I189" s="35" t="s">
        <v>78</v>
      </c>
      <c r="J189" s="36" t="s">
        <v>125</v>
      </c>
      <c r="K189" s="35" t="s">
        <v>105</v>
      </c>
      <c r="L189" s="35" t="s">
        <v>63</v>
      </c>
      <c r="M189" s="35" t="s">
        <v>95</v>
      </c>
      <c r="N189" s="35" t="s">
        <v>211</v>
      </c>
      <c r="O189" s="35" t="s">
        <v>211</v>
      </c>
      <c r="P189" s="35" t="s">
        <v>359</v>
      </c>
      <c r="Q189" s="35">
        <v>5</v>
      </c>
      <c r="R189" s="35" t="s">
        <v>115</v>
      </c>
      <c r="S189" s="35" t="s">
        <v>124</v>
      </c>
      <c r="T189" s="35"/>
      <c r="U189" s="35" t="s">
        <v>35</v>
      </c>
      <c r="V189" s="35">
        <f t="shared" si="9"/>
        <v>3914</v>
      </c>
      <c r="W189" s="36" t="s">
        <v>211</v>
      </c>
      <c r="X189" s="35">
        <v>0</v>
      </c>
      <c r="Y189" s="35" t="s">
        <v>211</v>
      </c>
      <c r="Z189" s="35" t="s">
        <v>211</v>
      </c>
      <c r="AA189" s="35">
        <v>0</v>
      </c>
      <c r="AB189" s="35"/>
      <c r="AC189" s="35"/>
      <c r="AD189" s="35" t="s">
        <v>108</v>
      </c>
      <c r="AE189" s="35"/>
    </row>
    <row r="190" spans="1:31" ht="25">
      <c r="A190" s="35" t="s">
        <v>279</v>
      </c>
      <c r="B190" s="35" t="s">
        <v>118</v>
      </c>
      <c r="C190" s="35" t="s">
        <v>102</v>
      </c>
      <c r="D190" s="35">
        <v>0</v>
      </c>
      <c r="E190" s="35">
        <v>9361</v>
      </c>
      <c r="F190" s="35">
        <f t="shared" si="8"/>
        <v>131</v>
      </c>
      <c r="G190" s="35">
        <v>22.477226999999999</v>
      </c>
      <c r="H190" s="35">
        <v>88.241184000000004</v>
      </c>
      <c r="I190" s="35" t="s">
        <v>78</v>
      </c>
      <c r="J190" s="36" t="s">
        <v>125</v>
      </c>
      <c r="K190" s="35" t="s">
        <v>105</v>
      </c>
      <c r="L190" s="35" t="s">
        <v>63</v>
      </c>
      <c r="M190" s="35" t="s">
        <v>95</v>
      </c>
      <c r="N190" s="35" t="s">
        <v>211</v>
      </c>
      <c r="O190" s="35" t="s">
        <v>211</v>
      </c>
      <c r="P190" s="35" t="s">
        <v>359</v>
      </c>
      <c r="Q190" s="35">
        <v>5</v>
      </c>
      <c r="R190" s="35" t="s">
        <v>115</v>
      </c>
      <c r="S190" s="35" t="s">
        <v>124</v>
      </c>
      <c r="T190" s="35"/>
      <c r="U190" s="35" t="s">
        <v>35</v>
      </c>
      <c r="V190" s="35">
        <f t="shared" si="9"/>
        <v>3783</v>
      </c>
      <c r="W190" s="36" t="s">
        <v>211</v>
      </c>
      <c r="X190" s="35">
        <v>0</v>
      </c>
      <c r="Y190" s="35" t="s">
        <v>211</v>
      </c>
      <c r="Z190" s="35" t="s">
        <v>211</v>
      </c>
      <c r="AA190" s="35">
        <v>0</v>
      </c>
      <c r="AB190" s="35"/>
      <c r="AC190" s="35"/>
      <c r="AD190" s="35" t="s">
        <v>108</v>
      </c>
      <c r="AE190" s="35"/>
    </row>
    <row r="191" spans="1:31" ht="25">
      <c r="A191" s="35" t="s">
        <v>280</v>
      </c>
      <c r="B191" s="35" t="s">
        <v>118</v>
      </c>
      <c r="C191" s="35" t="s">
        <v>102</v>
      </c>
      <c r="D191" s="35">
        <v>0</v>
      </c>
      <c r="E191" s="35">
        <v>9494</v>
      </c>
      <c r="F191" s="35">
        <f t="shared" si="8"/>
        <v>133</v>
      </c>
      <c r="G191" s="35">
        <v>22.477979999999999</v>
      </c>
      <c r="H191" s="35">
        <v>88.240241999999995</v>
      </c>
      <c r="I191" s="35" t="s">
        <v>78</v>
      </c>
      <c r="J191" s="36" t="s">
        <v>125</v>
      </c>
      <c r="K191" s="35" t="s">
        <v>105</v>
      </c>
      <c r="L191" s="35" t="s">
        <v>63</v>
      </c>
      <c r="M191" s="35" t="s">
        <v>95</v>
      </c>
      <c r="N191" s="35" t="s">
        <v>211</v>
      </c>
      <c r="O191" s="35" t="s">
        <v>211</v>
      </c>
      <c r="P191" s="35" t="s">
        <v>359</v>
      </c>
      <c r="Q191" s="35">
        <v>5</v>
      </c>
      <c r="R191" s="35" t="s">
        <v>115</v>
      </c>
      <c r="S191" s="35" t="s">
        <v>124</v>
      </c>
      <c r="T191" s="35"/>
      <c r="U191" s="35" t="s">
        <v>35</v>
      </c>
      <c r="V191" s="35">
        <f t="shared" si="9"/>
        <v>3650</v>
      </c>
      <c r="W191" s="36" t="s">
        <v>211</v>
      </c>
      <c r="X191" s="35">
        <v>0</v>
      </c>
      <c r="Y191" s="35" t="s">
        <v>211</v>
      </c>
      <c r="Z191" s="35" t="s">
        <v>211</v>
      </c>
      <c r="AA191" s="35">
        <v>0</v>
      </c>
      <c r="AB191" s="35"/>
      <c r="AC191" s="35"/>
      <c r="AD191" s="35" t="s">
        <v>108</v>
      </c>
      <c r="AE191" s="35"/>
    </row>
    <row r="192" spans="1:31" ht="25">
      <c r="A192" s="35" t="s">
        <v>109</v>
      </c>
      <c r="B192" s="35" t="s">
        <v>110</v>
      </c>
      <c r="C192" s="35" t="s">
        <v>124</v>
      </c>
      <c r="D192" s="35">
        <v>0</v>
      </c>
      <c r="E192" s="35">
        <v>9561</v>
      </c>
      <c r="F192" s="35">
        <f t="shared" si="8"/>
        <v>67</v>
      </c>
      <c r="G192" s="35">
        <v>22.478491000000002</v>
      </c>
      <c r="H192" s="35">
        <v>88.239892999999995</v>
      </c>
      <c r="I192" s="35" t="s">
        <v>78</v>
      </c>
      <c r="J192" s="36" t="s">
        <v>125</v>
      </c>
      <c r="K192" s="35" t="s">
        <v>105</v>
      </c>
      <c r="L192" s="35" t="s">
        <v>63</v>
      </c>
      <c r="M192" s="35" t="s">
        <v>95</v>
      </c>
      <c r="N192" s="35" t="s">
        <v>211</v>
      </c>
      <c r="O192" s="35" t="s">
        <v>211</v>
      </c>
      <c r="P192" s="35" t="s">
        <v>359</v>
      </c>
      <c r="Q192" s="35">
        <v>5.8</v>
      </c>
      <c r="R192" s="35" t="s">
        <v>115</v>
      </c>
      <c r="S192" s="35" t="s">
        <v>124</v>
      </c>
      <c r="T192" s="35"/>
      <c r="U192" s="35" t="s">
        <v>35</v>
      </c>
      <c r="V192" s="35">
        <f t="shared" si="9"/>
        <v>3583</v>
      </c>
      <c r="W192" s="36" t="s">
        <v>211</v>
      </c>
      <c r="X192" s="35">
        <v>0</v>
      </c>
      <c r="Y192" s="35" t="s">
        <v>211</v>
      </c>
      <c r="Z192" s="35" t="s">
        <v>211</v>
      </c>
      <c r="AA192" s="35">
        <v>0</v>
      </c>
      <c r="AB192" s="35"/>
      <c r="AC192" s="35"/>
      <c r="AD192" s="35" t="s">
        <v>108</v>
      </c>
      <c r="AE192" s="35"/>
    </row>
    <row r="193" spans="1:31" ht="25">
      <c r="A193" s="35" t="s">
        <v>281</v>
      </c>
      <c r="B193" s="35" t="s">
        <v>118</v>
      </c>
      <c r="C193" s="35" t="s">
        <v>124</v>
      </c>
      <c r="D193" s="35">
        <v>0</v>
      </c>
      <c r="E193" s="35">
        <v>9679</v>
      </c>
      <c r="F193" s="35">
        <f t="shared" ref="F193:F256" si="10">E193-E192</f>
        <v>118</v>
      </c>
      <c r="G193" s="35">
        <v>22.479419</v>
      </c>
      <c r="H193" s="35">
        <v>88.240432999999996</v>
      </c>
      <c r="I193" s="35" t="s">
        <v>78</v>
      </c>
      <c r="J193" s="36" t="s">
        <v>125</v>
      </c>
      <c r="K193" s="35" t="s">
        <v>105</v>
      </c>
      <c r="L193" s="35" t="s">
        <v>63</v>
      </c>
      <c r="M193" s="35" t="s">
        <v>95</v>
      </c>
      <c r="N193" s="35" t="s">
        <v>211</v>
      </c>
      <c r="O193" s="35" t="s">
        <v>211</v>
      </c>
      <c r="P193" s="35" t="s">
        <v>359</v>
      </c>
      <c r="Q193" s="35">
        <v>5.8</v>
      </c>
      <c r="R193" s="35" t="s">
        <v>115</v>
      </c>
      <c r="S193" s="35" t="s">
        <v>124</v>
      </c>
      <c r="T193" s="35"/>
      <c r="U193" s="35" t="s">
        <v>35</v>
      </c>
      <c r="V193" s="35">
        <f t="shared" si="9"/>
        <v>3465</v>
      </c>
      <c r="W193" s="36" t="s">
        <v>211</v>
      </c>
      <c r="X193" s="35">
        <v>0</v>
      </c>
      <c r="Y193" s="35" t="s">
        <v>211</v>
      </c>
      <c r="Z193" s="35" t="s">
        <v>211</v>
      </c>
      <c r="AA193" s="35">
        <v>0</v>
      </c>
      <c r="AB193" s="35"/>
      <c r="AC193" s="35"/>
      <c r="AD193" s="35" t="s">
        <v>108</v>
      </c>
      <c r="AE193" s="35"/>
    </row>
    <row r="194" spans="1:31" ht="25">
      <c r="A194" s="35" t="s">
        <v>282</v>
      </c>
      <c r="B194" s="35" t="s">
        <v>118</v>
      </c>
      <c r="C194" s="35" t="s">
        <v>124</v>
      </c>
      <c r="D194" s="35">
        <v>0</v>
      </c>
      <c r="E194" s="35">
        <v>9778</v>
      </c>
      <c r="F194" s="35">
        <f t="shared" si="10"/>
        <v>99</v>
      </c>
      <c r="G194" s="35">
        <v>22.480236999999999</v>
      </c>
      <c r="H194" s="35">
        <v>88.240784000000005</v>
      </c>
      <c r="I194" s="35" t="s">
        <v>78</v>
      </c>
      <c r="J194" s="36" t="s">
        <v>125</v>
      </c>
      <c r="K194" s="35" t="s">
        <v>105</v>
      </c>
      <c r="L194" s="35" t="s">
        <v>63</v>
      </c>
      <c r="M194" s="35" t="s">
        <v>95</v>
      </c>
      <c r="N194" s="35" t="s">
        <v>211</v>
      </c>
      <c r="O194" s="35" t="s">
        <v>211</v>
      </c>
      <c r="P194" s="35" t="s">
        <v>359</v>
      </c>
      <c r="Q194" s="35">
        <v>5.8</v>
      </c>
      <c r="R194" s="35" t="s">
        <v>115</v>
      </c>
      <c r="S194" s="35" t="s">
        <v>124</v>
      </c>
      <c r="T194" s="35"/>
      <c r="U194" s="35" t="s">
        <v>35</v>
      </c>
      <c r="V194" s="35">
        <f t="shared" si="9"/>
        <v>3366</v>
      </c>
      <c r="W194" s="36" t="s">
        <v>211</v>
      </c>
      <c r="X194" s="35">
        <v>0</v>
      </c>
      <c r="Y194" s="35" t="s">
        <v>211</v>
      </c>
      <c r="Z194" s="35" t="s">
        <v>211</v>
      </c>
      <c r="AA194" s="35">
        <v>0</v>
      </c>
      <c r="AB194" s="35"/>
      <c r="AC194" s="35"/>
      <c r="AD194" s="35" t="s">
        <v>108</v>
      </c>
      <c r="AE194" s="35"/>
    </row>
    <row r="195" spans="1:31" ht="25">
      <c r="A195" s="35" t="s">
        <v>113</v>
      </c>
      <c r="B195" s="35" t="s">
        <v>114</v>
      </c>
      <c r="C195" s="35" t="s">
        <v>124</v>
      </c>
      <c r="D195" s="35">
        <v>0</v>
      </c>
      <c r="E195" s="35">
        <v>9866</v>
      </c>
      <c r="F195" s="35">
        <f t="shared" si="10"/>
        <v>88</v>
      </c>
      <c r="G195" s="35">
        <v>22.481058000000001</v>
      </c>
      <c r="H195" s="35">
        <v>88.240798999999996</v>
      </c>
      <c r="I195" s="35" t="s">
        <v>78</v>
      </c>
      <c r="J195" s="36" t="s">
        <v>125</v>
      </c>
      <c r="K195" s="35" t="s">
        <v>105</v>
      </c>
      <c r="L195" s="35" t="s">
        <v>63</v>
      </c>
      <c r="M195" s="35" t="s">
        <v>95</v>
      </c>
      <c r="N195" s="35" t="s">
        <v>211</v>
      </c>
      <c r="O195" s="35" t="s">
        <v>211</v>
      </c>
      <c r="P195" s="35" t="s">
        <v>359</v>
      </c>
      <c r="Q195" s="35">
        <v>5.8</v>
      </c>
      <c r="R195" s="35" t="s">
        <v>115</v>
      </c>
      <c r="S195" s="35" t="s">
        <v>124</v>
      </c>
      <c r="T195" s="35"/>
      <c r="U195" s="35" t="s">
        <v>35</v>
      </c>
      <c r="V195" s="35">
        <f t="shared" si="9"/>
        <v>3278</v>
      </c>
      <c r="W195" s="36" t="s">
        <v>211</v>
      </c>
      <c r="X195" s="35">
        <v>0</v>
      </c>
      <c r="Y195" s="35" t="s">
        <v>211</v>
      </c>
      <c r="Z195" s="35" t="s">
        <v>211</v>
      </c>
      <c r="AA195" s="35">
        <v>0</v>
      </c>
      <c r="AB195" s="35"/>
      <c r="AC195" s="35"/>
      <c r="AD195" s="35" t="s">
        <v>108</v>
      </c>
      <c r="AE195" s="35"/>
    </row>
    <row r="196" spans="1:31" ht="25">
      <c r="A196" s="35" t="s">
        <v>82</v>
      </c>
      <c r="B196" s="35" t="s">
        <v>101</v>
      </c>
      <c r="C196" s="35" t="s">
        <v>102</v>
      </c>
      <c r="D196" s="35">
        <v>0</v>
      </c>
      <c r="E196" s="35">
        <v>9887</v>
      </c>
      <c r="F196" s="35">
        <f t="shared" si="10"/>
        <v>21</v>
      </c>
      <c r="G196" s="35">
        <v>22.481106</v>
      </c>
      <c r="H196" s="35">
        <v>88.240673000000001</v>
      </c>
      <c r="I196" s="35" t="s">
        <v>78</v>
      </c>
      <c r="J196" s="36" t="s">
        <v>125</v>
      </c>
      <c r="K196" s="35" t="s">
        <v>105</v>
      </c>
      <c r="L196" s="35" t="s">
        <v>63</v>
      </c>
      <c r="M196" s="35" t="s">
        <v>95</v>
      </c>
      <c r="N196" s="35" t="s">
        <v>211</v>
      </c>
      <c r="O196" s="35" t="s">
        <v>211</v>
      </c>
      <c r="P196" s="35" t="s">
        <v>359</v>
      </c>
      <c r="Q196" s="35">
        <v>5.8</v>
      </c>
      <c r="R196" s="35" t="s">
        <v>115</v>
      </c>
      <c r="S196" s="35" t="s">
        <v>124</v>
      </c>
      <c r="T196" s="35"/>
      <c r="U196" s="35" t="s">
        <v>35</v>
      </c>
      <c r="V196" s="35">
        <v>3257</v>
      </c>
      <c r="W196" s="36" t="s">
        <v>211</v>
      </c>
      <c r="X196" s="35">
        <v>0</v>
      </c>
      <c r="Y196" s="35" t="s">
        <v>211</v>
      </c>
      <c r="Z196" s="35" t="s">
        <v>211</v>
      </c>
      <c r="AA196" s="35">
        <v>0</v>
      </c>
      <c r="AB196" s="35"/>
      <c r="AC196" s="35"/>
      <c r="AD196" s="35" t="s">
        <v>108</v>
      </c>
      <c r="AE196" s="35"/>
    </row>
    <row r="197" spans="1:31" ht="25">
      <c r="A197" s="35" t="s">
        <v>82</v>
      </c>
      <c r="B197" s="35" t="s">
        <v>101</v>
      </c>
      <c r="C197" s="35" t="s">
        <v>102</v>
      </c>
      <c r="D197" s="35">
        <v>0</v>
      </c>
      <c r="E197" s="35">
        <v>0</v>
      </c>
      <c r="F197" s="35">
        <v>0</v>
      </c>
      <c r="G197" s="35">
        <v>22.481106</v>
      </c>
      <c r="H197" s="35">
        <v>88.240673000000001</v>
      </c>
      <c r="I197" s="35" t="s">
        <v>81</v>
      </c>
      <c r="J197" s="36" t="s">
        <v>104</v>
      </c>
      <c r="K197" s="35" t="s">
        <v>105</v>
      </c>
      <c r="L197" s="35" t="s">
        <v>63</v>
      </c>
      <c r="M197" s="35" t="s">
        <v>96</v>
      </c>
      <c r="N197" s="35" t="s">
        <v>106</v>
      </c>
      <c r="O197" s="35" t="s">
        <v>106</v>
      </c>
      <c r="P197" s="35" t="s">
        <v>359</v>
      </c>
      <c r="Q197" s="35">
        <v>5.8</v>
      </c>
      <c r="R197" s="35" t="s">
        <v>115</v>
      </c>
      <c r="S197" s="35" t="s">
        <v>102</v>
      </c>
      <c r="T197" s="35"/>
      <c r="U197" s="35" t="s">
        <v>35</v>
      </c>
      <c r="V197" s="35">
        <f t="shared" ref="V197:V223" si="11">V198+F198</f>
        <v>3257</v>
      </c>
      <c r="W197" s="36" t="s">
        <v>211</v>
      </c>
      <c r="X197" s="35">
        <v>0</v>
      </c>
      <c r="Y197" s="35" t="s">
        <v>211</v>
      </c>
      <c r="Z197" s="35" t="s">
        <v>211</v>
      </c>
      <c r="AA197" s="35">
        <v>0</v>
      </c>
      <c r="AB197" s="35"/>
      <c r="AC197" s="35"/>
      <c r="AD197" s="35" t="s">
        <v>108</v>
      </c>
      <c r="AE197" s="35"/>
    </row>
    <row r="198" spans="1:31" ht="25">
      <c r="A198" s="35" t="s">
        <v>109</v>
      </c>
      <c r="B198" s="35" t="s">
        <v>110</v>
      </c>
      <c r="C198" s="35" t="s">
        <v>102</v>
      </c>
      <c r="D198" s="35">
        <v>0</v>
      </c>
      <c r="E198" s="35">
        <v>8</v>
      </c>
      <c r="F198" s="35">
        <f t="shared" si="10"/>
        <v>8</v>
      </c>
      <c r="G198" s="35">
        <v>22.481089999999998</v>
      </c>
      <c r="H198" s="35">
        <v>88.240736999999996</v>
      </c>
      <c r="I198" s="35" t="s">
        <v>81</v>
      </c>
      <c r="J198" s="36" t="s">
        <v>104</v>
      </c>
      <c r="K198" s="35" t="s">
        <v>105</v>
      </c>
      <c r="L198" s="35" t="s">
        <v>63</v>
      </c>
      <c r="M198" s="35" t="s">
        <v>96</v>
      </c>
      <c r="N198" s="35" t="s">
        <v>106</v>
      </c>
      <c r="O198" s="35" t="s">
        <v>106</v>
      </c>
      <c r="P198" s="35" t="s">
        <v>359</v>
      </c>
      <c r="Q198" s="35">
        <v>5.8</v>
      </c>
      <c r="R198" s="35" t="s">
        <v>115</v>
      </c>
      <c r="S198" s="35" t="s">
        <v>102</v>
      </c>
      <c r="T198" s="35"/>
      <c r="U198" s="35" t="s">
        <v>35</v>
      </c>
      <c r="V198" s="35">
        <f t="shared" si="11"/>
        <v>3249</v>
      </c>
      <c r="W198" s="36" t="s">
        <v>211</v>
      </c>
      <c r="X198" s="35">
        <v>0</v>
      </c>
      <c r="Y198" s="35" t="s">
        <v>211</v>
      </c>
      <c r="Z198" s="35" t="s">
        <v>211</v>
      </c>
      <c r="AA198" s="35">
        <v>0</v>
      </c>
      <c r="AB198" s="35"/>
      <c r="AC198" s="35"/>
      <c r="AD198" s="35" t="s">
        <v>108</v>
      </c>
      <c r="AE198" s="35"/>
    </row>
    <row r="199" spans="1:31" ht="25">
      <c r="A199" s="35" t="s">
        <v>284</v>
      </c>
      <c r="B199" s="35" t="s">
        <v>118</v>
      </c>
      <c r="C199" s="35" t="s">
        <v>124</v>
      </c>
      <c r="D199" s="35">
        <v>0</v>
      </c>
      <c r="E199" s="35">
        <v>90</v>
      </c>
      <c r="F199" s="35">
        <f t="shared" si="10"/>
        <v>82</v>
      </c>
      <c r="G199" s="35">
        <v>22.481819999999999</v>
      </c>
      <c r="H199" s="35">
        <v>88.240885000000006</v>
      </c>
      <c r="I199" s="35" t="s">
        <v>81</v>
      </c>
      <c r="J199" s="36" t="s">
        <v>104</v>
      </c>
      <c r="K199" s="35" t="s">
        <v>105</v>
      </c>
      <c r="L199" s="35" t="s">
        <v>63</v>
      </c>
      <c r="M199" s="35" t="s">
        <v>96</v>
      </c>
      <c r="N199" s="35" t="s">
        <v>106</v>
      </c>
      <c r="O199" s="35" t="s">
        <v>106</v>
      </c>
      <c r="P199" s="35" t="s">
        <v>359</v>
      </c>
      <c r="Q199" s="35">
        <v>5.8</v>
      </c>
      <c r="R199" s="35" t="s">
        <v>115</v>
      </c>
      <c r="S199" s="35" t="s">
        <v>102</v>
      </c>
      <c r="T199" s="35"/>
      <c r="U199" s="35" t="s">
        <v>35</v>
      </c>
      <c r="V199" s="35">
        <f t="shared" si="11"/>
        <v>3167</v>
      </c>
      <c r="W199" s="36" t="s">
        <v>211</v>
      </c>
      <c r="X199" s="35">
        <v>0</v>
      </c>
      <c r="Y199" s="35" t="s">
        <v>211</v>
      </c>
      <c r="Z199" s="35" t="s">
        <v>211</v>
      </c>
      <c r="AA199" s="35">
        <v>0</v>
      </c>
      <c r="AB199" s="35"/>
      <c r="AC199" s="35"/>
      <c r="AD199" s="35" t="s">
        <v>108</v>
      </c>
      <c r="AE199" s="35"/>
    </row>
    <row r="200" spans="1:31" ht="25">
      <c r="A200" s="35" t="s">
        <v>158</v>
      </c>
      <c r="B200" s="35" t="s">
        <v>118</v>
      </c>
      <c r="C200" s="35" t="s">
        <v>102</v>
      </c>
      <c r="D200" s="35">
        <v>0</v>
      </c>
      <c r="E200" s="35">
        <v>259</v>
      </c>
      <c r="F200" s="35">
        <f t="shared" si="10"/>
        <v>169</v>
      </c>
      <c r="G200" s="35">
        <v>22.483104999999998</v>
      </c>
      <c r="H200" s="35">
        <v>88.240393999999995</v>
      </c>
      <c r="I200" s="35" t="s">
        <v>81</v>
      </c>
      <c r="J200" s="36" t="s">
        <v>104</v>
      </c>
      <c r="K200" s="35" t="s">
        <v>105</v>
      </c>
      <c r="L200" s="35" t="s">
        <v>63</v>
      </c>
      <c r="M200" s="35" t="s">
        <v>96</v>
      </c>
      <c r="N200" s="35" t="s">
        <v>106</v>
      </c>
      <c r="O200" s="35" t="s">
        <v>106</v>
      </c>
      <c r="P200" s="35" t="s">
        <v>359</v>
      </c>
      <c r="Q200" s="35">
        <v>5.8</v>
      </c>
      <c r="R200" s="35" t="s">
        <v>115</v>
      </c>
      <c r="S200" s="35" t="s">
        <v>102</v>
      </c>
      <c r="T200" s="35"/>
      <c r="U200" s="35" t="s">
        <v>35</v>
      </c>
      <c r="V200" s="35">
        <f t="shared" si="11"/>
        <v>2998</v>
      </c>
      <c r="W200" s="36" t="s">
        <v>211</v>
      </c>
      <c r="X200" s="35">
        <v>0</v>
      </c>
      <c r="Y200" s="35" t="s">
        <v>211</v>
      </c>
      <c r="Z200" s="35" t="s">
        <v>211</v>
      </c>
      <c r="AA200" s="35">
        <v>0</v>
      </c>
      <c r="AB200" s="35"/>
      <c r="AC200" s="35"/>
      <c r="AD200" s="35" t="s">
        <v>108</v>
      </c>
      <c r="AE200" s="35"/>
    </row>
    <row r="201" spans="1:31" ht="25">
      <c r="A201" s="35" t="s">
        <v>285</v>
      </c>
      <c r="B201" s="35" t="s">
        <v>171</v>
      </c>
      <c r="C201" s="35" t="s">
        <v>102</v>
      </c>
      <c r="D201" s="35">
        <v>0</v>
      </c>
      <c r="E201" s="35">
        <v>360</v>
      </c>
      <c r="F201" s="35">
        <f t="shared" si="10"/>
        <v>101</v>
      </c>
      <c r="G201" s="35">
        <v>22.484088</v>
      </c>
      <c r="H201" s="35">
        <v>88.240193000000005</v>
      </c>
      <c r="I201" s="35" t="s">
        <v>81</v>
      </c>
      <c r="J201" s="36" t="s">
        <v>104</v>
      </c>
      <c r="K201" s="35" t="s">
        <v>105</v>
      </c>
      <c r="L201" s="35" t="s">
        <v>63</v>
      </c>
      <c r="M201" s="35" t="s">
        <v>96</v>
      </c>
      <c r="N201" s="35" t="s">
        <v>106</v>
      </c>
      <c r="O201" s="35" t="s">
        <v>106</v>
      </c>
      <c r="P201" s="35" t="s">
        <v>359</v>
      </c>
      <c r="Q201" s="35">
        <v>5.8</v>
      </c>
      <c r="R201" s="35" t="s">
        <v>115</v>
      </c>
      <c r="S201" s="35" t="s">
        <v>102</v>
      </c>
      <c r="T201" s="35"/>
      <c r="U201" s="35" t="s">
        <v>35</v>
      </c>
      <c r="V201" s="35">
        <f t="shared" si="11"/>
        <v>2897</v>
      </c>
      <c r="W201" s="36" t="s">
        <v>211</v>
      </c>
      <c r="X201" s="35">
        <v>0</v>
      </c>
      <c r="Y201" s="35" t="s">
        <v>211</v>
      </c>
      <c r="Z201" s="35" t="s">
        <v>211</v>
      </c>
      <c r="AA201" s="35">
        <v>0</v>
      </c>
      <c r="AB201" s="35"/>
      <c r="AC201" s="35"/>
      <c r="AD201" s="35" t="s">
        <v>108</v>
      </c>
      <c r="AE201" s="35"/>
    </row>
    <row r="202" spans="1:31" ht="25">
      <c r="A202" s="35" t="s">
        <v>113</v>
      </c>
      <c r="B202" s="35" t="s">
        <v>114</v>
      </c>
      <c r="C202" s="35" t="s">
        <v>102</v>
      </c>
      <c r="D202" s="35">
        <v>0</v>
      </c>
      <c r="E202" s="35">
        <v>530</v>
      </c>
      <c r="F202" s="35">
        <f t="shared" si="10"/>
        <v>170</v>
      </c>
      <c r="G202" s="35">
        <v>22.485206000000002</v>
      </c>
      <c r="H202" s="35">
        <v>88.239592000000002</v>
      </c>
      <c r="I202" s="35" t="s">
        <v>81</v>
      </c>
      <c r="J202" s="36" t="s">
        <v>104</v>
      </c>
      <c r="K202" s="35" t="s">
        <v>105</v>
      </c>
      <c r="L202" s="35" t="s">
        <v>63</v>
      </c>
      <c r="M202" s="35" t="s">
        <v>96</v>
      </c>
      <c r="N202" s="35" t="s">
        <v>106</v>
      </c>
      <c r="O202" s="35" t="s">
        <v>106</v>
      </c>
      <c r="P202" s="35" t="s">
        <v>359</v>
      </c>
      <c r="Q202" s="35">
        <v>5.8</v>
      </c>
      <c r="R202" s="35" t="s">
        <v>115</v>
      </c>
      <c r="S202" s="35" t="s">
        <v>102</v>
      </c>
      <c r="T202" s="35"/>
      <c r="U202" s="35" t="s">
        <v>35</v>
      </c>
      <c r="V202" s="35">
        <f t="shared" si="11"/>
        <v>2727</v>
      </c>
      <c r="W202" s="36" t="s">
        <v>211</v>
      </c>
      <c r="X202" s="35">
        <v>0</v>
      </c>
      <c r="Y202" s="35" t="s">
        <v>211</v>
      </c>
      <c r="Z202" s="35" t="s">
        <v>211</v>
      </c>
      <c r="AA202" s="35">
        <v>0</v>
      </c>
      <c r="AB202" s="35"/>
      <c r="AC202" s="35"/>
      <c r="AD202" s="35" t="s">
        <v>108</v>
      </c>
      <c r="AE202" s="35"/>
    </row>
    <row r="203" spans="1:31" ht="25">
      <c r="A203" s="35" t="s">
        <v>286</v>
      </c>
      <c r="B203" s="35" t="s">
        <v>118</v>
      </c>
      <c r="C203" s="35" t="s">
        <v>102</v>
      </c>
      <c r="D203" s="35">
        <v>0</v>
      </c>
      <c r="E203" s="35">
        <v>638</v>
      </c>
      <c r="F203" s="35">
        <f t="shared" si="10"/>
        <v>108</v>
      </c>
      <c r="G203" s="35">
        <v>22.486228000000001</v>
      </c>
      <c r="H203" s="35">
        <v>88.239470999999995</v>
      </c>
      <c r="I203" s="35" t="s">
        <v>81</v>
      </c>
      <c r="J203" s="36" t="s">
        <v>104</v>
      </c>
      <c r="K203" s="35" t="s">
        <v>105</v>
      </c>
      <c r="L203" s="35" t="s">
        <v>63</v>
      </c>
      <c r="M203" s="35" t="s">
        <v>96</v>
      </c>
      <c r="N203" s="35" t="s">
        <v>106</v>
      </c>
      <c r="O203" s="35" t="s">
        <v>106</v>
      </c>
      <c r="P203" s="35" t="s">
        <v>359</v>
      </c>
      <c r="Q203" s="35">
        <v>5.8</v>
      </c>
      <c r="R203" s="35" t="s">
        <v>115</v>
      </c>
      <c r="S203" s="35" t="s">
        <v>102</v>
      </c>
      <c r="T203" s="35"/>
      <c r="U203" s="35" t="s">
        <v>35</v>
      </c>
      <c r="V203" s="35">
        <f t="shared" si="11"/>
        <v>2619</v>
      </c>
      <c r="W203" s="36" t="s">
        <v>211</v>
      </c>
      <c r="X203" s="35">
        <v>0</v>
      </c>
      <c r="Y203" s="35" t="s">
        <v>211</v>
      </c>
      <c r="Z203" s="35" t="s">
        <v>211</v>
      </c>
      <c r="AA203" s="35">
        <v>0</v>
      </c>
      <c r="AB203" s="35"/>
      <c r="AC203" s="35"/>
      <c r="AD203" s="35" t="s">
        <v>108</v>
      </c>
      <c r="AE203" s="35"/>
    </row>
    <row r="204" spans="1:31" ht="25">
      <c r="A204" s="35" t="s">
        <v>287</v>
      </c>
      <c r="B204" s="35" t="s">
        <v>118</v>
      </c>
      <c r="C204" s="35" t="s">
        <v>102</v>
      </c>
      <c r="D204" s="35">
        <v>0</v>
      </c>
      <c r="E204" s="35">
        <v>829</v>
      </c>
      <c r="F204" s="35">
        <f t="shared" si="10"/>
        <v>191</v>
      </c>
      <c r="G204" s="35">
        <v>22.487828</v>
      </c>
      <c r="H204" s="35">
        <v>88.239879000000002</v>
      </c>
      <c r="I204" s="35" t="s">
        <v>81</v>
      </c>
      <c r="J204" s="36" t="s">
        <v>104</v>
      </c>
      <c r="K204" s="35" t="s">
        <v>105</v>
      </c>
      <c r="L204" s="35" t="s">
        <v>63</v>
      </c>
      <c r="M204" s="35" t="s">
        <v>96</v>
      </c>
      <c r="N204" s="35" t="s">
        <v>106</v>
      </c>
      <c r="O204" s="35" t="s">
        <v>106</v>
      </c>
      <c r="P204" s="35" t="s">
        <v>359</v>
      </c>
      <c r="Q204" s="35">
        <v>5.8</v>
      </c>
      <c r="R204" s="35" t="s">
        <v>115</v>
      </c>
      <c r="S204" s="35" t="s">
        <v>102</v>
      </c>
      <c r="T204" s="35"/>
      <c r="U204" s="35" t="s">
        <v>35</v>
      </c>
      <c r="V204" s="35">
        <f t="shared" si="11"/>
        <v>2428</v>
      </c>
      <c r="W204" s="36" t="s">
        <v>211</v>
      </c>
      <c r="X204" s="35">
        <v>0</v>
      </c>
      <c r="Y204" s="35" t="s">
        <v>211</v>
      </c>
      <c r="Z204" s="35" t="s">
        <v>211</v>
      </c>
      <c r="AA204" s="35">
        <v>0</v>
      </c>
      <c r="AB204" s="35"/>
      <c r="AC204" s="35"/>
      <c r="AD204" s="35" t="s">
        <v>108</v>
      </c>
      <c r="AE204" s="35"/>
    </row>
    <row r="205" spans="1:31" ht="25">
      <c r="A205" s="35" t="s">
        <v>288</v>
      </c>
      <c r="B205" s="35" t="s">
        <v>118</v>
      </c>
      <c r="C205" s="35" t="s">
        <v>124</v>
      </c>
      <c r="D205" s="35">
        <v>0</v>
      </c>
      <c r="E205" s="35">
        <v>1051</v>
      </c>
      <c r="F205" s="35">
        <f t="shared" si="10"/>
        <v>222</v>
      </c>
      <c r="G205" s="35">
        <v>22.489483</v>
      </c>
      <c r="H205" s="35">
        <v>88.241089000000002</v>
      </c>
      <c r="I205" s="35" t="s">
        <v>81</v>
      </c>
      <c r="J205" s="36" t="s">
        <v>104</v>
      </c>
      <c r="K205" s="35" t="s">
        <v>105</v>
      </c>
      <c r="L205" s="35" t="s">
        <v>63</v>
      </c>
      <c r="M205" s="35" t="s">
        <v>96</v>
      </c>
      <c r="N205" s="35" t="s">
        <v>106</v>
      </c>
      <c r="O205" s="35" t="s">
        <v>106</v>
      </c>
      <c r="P205" s="35" t="s">
        <v>359</v>
      </c>
      <c r="Q205" s="35">
        <v>5.8</v>
      </c>
      <c r="R205" s="35" t="s">
        <v>115</v>
      </c>
      <c r="S205" s="35" t="s">
        <v>102</v>
      </c>
      <c r="T205" s="35"/>
      <c r="U205" s="35" t="s">
        <v>35</v>
      </c>
      <c r="V205" s="35">
        <f t="shared" si="11"/>
        <v>2206</v>
      </c>
      <c r="W205" s="36" t="s">
        <v>211</v>
      </c>
      <c r="X205" s="35">
        <v>0</v>
      </c>
      <c r="Y205" s="35" t="s">
        <v>211</v>
      </c>
      <c r="Z205" s="35" t="s">
        <v>211</v>
      </c>
      <c r="AA205" s="35">
        <v>0</v>
      </c>
      <c r="AB205" s="35"/>
      <c r="AC205" s="35"/>
      <c r="AD205" s="35" t="s">
        <v>108</v>
      </c>
      <c r="AE205" s="35"/>
    </row>
    <row r="206" spans="1:31" ht="25">
      <c r="A206" s="35" t="s">
        <v>113</v>
      </c>
      <c r="B206" s="35" t="s">
        <v>114</v>
      </c>
      <c r="C206" s="35" t="s">
        <v>102</v>
      </c>
      <c r="D206" s="35">
        <v>0</v>
      </c>
      <c r="E206" s="35">
        <v>1220</v>
      </c>
      <c r="F206" s="35">
        <f t="shared" si="10"/>
        <v>169</v>
      </c>
      <c r="G206" s="35">
        <v>22.491052</v>
      </c>
      <c r="H206" s="35">
        <v>88.240904999999998</v>
      </c>
      <c r="I206" s="35" t="s">
        <v>81</v>
      </c>
      <c r="J206" s="36" t="s">
        <v>104</v>
      </c>
      <c r="K206" s="35" t="s">
        <v>105</v>
      </c>
      <c r="L206" s="35" t="s">
        <v>63</v>
      </c>
      <c r="M206" s="35" t="s">
        <v>96</v>
      </c>
      <c r="N206" s="35" t="s">
        <v>106</v>
      </c>
      <c r="O206" s="35" t="s">
        <v>106</v>
      </c>
      <c r="P206" s="35" t="s">
        <v>359</v>
      </c>
      <c r="Q206" s="35">
        <v>5.8</v>
      </c>
      <c r="R206" s="35" t="s">
        <v>115</v>
      </c>
      <c r="S206" s="35" t="s">
        <v>102</v>
      </c>
      <c r="T206" s="35"/>
      <c r="U206" s="35" t="s">
        <v>35</v>
      </c>
      <c r="V206" s="35">
        <f t="shared" si="11"/>
        <v>2037</v>
      </c>
      <c r="W206" s="36" t="s">
        <v>211</v>
      </c>
      <c r="X206" s="35">
        <v>0</v>
      </c>
      <c r="Y206" s="35" t="s">
        <v>211</v>
      </c>
      <c r="Z206" s="35" t="s">
        <v>211</v>
      </c>
      <c r="AA206" s="35">
        <v>0</v>
      </c>
      <c r="AB206" s="35"/>
      <c r="AC206" s="35"/>
      <c r="AD206" s="35" t="s">
        <v>108</v>
      </c>
      <c r="AE206" s="35"/>
    </row>
    <row r="207" spans="1:31" ht="25">
      <c r="A207" s="35" t="s">
        <v>289</v>
      </c>
      <c r="B207" s="35" t="s">
        <v>171</v>
      </c>
      <c r="C207" s="35" t="s">
        <v>102</v>
      </c>
      <c r="D207" s="35">
        <v>0</v>
      </c>
      <c r="E207" s="35">
        <v>1351</v>
      </c>
      <c r="F207" s="35">
        <f t="shared" si="10"/>
        <v>131</v>
      </c>
      <c r="G207" s="35">
        <v>22.492069000000001</v>
      </c>
      <c r="H207" s="35">
        <v>88.241435999999993</v>
      </c>
      <c r="I207" s="35" t="s">
        <v>81</v>
      </c>
      <c r="J207" s="36" t="s">
        <v>104</v>
      </c>
      <c r="K207" s="35" t="s">
        <v>105</v>
      </c>
      <c r="L207" s="35" t="s">
        <v>63</v>
      </c>
      <c r="M207" s="35" t="s">
        <v>96</v>
      </c>
      <c r="N207" s="35" t="s">
        <v>106</v>
      </c>
      <c r="O207" s="35" t="s">
        <v>106</v>
      </c>
      <c r="P207" s="35" t="s">
        <v>359</v>
      </c>
      <c r="Q207" s="35">
        <v>5.8</v>
      </c>
      <c r="R207" s="35" t="s">
        <v>115</v>
      </c>
      <c r="S207" s="35" t="s">
        <v>102</v>
      </c>
      <c r="T207" s="35"/>
      <c r="U207" s="35" t="s">
        <v>35</v>
      </c>
      <c r="V207" s="35">
        <f t="shared" si="11"/>
        <v>1906</v>
      </c>
      <c r="W207" s="36" t="s">
        <v>211</v>
      </c>
      <c r="X207" s="35">
        <v>0</v>
      </c>
      <c r="Y207" s="35" t="s">
        <v>211</v>
      </c>
      <c r="Z207" s="35" t="s">
        <v>211</v>
      </c>
      <c r="AA207" s="35">
        <v>0</v>
      </c>
      <c r="AB207" s="35"/>
      <c r="AC207" s="35"/>
      <c r="AD207" s="35" t="s">
        <v>108</v>
      </c>
      <c r="AE207" s="35"/>
    </row>
    <row r="208" spans="1:31" ht="25">
      <c r="A208" s="35" t="s">
        <v>290</v>
      </c>
      <c r="B208" s="35" t="s">
        <v>118</v>
      </c>
      <c r="C208" s="35" t="s">
        <v>124</v>
      </c>
      <c r="D208" s="35">
        <v>0</v>
      </c>
      <c r="E208" s="35">
        <v>1515</v>
      </c>
      <c r="F208" s="35">
        <f t="shared" si="10"/>
        <v>164</v>
      </c>
      <c r="G208" s="35">
        <v>22.492721</v>
      </c>
      <c r="H208" s="35">
        <v>88.242791999999994</v>
      </c>
      <c r="I208" s="35" t="s">
        <v>81</v>
      </c>
      <c r="J208" s="36" t="s">
        <v>104</v>
      </c>
      <c r="K208" s="35" t="s">
        <v>105</v>
      </c>
      <c r="L208" s="35" t="s">
        <v>63</v>
      </c>
      <c r="M208" s="35" t="s">
        <v>96</v>
      </c>
      <c r="N208" s="35" t="s">
        <v>106</v>
      </c>
      <c r="O208" s="35" t="s">
        <v>106</v>
      </c>
      <c r="P208" s="35" t="s">
        <v>359</v>
      </c>
      <c r="Q208" s="35">
        <v>5.8</v>
      </c>
      <c r="R208" s="35" t="s">
        <v>115</v>
      </c>
      <c r="S208" s="35" t="s">
        <v>102</v>
      </c>
      <c r="T208" s="35"/>
      <c r="U208" s="35" t="s">
        <v>35</v>
      </c>
      <c r="V208" s="35">
        <f t="shared" si="11"/>
        <v>1742</v>
      </c>
      <c r="W208" s="36" t="s">
        <v>211</v>
      </c>
      <c r="X208" s="35">
        <v>0</v>
      </c>
      <c r="Y208" s="35" t="s">
        <v>211</v>
      </c>
      <c r="Z208" s="35" t="s">
        <v>211</v>
      </c>
      <c r="AA208" s="35">
        <v>0</v>
      </c>
      <c r="AB208" s="35"/>
      <c r="AC208" s="35"/>
      <c r="AD208" s="35" t="s">
        <v>108</v>
      </c>
      <c r="AE208" s="35"/>
    </row>
    <row r="209" spans="1:31" ht="25">
      <c r="A209" s="35" t="s">
        <v>261</v>
      </c>
      <c r="B209" s="35" t="s">
        <v>118</v>
      </c>
      <c r="C209" s="35" t="s">
        <v>124</v>
      </c>
      <c r="D209" s="35">
        <v>0</v>
      </c>
      <c r="E209" s="35">
        <v>1630</v>
      </c>
      <c r="F209" s="35">
        <f t="shared" si="10"/>
        <v>115</v>
      </c>
      <c r="G209" s="35">
        <v>22.493711999999999</v>
      </c>
      <c r="H209" s="35">
        <v>88.243229999999997</v>
      </c>
      <c r="I209" s="35" t="s">
        <v>81</v>
      </c>
      <c r="J209" s="36" t="s">
        <v>104</v>
      </c>
      <c r="K209" s="35" t="s">
        <v>105</v>
      </c>
      <c r="L209" s="35" t="s">
        <v>63</v>
      </c>
      <c r="M209" s="35" t="s">
        <v>96</v>
      </c>
      <c r="N209" s="35" t="s">
        <v>106</v>
      </c>
      <c r="O209" s="35" t="s">
        <v>106</v>
      </c>
      <c r="P209" s="35" t="s">
        <v>359</v>
      </c>
      <c r="Q209" s="35">
        <v>5.8</v>
      </c>
      <c r="R209" s="35" t="s">
        <v>115</v>
      </c>
      <c r="S209" s="35" t="s">
        <v>102</v>
      </c>
      <c r="T209" s="35"/>
      <c r="U209" s="35" t="s">
        <v>35</v>
      </c>
      <c r="V209" s="35">
        <f t="shared" si="11"/>
        <v>1627</v>
      </c>
      <c r="W209" s="36" t="s">
        <v>211</v>
      </c>
      <c r="X209" s="35">
        <v>0</v>
      </c>
      <c r="Y209" s="35" t="s">
        <v>211</v>
      </c>
      <c r="Z209" s="35" t="s">
        <v>211</v>
      </c>
      <c r="AA209" s="35">
        <v>0</v>
      </c>
      <c r="AB209" s="35"/>
      <c r="AC209" s="35"/>
      <c r="AD209" s="35" t="s">
        <v>108</v>
      </c>
      <c r="AE209" s="35"/>
    </row>
    <row r="210" spans="1:31" ht="25">
      <c r="A210" s="35" t="s">
        <v>113</v>
      </c>
      <c r="B210" s="35" t="s">
        <v>114</v>
      </c>
      <c r="C210" s="35" t="s">
        <v>102</v>
      </c>
      <c r="D210" s="35">
        <v>0</v>
      </c>
      <c r="E210" s="35">
        <v>1725</v>
      </c>
      <c r="F210" s="35">
        <f t="shared" si="10"/>
        <v>95</v>
      </c>
      <c r="G210" s="35">
        <v>22.494572000000002</v>
      </c>
      <c r="H210" s="35">
        <v>88.243404999999996</v>
      </c>
      <c r="I210" s="35" t="s">
        <v>81</v>
      </c>
      <c r="J210" s="36" t="s">
        <v>104</v>
      </c>
      <c r="K210" s="35" t="s">
        <v>105</v>
      </c>
      <c r="L210" s="35" t="s">
        <v>63</v>
      </c>
      <c r="M210" s="35" t="s">
        <v>96</v>
      </c>
      <c r="N210" s="35" t="s">
        <v>106</v>
      </c>
      <c r="O210" s="35" t="s">
        <v>106</v>
      </c>
      <c r="P210" s="35" t="s">
        <v>359</v>
      </c>
      <c r="Q210" s="35">
        <v>5.8</v>
      </c>
      <c r="R210" s="35" t="s">
        <v>115</v>
      </c>
      <c r="S210" s="35" t="s">
        <v>102</v>
      </c>
      <c r="T210" s="35"/>
      <c r="U210" s="35" t="s">
        <v>35</v>
      </c>
      <c r="V210" s="35">
        <f t="shared" si="11"/>
        <v>1532</v>
      </c>
      <c r="W210" s="36" t="s">
        <v>211</v>
      </c>
      <c r="X210" s="35">
        <v>0</v>
      </c>
      <c r="Y210" s="35" t="s">
        <v>211</v>
      </c>
      <c r="Z210" s="35" t="s">
        <v>211</v>
      </c>
      <c r="AA210" s="35">
        <v>0</v>
      </c>
      <c r="AB210" s="35"/>
      <c r="AC210" s="35"/>
      <c r="AD210" s="35" t="s">
        <v>108</v>
      </c>
      <c r="AE210" s="35"/>
    </row>
    <row r="211" spans="1:31" ht="25">
      <c r="A211" s="35" t="s">
        <v>113</v>
      </c>
      <c r="B211" s="35" t="s">
        <v>114</v>
      </c>
      <c r="C211" s="35" t="s">
        <v>102</v>
      </c>
      <c r="D211" s="35">
        <v>0</v>
      </c>
      <c r="E211" s="35">
        <v>1788</v>
      </c>
      <c r="F211" s="35">
        <f t="shared" si="10"/>
        <v>63</v>
      </c>
      <c r="G211" s="35">
        <v>22.495097000000001</v>
      </c>
      <c r="H211" s="35">
        <v>88.243616000000003</v>
      </c>
      <c r="I211" s="35" t="s">
        <v>81</v>
      </c>
      <c r="J211" s="36" t="s">
        <v>104</v>
      </c>
      <c r="K211" s="35" t="s">
        <v>105</v>
      </c>
      <c r="L211" s="35" t="s">
        <v>63</v>
      </c>
      <c r="M211" s="35" t="s">
        <v>96</v>
      </c>
      <c r="N211" s="35" t="s">
        <v>106</v>
      </c>
      <c r="O211" s="35" t="s">
        <v>106</v>
      </c>
      <c r="P211" s="35" t="s">
        <v>359</v>
      </c>
      <c r="Q211" s="35">
        <v>5.8</v>
      </c>
      <c r="R211" s="35" t="s">
        <v>115</v>
      </c>
      <c r="S211" s="35" t="s">
        <v>102</v>
      </c>
      <c r="T211" s="35"/>
      <c r="U211" s="35" t="s">
        <v>35</v>
      </c>
      <c r="V211" s="35">
        <f t="shared" si="11"/>
        <v>1469</v>
      </c>
      <c r="W211" s="36" t="s">
        <v>211</v>
      </c>
      <c r="X211" s="35">
        <v>0</v>
      </c>
      <c r="Y211" s="35" t="s">
        <v>211</v>
      </c>
      <c r="Z211" s="35" t="s">
        <v>211</v>
      </c>
      <c r="AA211" s="35">
        <v>0</v>
      </c>
      <c r="AB211" s="35"/>
      <c r="AC211" s="35"/>
      <c r="AD211" s="35" t="s">
        <v>108</v>
      </c>
      <c r="AE211" s="35"/>
    </row>
    <row r="212" spans="1:31" ht="25">
      <c r="A212" s="35" t="s">
        <v>113</v>
      </c>
      <c r="B212" s="35" t="s">
        <v>114</v>
      </c>
      <c r="C212" s="35" t="s">
        <v>102</v>
      </c>
      <c r="D212" s="35">
        <v>0</v>
      </c>
      <c r="E212" s="35">
        <v>1983</v>
      </c>
      <c r="F212" s="35">
        <f t="shared" si="10"/>
        <v>195</v>
      </c>
      <c r="G212" s="35">
        <v>22.496798999999999</v>
      </c>
      <c r="H212" s="35">
        <v>88.244114999999994</v>
      </c>
      <c r="I212" s="35" t="s">
        <v>81</v>
      </c>
      <c r="J212" s="36" t="s">
        <v>104</v>
      </c>
      <c r="K212" s="35" t="s">
        <v>105</v>
      </c>
      <c r="L212" s="35" t="s">
        <v>63</v>
      </c>
      <c r="M212" s="35" t="s">
        <v>96</v>
      </c>
      <c r="N212" s="35" t="s">
        <v>106</v>
      </c>
      <c r="O212" s="35" t="s">
        <v>106</v>
      </c>
      <c r="P212" s="35" t="s">
        <v>359</v>
      </c>
      <c r="Q212" s="35">
        <v>5.8</v>
      </c>
      <c r="R212" s="35" t="s">
        <v>115</v>
      </c>
      <c r="S212" s="35" t="s">
        <v>102</v>
      </c>
      <c r="T212" s="35"/>
      <c r="U212" s="35" t="s">
        <v>35</v>
      </c>
      <c r="V212" s="35">
        <f t="shared" si="11"/>
        <v>1274</v>
      </c>
      <c r="W212" s="36" t="s">
        <v>211</v>
      </c>
      <c r="X212" s="35">
        <v>0</v>
      </c>
      <c r="Y212" s="35" t="s">
        <v>211</v>
      </c>
      <c r="Z212" s="35" t="s">
        <v>211</v>
      </c>
      <c r="AA212" s="35">
        <v>0</v>
      </c>
      <c r="AB212" s="35"/>
      <c r="AC212" s="35"/>
      <c r="AD212" s="35" t="s">
        <v>108</v>
      </c>
      <c r="AE212" s="35"/>
    </row>
    <row r="213" spans="1:31" ht="25">
      <c r="A213" s="35" t="s">
        <v>291</v>
      </c>
      <c r="B213" s="35" t="s">
        <v>118</v>
      </c>
      <c r="C213" s="35" t="s">
        <v>102</v>
      </c>
      <c r="D213" s="35">
        <v>0</v>
      </c>
      <c r="E213" s="35">
        <v>2058</v>
      </c>
      <c r="F213" s="35">
        <f t="shared" si="10"/>
        <v>75</v>
      </c>
      <c r="G213" s="35">
        <v>22.497409000000001</v>
      </c>
      <c r="H213" s="35">
        <v>88.244452999999993</v>
      </c>
      <c r="I213" s="35" t="s">
        <v>81</v>
      </c>
      <c r="J213" s="36" t="s">
        <v>104</v>
      </c>
      <c r="K213" s="35" t="s">
        <v>105</v>
      </c>
      <c r="L213" s="35" t="s">
        <v>63</v>
      </c>
      <c r="M213" s="35" t="s">
        <v>96</v>
      </c>
      <c r="N213" s="35" t="s">
        <v>106</v>
      </c>
      <c r="O213" s="35" t="s">
        <v>106</v>
      </c>
      <c r="P213" s="35" t="s">
        <v>359</v>
      </c>
      <c r="Q213" s="35">
        <v>5.8</v>
      </c>
      <c r="R213" s="35" t="s">
        <v>115</v>
      </c>
      <c r="S213" s="35" t="s">
        <v>102</v>
      </c>
      <c r="T213" s="35"/>
      <c r="U213" s="35" t="s">
        <v>35</v>
      </c>
      <c r="V213" s="35">
        <f t="shared" si="11"/>
        <v>1199</v>
      </c>
      <c r="W213" s="36" t="s">
        <v>211</v>
      </c>
      <c r="X213" s="35">
        <v>0</v>
      </c>
      <c r="Y213" s="35" t="s">
        <v>211</v>
      </c>
      <c r="Z213" s="35" t="s">
        <v>211</v>
      </c>
      <c r="AA213" s="35">
        <v>0</v>
      </c>
      <c r="AB213" s="35"/>
      <c r="AC213" s="35"/>
      <c r="AD213" s="35" t="s">
        <v>108</v>
      </c>
      <c r="AE213" s="35"/>
    </row>
    <row r="214" spans="1:31" ht="25">
      <c r="A214" s="35" t="s">
        <v>113</v>
      </c>
      <c r="B214" s="35" t="s">
        <v>114</v>
      </c>
      <c r="C214" s="35" t="s">
        <v>102</v>
      </c>
      <c r="D214" s="35">
        <v>0</v>
      </c>
      <c r="E214" s="35">
        <v>2110</v>
      </c>
      <c r="F214" s="35">
        <f t="shared" si="10"/>
        <v>52</v>
      </c>
      <c r="G214" s="35">
        <v>22.497729</v>
      </c>
      <c r="H214" s="35">
        <v>88.244819000000007</v>
      </c>
      <c r="I214" s="35" t="s">
        <v>81</v>
      </c>
      <c r="J214" s="36" t="s">
        <v>104</v>
      </c>
      <c r="K214" s="35" t="s">
        <v>105</v>
      </c>
      <c r="L214" s="35" t="s">
        <v>63</v>
      </c>
      <c r="M214" s="35" t="s">
        <v>96</v>
      </c>
      <c r="N214" s="35" t="s">
        <v>106</v>
      </c>
      <c r="O214" s="35" t="s">
        <v>106</v>
      </c>
      <c r="P214" s="35" t="s">
        <v>359</v>
      </c>
      <c r="Q214" s="35">
        <v>5.8</v>
      </c>
      <c r="R214" s="35" t="s">
        <v>115</v>
      </c>
      <c r="S214" s="35" t="s">
        <v>102</v>
      </c>
      <c r="T214" s="35"/>
      <c r="U214" s="35" t="s">
        <v>35</v>
      </c>
      <c r="V214" s="35">
        <f t="shared" si="11"/>
        <v>1147</v>
      </c>
      <c r="W214" s="36" t="s">
        <v>211</v>
      </c>
      <c r="X214" s="35">
        <v>0</v>
      </c>
      <c r="Y214" s="35" t="s">
        <v>211</v>
      </c>
      <c r="Z214" s="35" t="s">
        <v>211</v>
      </c>
      <c r="AA214" s="35">
        <v>0</v>
      </c>
      <c r="AB214" s="35"/>
      <c r="AC214" s="35"/>
      <c r="AD214" s="35" t="s">
        <v>108</v>
      </c>
      <c r="AE214" s="35"/>
    </row>
    <row r="215" spans="1:31" ht="25">
      <c r="A215" s="35" t="s">
        <v>292</v>
      </c>
      <c r="B215" s="35" t="s">
        <v>118</v>
      </c>
      <c r="C215" s="35" t="s">
        <v>102</v>
      </c>
      <c r="D215" s="35">
        <v>0</v>
      </c>
      <c r="E215" s="35">
        <v>2267</v>
      </c>
      <c r="F215" s="35">
        <f t="shared" si="10"/>
        <v>157</v>
      </c>
      <c r="G215" s="35">
        <v>22.498612999999999</v>
      </c>
      <c r="H215" s="35">
        <v>88.245870999999994</v>
      </c>
      <c r="I215" s="35" t="s">
        <v>81</v>
      </c>
      <c r="J215" s="36" t="s">
        <v>104</v>
      </c>
      <c r="K215" s="35" t="s">
        <v>105</v>
      </c>
      <c r="L215" s="35" t="s">
        <v>63</v>
      </c>
      <c r="M215" s="35" t="s">
        <v>96</v>
      </c>
      <c r="N215" s="35" t="s">
        <v>106</v>
      </c>
      <c r="O215" s="35" t="s">
        <v>106</v>
      </c>
      <c r="P215" s="35" t="s">
        <v>359</v>
      </c>
      <c r="Q215" s="35">
        <v>5.8</v>
      </c>
      <c r="R215" s="35" t="s">
        <v>115</v>
      </c>
      <c r="S215" s="35" t="s">
        <v>102</v>
      </c>
      <c r="T215" s="35"/>
      <c r="U215" s="35" t="s">
        <v>35</v>
      </c>
      <c r="V215" s="35">
        <f t="shared" si="11"/>
        <v>990</v>
      </c>
      <c r="W215" s="36" t="s">
        <v>211</v>
      </c>
      <c r="X215" s="35">
        <v>0</v>
      </c>
      <c r="Y215" s="35" t="s">
        <v>211</v>
      </c>
      <c r="Z215" s="35" t="s">
        <v>211</v>
      </c>
      <c r="AA215" s="35">
        <v>0</v>
      </c>
      <c r="AB215" s="35"/>
      <c r="AC215" s="35"/>
      <c r="AD215" s="35" t="s">
        <v>108</v>
      </c>
      <c r="AE215" s="35"/>
    </row>
    <row r="216" spans="1:31" ht="25">
      <c r="A216" s="35" t="s">
        <v>293</v>
      </c>
      <c r="B216" s="35" t="s">
        <v>171</v>
      </c>
      <c r="C216" s="35" t="s">
        <v>102</v>
      </c>
      <c r="D216" s="35">
        <v>0</v>
      </c>
      <c r="E216" s="35">
        <v>2372</v>
      </c>
      <c r="F216" s="35">
        <f t="shared" si="10"/>
        <v>105</v>
      </c>
      <c r="G216" s="35">
        <v>22.499219</v>
      </c>
      <c r="H216" s="35">
        <v>88.246482999999998</v>
      </c>
      <c r="I216" s="35" t="s">
        <v>81</v>
      </c>
      <c r="J216" s="36" t="s">
        <v>104</v>
      </c>
      <c r="K216" s="35" t="s">
        <v>105</v>
      </c>
      <c r="L216" s="35" t="s">
        <v>63</v>
      </c>
      <c r="M216" s="35" t="s">
        <v>96</v>
      </c>
      <c r="N216" s="35" t="s">
        <v>106</v>
      </c>
      <c r="O216" s="35" t="s">
        <v>106</v>
      </c>
      <c r="P216" s="35" t="s">
        <v>359</v>
      </c>
      <c r="Q216" s="35">
        <v>5.8</v>
      </c>
      <c r="R216" s="35" t="s">
        <v>115</v>
      </c>
      <c r="S216" s="35" t="s">
        <v>102</v>
      </c>
      <c r="T216" s="35"/>
      <c r="U216" s="35" t="s">
        <v>35</v>
      </c>
      <c r="V216" s="35">
        <f t="shared" si="11"/>
        <v>885</v>
      </c>
      <c r="W216" s="36" t="s">
        <v>211</v>
      </c>
      <c r="X216" s="35">
        <v>0</v>
      </c>
      <c r="Y216" s="35" t="s">
        <v>211</v>
      </c>
      <c r="Z216" s="35" t="s">
        <v>211</v>
      </c>
      <c r="AA216" s="35">
        <v>0</v>
      </c>
      <c r="AB216" s="35"/>
      <c r="AC216" s="35"/>
      <c r="AD216" s="35" t="s">
        <v>108</v>
      </c>
      <c r="AE216" s="35"/>
    </row>
    <row r="217" spans="1:31" ht="25">
      <c r="A217" s="35" t="s">
        <v>113</v>
      </c>
      <c r="B217" s="35" t="s">
        <v>114</v>
      </c>
      <c r="C217" s="35" t="s">
        <v>102</v>
      </c>
      <c r="D217" s="35">
        <v>0</v>
      </c>
      <c r="E217" s="35">
        <v>2372</v>
      </c>
      <c r="F217" s="35">
        <f t="shared" si="10"/>
        <v>0</v>
      </c>
      <c r="G217" s="35">
        <v>22.499219</v>
      </c>
      <c r="H217" s="35">
        <v>88.246482999999998</v>
      </c>
      <c r="I217" s="35" t="s">
        <v>81</v>
      </c>
      <c r="J217" s="36" t="s">
        <v>104</v>
      </c>
      <c r="K217" s="35" t="s">
        <v>105</v>
      </c>
      <c r="L217" s="35" t="s">
        <v>63</v>
      </c>
      <c r="M217" s="35" t="s">
        <v>96</v>
      </c>
      <c r="N217" s="35" t="s">
        <v>106</v>
      </c>
      <c r="O217" s="35" t="s">
        <v>106</v>
      </c>
      <c r="P217" s="35" t="s">
        <v>359</v>
      </c>
      <c r="Q217" s="35">
        <v>5.8</v>
      </c>
      <c r="R217" s="35" t="s">
        <v>115</v>
      </c>
      <c r="S217" s="35" t="s">
        <v>102</v>
      </c>
      <c r="T217" s="35"/>
      <c r="U217" s="35" t="s">
        <v>35</v>
      </c>
      <c r="V217" s="35">
        <f t="shared" si="11"/>
        <v>885</v>
      </c>
      <c r="W217" s="36" t="s">
        <v>211</v>
      </c>
      <c r="X217" s="35">
        <v>0</v>
      </c>
      <c r="Y217" s="35" t="s">
        <v>211</v>
      </c>
      <c r="Z217" s="35" t="s">
        <v>211</v>
      </c>
      <c r="AA217" s="35">
        <v>0</v>
      </c>
      <c r="AB217" s="35"/>
      <c r="AC217" s="35"/>
      <c r="AD217" s="35" t="s">
        <v>108</v>
      </c>
      <c r="AE217" s="35"/>
    </row>
    <row r="218" spans="1:31" ht="25">
      <c r="A218" s="35" t="s">
        <v>109</v>
      </c>
      <c r="B218" s="35" t="s">
        <v>110</v>
      </c>
      <c r="C218" s="35" t="s">
        <v>124</v>
      </c>
      <c r="D218" s="35">
        <v>0</v>
      </c>
      <c r="E218" s="35">
        <v>2383</v>
      </c>
      <c r="F218" s="35">
        <f t="shared" si="10"/>
        <v>11</v>
      </c>
      <c r="G218" s="35">
        <v>22.499307000000002</v>
      </c>
      <c r="H218" s="35">
        <v>88.246461999999994</v>
      </c>
      <c r="I218" s="35" t="s">
        <v>81</v>
      </c>
      <c r="J218" s="36" t="s">
        <v>104</v>
      </c>
      <c r="K218" s="35" t="s">
        <v>105</v>
      </c>
      <c r="L218" s="35" t="s">
        <v>63</v>
      </c>
      <c r="M218" s="35" t="s">
        <v>96</v>
      </c>
      <c r="N218" s="35" t="s">
        <v>106</v>
      </c>
      <c r="O218" s="35" t="s">
        <v>106</v>
      </c>
      <c r="P218" s="35" t="s">
        <v>359</v>
      </c>
      <c r="Q218" s="35">
        <v>5.8</v>
      </c>
      <c r="R218" s="35" t="s">
        <v>115</v>
      </c>
      <c r="S218" s="35" t="s">
        <v>124</v>
      </c>
      <c r="T218" s="35"/>
      <c r="U218" s="35" t="s">
        <v>35</v>
      </c>
      <c r="V218" s="35">
        <f t="shared" si="11"/>
        <v>874</v>
      </c>
      <c r="W218" s="36" t="s">
        <v>211</v>
      </c>
      <c r="X218" s="35">
        <v>0</v>
      </c>
      <c r="Y218" s="35" t="s">
        <v>211</v>
      </c>
      <c r="Z218" s="35" t="s">
        <v>211</v>
      </c>
      <c r="AA218" s="35">
        <v>0</v>
      </c>
      <c r="AB218" s="35"/>
      <c r="AC218" s="35"/>
      <c r="AD218" s="35" t="s">
        <v>108</v>
      </c>
      <c r="AE218" s="35"/>
    </row>
    <row r="219" spans="1:31" ht="25">
      <c r="A219" s="35" t="s">
        <v>294</v>
      </c>
      <c r="B219" s="35" t="s">
        <v>118</v>
      </c>
      <c r="C219" s="35" t="s">
        <v>102</v>
      </c>
      <c r="D219" s="35">
        <v>0</v>
      </c>
      <c r="E219" s="35">
        <v>2457</v>
      </c>
      <c r="F219" s="35">
        <f t="shared" si="10"/>
        <v>74</v>
      </c>
      <c r="G219" s="35">
        <v>22.499873000000001</v>
      </c>
      <c r="H219" s="35">
        <v>88.246224999999995</v>
      </c>
      <c r="I219" s="35" t="s">
        <v>81</v>
      </c>
      <c r="J219" s="36" t="s">
        <v>104</v>
      </c>
      <c r="K219" s="35" t="s">
        <v>105</v>
      </c>
      <c r="L219" s="35" t="s">
        <v>63</v>
      </c>
      <c r="M219" s="35" t="s">
        <v>96</v>
      </c>
      <c r="N219" s="35" t="s">
        <v>106</v>
      </c>
      <c r="O219" s="35" t="s">
        <v>106</v>
      </c>
      <c r="P219" s="35" t="s">
        <v>359</v>
      </c>
      <c r="Q219" s="35">
        <v>5.8</v>
      </c>
      <c r="R219" s="35" t="s">
        <v>115</v>
      </c>
      <c r="S219" s="35" t="s">
        <v>124</v>
      </c>
      <c r="T219" s="35"/>
      <c r="U219" s="35" t="s">
        <v>35</v>
      </c>
      <c r="V219" s="35">
        <f t="shared" si="11"/>
        <v>800</v>
      </c>
      <c r="W219" s="36" t="s">
        <v>211</v>
      </c>
      <c r="X219" s="35">
        <v>0</v>
      </c>
      <c r="Y219" s="35" t="s">
        <v>211</v>
      </c>
      <c r="Z219" s="35" t="s">
        <v>211</v>
      </c>
      <c r="AA219" s="35">
        <v>0</v>
      </c>
      <c r="AB219" s="35"/>
      <c r="AC219" s="35"/>
      <c r="AD219" s="35" t="s">
        <v>108</v>
      </c>
      <c r="AE219" s="35"/>
    </row>
    <row r="220" spans="1:31" ht="25">
      <c r="A220" s="35" t="s">
        <v>113</v>
      </c>
      <c r="B220" s="35" t="s">
        <v>114</v>
      </c>
      <c r="C220" s="35" t="s">
        <v>124</v>
      </c>
      <c r="D220" s="35">
        <v>0</v>
      </c>
      <c r="E220" s="35">
        <v>2522</v>
      </c>
      <c r="F220" s="35">
        <f t="shared" si="10"/>
        <v>65</v>
      </c>
      <c r="G220" s="35">
        <v>22.500268999999999</v>
      </c>
      <c r="H220" s="35">
        <v>88.246697999999995</v>
      </c>
      <c r="I220" s="35" t="s">
        <v>81</v>
      </c>
      <c r="J220" s="36" t="s">
        <v>104</v>
      </c>
      <c r="K220" s="35" t="s">
        <v>105</v>
      </c>
      <c r="L220" s="35" t="s">
        <v>63</v>
      </c>
      <c r="M220" s="35" t="s">
        <v>96</v>
      </c>
      <c r="N220" s="35" t="s">
        <v>106</v>
      </c>
      <c r="O220" s="35" t="s">
        <v>106</v>
      </c>
      <c r="P220" s="35" t="s">
        <v>359</v>
      </c>
      <c r="Q220" s="35">
        <v>5.8</v>
      </c>
      <c r="R220" s="35" t="s">
        <v>115</v>
      </c>
      <c r="S220" s="35" t="s">
        <v>124</v>
      </c>
      <c r="T220" s="35"/>
      <c r="U220" s="35" t="s">
        <v>35</v>
      </c>
      <c r="V220" s="35">
        <f t="shared" si="11"/>
        <v>735</v>
      </c>
      <c r="W220" s="36" t="s">
        <v>211</v>
      </c>
      <c r="X220" s="35">
        <v>0</v>
      </c>
      <c r="Y220" s="35" t="s">
        <v>211</v>
      </c>
      <c r="Z220" s="35" t="s">
        <v>211</v>
      </c>
      <c r="AA220" s="35">
        <v>0</v>
      </c>
      <c r="AB220" s="35"/>
      <c r="AC220" s="35"/>
      <c r="AD220" s="35" t="s">
        <v>108</v>
      </c>
      <c r="AE220" s="35"/>
    </row>
    <row r="221" spans="1:31" ht="25">
      <c r="A221" s="35" t="s">
        <v>295</v>
      </c>
      <c r="B221" s="35" t="s">
        <v>118</v>
      </c>
      <c r="C221" s="35" t="s">
        <v>102</v>
      </c>
      <c r="D221" s="35">
        <v>0</v>
      </c>
      <c r="E221" s="35">
        <v>2648</v>
      </c>
      <c r="F221" s="35">
        <f t="shared" si="10"/>
        <v>126</v>
      </c>
      <c r="G221" s="35">
        <v>22.501118000000002</v>
      </c>
      <c r="H221" s="35">
        <v>88.247547999999995</v>
      </c>
      <c r="I221" s="35" t="s">
        <v>81</v>
      </c>
      <c r="J221" s="36" t="s">
        <v>104</v>
      </c>
      <c r="K221" s="35" t="s">
        <v>105</v>
      </c>
      <c r="L221" s="35" t="s">
        <v>63</v>
      </c>
      <c r="M221" s="35" t="s">
        <v>96</v>
      </c>
      <c r="N221" s="35" t="s">
        <v>106</v>
      </c>
      <c r="O221" s="35" t="s">
        <v>106</v>
      </c>
      <c r="P221" s="35" t="s">
        <v>359</v>
      </c>
      <c r="Q221" s="35">
        <v>5.8</v>
      </c>
      <c r="R221" s="35" t="s">
        <v>115</v>
      </c>
      <c r="S221" s="35" t="s">
        <v>124</v>
      </c>
      <c r="T221" s="35"/>
      <c r="U221" s="35" t="s">
        <v>35</v>
      </c>
      <c r="V221" s="35">
        <f t="shared" si="11"/>
        <v>609</v>
      </c>
      <c r="W221" s="36" t="s">
        <v>211</v>
      </c>
      <c r="X221" s="35">
        <v>0</v>
      </c>
      <c r="Y221" s="35" t="s">
        <v>211</v>
      </c>
      <c r="Z221" s="35" t="s">
        <v>211</v>
      </c>
      <c r="AA221" s="35">
        <v>0</v>
      </c>
      <c r="AB221" s="35"/>
      <c r="AC221" s="35"/>
      <c r="AD221" s="35" t="s">
        <v>108</v>
      </c>
      <c r="AE221" s="35"/>
    </row>
    <row r="222" spans="1:31" ht="25">
      <c r="A222" s="35" t="s">
        <v>113</v>
      </c>
      <c r="B222" s="35" t="s">
        <v>114</v>
      </c>
      <c r="C222" s="35" t="s">
        <v>124</v>
      </c>
      <c r="D222" s="35">
        <v>0</v>
      </c>
      <c r="E222" s="35">
        <v>2675</v>
      </c>
      <c r="F222" s="35">
        <f t="shared" si="10"/>
        <v>27</v>
      </c>
      <c r="G222" s="35">
        <v>22.501252999999998</v>
      </c>
      <c r="H222" s="35">
        <v>88.247799000000001</v>
      </c>
      <c r="I222" s="35" t="s">
        <v>81</v>
      </c>
      <c r="J222" s="36" t="s">
        <v>104</v>
      </c>
      <c r="K222" s="35" t="s">
        <v>105</v>
      </c>
      <c r="L222" s="35" t="s">
        <v>63</v>
      </c>
      <c r="M222" s="35" t="s">
        <v>96</v>
      </c>
      <c r="N222" s="35" t="s">
        <v>106</v>
      </c>
      <c r="O222" s="35" t="s">
        <v>106</v>
      </c>
      <c r="P222" s="35" t="s">
        <v>297</v>
      </c>
      <c r="Q222" s="35">
        <v>5.8</v>
      </c>
      <c r="R222" s="35" t="s">
        <v>115</v>
      </c>
      <c r="S222" s="35" t="s">
        <v>124</v>
      </c>
      <c r="T222" s="35"/>
      <c r="U222" s="35" t="s">
        <v>222</v>
      </c>
      <c r="V222" s="35">
        <f t="shared" si="11"/>
        <v>582</v>
      </c>
      <c r="W222" s="36" t="s">
        <v>211</v>
      </c>
      <c r="X222" s="35">
        <v>0</v>
      </c>
      <c r="Y222" s="35" t="s">
        <v>211</v>
      </c>
      <c r="Z222" s="35" t="s">
        <v>211</v>
      </c>
      <c r="AA222" s="35">
        <v>0</v>
      </c>
      <c r="AB222" s="35"/>
      <c r="AC222" s="35"/>
      <c r="AD222" s="35" t="s">
        <v>108</v>
      </c>
      <c r="AE222" s="35"/>
    </row>
    <row r="223" spans="1:31" ht="25">
      <c r="A223" s="35" t="s">
        <v>113</v>
      </c>
      <c r="B223" s="35" t="s">
        <v>114</v>
      </c>
      <c r="C223" s="35" t="s">
        <v>124</v>
      </c>
      <c r="D223" s="35">
        <v>0</v>
      </c>
      <c r="E223" s="35">
        <v>2758</v>
      </c>
      <c r="F223" s="35">
        <f t="shared" si="10"/>
        <v>83</v>
      </c>
      <c r="G223" s="35">
        <v>22.501846</v>
      </c>
      <c r="H223" s="35">
        <v>88.248243000000002</v>
      </c>
      <c r="I223" s="35" t="s">
        <v>81</v>
      </c>
      <c r="J223" s="36" t="s">
        <v>104</v>
      </c>
      <c r="K223" s="35" t="s">
        <v>105</v>
      </c>
      <c r="L223" s="35" t="s">
        <v>63</v>
      </c>
      <c r="M223" s="35" t="s">
        <v>96</v>
      </c>
      <c r="N223" s="35" t="s">
        <v>106</v>
      </c>
      <c r="O223" s="35" t="s">
        <v>106</v>
      </c>
      <c r="P223" s="35" t="s">
        <v>297</v>
      </c>
      <c r="Q223" s="35">
        <v>5.8</v>
      </c>
      <c r="R223" s="35" t="s">
        <v>115</v>
      </c>
      <c r="S223" s="35" t="s">
        <v>124</v>
      </c>
      <c r="T223" s="35"/>
      <c r="U223" s="35" t="s">
        <v>222</v>
      </c>
      <c r="V223" s="35">
        <f t="shared" si="11"/>
        <v>499</v>
      </c>
      <c r="W223" s="36" t="s">
        <v>211</v>
      </c>
      <c r="X223" s="35">
        <v>0</v>
      </c>
      <c r="Y223" s="35" t="s">
        <v>211</v>
      </c>
      <c r="Z223" s="35" t="s">
        <v>211</v>
      </c>
      <c r="AA223" s="35">
        <v>0</v>
      </c>
      <c r="AB223" s="35"/>
      <c r="AC223" s="35"/>
      <c r="AD223" s="35" t="s">
        <v>108</v>
      </c>
      <c r="AE223" s="35"/>
    </row>
    <row r="224" spans="1:31" ht="25">
      <c r="A224" s="35" t="s">
        <v>296</v>
      </c>
      <c r="B224" s="35" t="s">
        <v>101</v>
      </c>
      <c r="C224" s="35" t="s">
        <v>124</v>
      </c>
      <c r="D224" s="35">
        <v>0</v>
      </c>
      <c r="E224" s="35">
        <v>2857</v>
      </c>
      <c r="F224" s="35">
        <f t="shared" si="10"/>
        <v>99</v>
      </c>
      <c r="G224" s="35">
        <v>22.502542999999999</v>
      </c>
      <c r="H224" s="35">
        <v>88.248801999999998</v>
      </c>
      <c r="I224" s="35" t="s">
        <v>81</v>
      </c>
      <c r="J224" s="36" t="s">
        <v>104</v>
      </c>
      <c r="K224" s="35" t="s">
        <v>105</v>
      </c>
      <c r="L224" s="35" t="s">
        <v>63</v>
      </c>
      <c r="M224" s="35" t="s">
        <v>96</v>
      </c>
      <c r="N224" s="35" t="s">
        <v>106</v>
      </c>
      <c r="O224" s="35" t="s">
        <v>106</v>
      </c>
      <c r="P224" s="35" t="s">
        <v>297</v>
      </c>
      <c r="Q224" s="35">
        <v>5.8</v>
      </c>
      <c r="R224" s="35" t="s">
        <v>115</v>
      </c>
      <c r="S224" s="35" t="s">
        <v>124</v>
      </c>
      <c r="T224" s="35"/>
      <c r="U224" s="35" t="s">
        <v>222</v>
      </c>
      <c r="V224" s="35">
        <v>400</v>
      </c>
      <c r="W224" s="36" t="s">
        <v>211</v>
      </c>
      <c r="X224" s="35">
        <v>0</v>
      </c>
      <c r="Y224" s="35" t="s">
        <v>211</v>
      </c>
      <c r="Z224" s="35" t="s">
        <v>211</v>
      </c>
      <c r="AA224" s="35">
        <v>0</v>
      </c>
      <c r="AB224" s="35"/>
      <c r="AC224" s="35"/>
      <c r="AD224" s="35" t="s">
        <v>108</v>
      </c>
      <c r="AE224" s="35"/>
    </row>
    <row r="225" spans="1:31" ht="25">
      <c r="A225" s="35" t="s">
        <v>296</v>
      </c>
      <c r="B225" s="35" t="s">
        <v>101</v>
      </c>
      <c r="C225" s="35" t="s">
        <v>102</v>
      </c>
      <c r="D225" s="35">
        <v>0</v>
      </c>
      <c r="E225" s="35">
        <v>0</v>
      </c>
      <c r="F225" s="35">
        <v>0</v>
      </c>
      <c r="G225" s="35">
        <v>22.502542999999999</v>
      </c>
      <c r="H225" s="35">
        <v>88.248801999999998</v>
      </c>
      <c r="I225" s="35" t="s">
        <v>84</v>
      </c>
      <c r="J225" s="36" t="s">
        <v>125</v>
      </c>
      <c r="K225" s="35" t="s">
        <v>105</v>
      </c>
      <c r="L225" s="35" t="s">
        <v>63</v>
      </c>
      <c r="M225" s="35" t="s">
        <v>97</v>
      </c>
      <c r="N225" s="35" t="s">
        <v>211</v>
      </c>
      <c r="O225" s="35" t="s">
        <v>211</v>
      </c>
      <c r="P225" s="35" t="s">
        <v>297</v>
      </c>
      <c r="Q225" s="35">
        <v>5.8</v>
      </c>
      <c r="R225" s="35" t="s">
        <v>115</v>
      </c>
      <c r="S225" s="35" t="s">
        <v>124</v>
      </c>
      <c r="T225" s="35"/>
      <c r="U225" s="35" t="s">
        <v>222</v>
      </c>
      <c r="V225" s="35">
        <v>400</v>
      </c>
      <c r="W225" s="36" t="s">
        <v>211</v>
      </c>
      <c r="X225" s="35">
        <v>0</v>
      </c>
      <c r="Y225" s="35" t="s">
        <v>211</v>
      </c>
      <c r="Z225" s="35" t="s">
        <v>211</v>
      </c>
      <c r="AA225" s="35">
        <v>0</v>
      </c>
      <c r="AB225" s="35"/>
      <c r="AC225" s="35"/>
      <c r="AD225" s="35" t="s">
        <v>108</v>
      </c>
      <c r="AE225" s="35"/>
    </row>
    <row r="226" spans="1:31" ht="25">
      <c r="A226" s="35" t="s">
        <v>113</v>
      </c>
      <c r="B226" s="35" t="s">
        <v>114</v>
      </c>
      <c r="C226" s="35" t="s">
        <v>124</v>
      </c>
      <c r="D226" s="35">
        <v>0</v>
      </c>
      <c r="E226" s="35">
        <v>4</v>
      </c>
      <c r="F226" s="35">
        <f t="shared" si="10"/>
        <v>4</v>
      </c>
      <c r="G226" s="35">
        <v>22.502555000000001</v>
      </c>
      <c r="H226" s="35">
        <v>88.248759000000007</v>
      </c>
      <c r="I226" s="35" t="s">
        <v>84</v>
      </c>
      <c r="J226" s="36" t="s">
        <v>125</v>
      </c>
      <c r="K226" s="35" t="s">
        <v>105</v>
      </c>
      <c r="L226" s="35" t="s">
        <v>63</v>
      </c>
      <c r="M226" s="35" t="s">
        <v>97</v>
      </c>
      <c r="N226" s="35" t="s">
        <v>211</v>
      </c>
      <c r="O226" s="35" t="s">
        <v>211</v>
      </c>
      <c r="P226" s="35" t="s">
        <v>297</v>
      </c>
      <c r="Q226" s="35">
        <v>5.8</v>
      </c>
      <c r="R226" s="35" t="s">
        <v>115</v>
      </c>
      <c r="S226" s="35" t="s">
        <v>124</v>
      </c>
      <c r="T226" s="35"/>
      <c r="U226" s="35" t="s">
        <v>222</v>
      </c>
      <c r="V226" s="35">
        <f>V225+F226</f>
        <v>404</v>
      </c>
      <c r="W226" s="36" t="s">
        <v>211</v>
      </c>
      <c r="X226" s="35">
        <v>0</v>
      </c>
      <c r="Y226" s="35" t="s">
        <v>211</v>
      </c>
      <c r="Z226" s="35" t="s">
        <v>211</v>
      </c>
      <c r="AA226" s="35">
        <v>0</v>
      </c>
      <c r="AB226" s="35"/>
      <c r="AC226" s="35"/>
      <c r="AD226" s="35" t="s">
        <v>108</v>
      </c>
      <c r="AE226" s="35"/>
    </row>
    <row r="227" spans="1:31" ht="25">
      <c r="A227" s="35" t="s">
        <v>109</v>
      </c>
      <c r="B227" s="35" t="s">
        <v>110</v>
      </c>
      <c r="C227" s="35" t="s">
        <v>124</v>
      </c>
      <c r="D227" s="35">
        <v>0</v>
      </c>
      <c r="E227" s="35">
        <v>13</v>
      </c>
      <c r="F227" s="35">
        <f t="shared" si="10"/>
        <v>9</v>
      </c>
      <c r="G227" s="35">
        <v>22.502589</v>
      </c>
      <c r="H227" s="35">
        <v>88.248694</v>
      </c>
      <c r="I227" s="35" t="s">
        <v>84</v>
      </c>
      <c r="J227" s="36" t="s">
        <v>125</v>
      </c>
      <c r="K227" s="35" t="s">
        <v>105</v>
      </c>
      <c r="L227" s="35" t="s">
        <v>63</v>
      </c>
      <c r="M227" s="35" t="s">
        <v>97</v>
      </c>
      <c r="N227" s="35" t="s">
        <v>211</v>
      </c>
      <c r="O227" s="35" t="s">
        <v>211</v>
      </c>
      <c r="P227" s="35" t="s">
        <v>297</v>
      </c>
      <c r="Q227" s="35">
        <v>5.8</v>
      </c>
      <c r="R227" s="35" t="s">
        <v>115</v>
      </c>
      <c r="S227" s="35" t="s">
        <v>124</v>
      </c>
      <c r="T227" s="35"/>
      <c r="U227" s="35" t="s">
        <v>222</v>
      </c>
      <c r="V227" s="35">
        <f>V226+F227</f>
        <v>413</v>
      </c>
      <c r="W227" s="36" t="s">
        <v>211</v>
      </c>
      <c r="X227" s="35">
        <v>0</v>
      </c>
      <c r="Y227" s="35" t="s">
        <v>211</v>
      </c>
      <c r="Z227" s="35" t="s">
        <v>211</v>
      </c>
      <c r="AA227" s="35">
        <v>0</v>
      </c>
      <c r="AB227" s="35"/>
      <c r="AC227" s="35"/>
      <c r="AD227" s="35" t="s">
        <v>108</v>
      </c>
      <c r="AE227" s="35"/>
    </row>
    <row r="228" spans="1:31" ht="25">
      <c r="A228" s="35" t="s">
        <v>109</v>
      </c>
      <c r="B228" s="35" t="s">
        <v>110</v>
      </c>
      <c r="C228" s="35" t="s">
        <v>124</v>
      </c>
      <c r="D228" s="35">
        <v>0</v>
      </c>
      <c r="E228" s="35">
        <v>185</v>
      </c>
      <c r="F228" s="35">
        <f t="shared" si="10"/>
        <v>172</v>
      </c>
      <c r="G228" s="35">
        <v>22.501298999999999</v>
      </c>
      <c r="H228" s="35">
        <v>88.247759000000002</v>
      </c>
      <c r="I228" s="35" t="s">
        <v>84</v>
      </c>
      <c r="J228" s="36" t="s">
        <v>125</v>
      </c>
      <c r="K228" s="35" t="s">
        <v>105</v>
      </c>
      <c r="L228" s="35" t="s">
        <v>63</v>
      </c>
      <c r="M228" s="35" t="s">
        <v>97</v>
      </c>
      <c r="N228" s="35" t="s">
        <v>211</v>
      </c>
      <c r="O228" s="35" t="s">
        <v>211</v>
      </c>
      <c r="P228" s="35" t="s">
        <v>297</v>
      </c>
      <c r="Q228" s="35">
        <v>5.8</v>
      </c>
      <c r="R228" s="35" t="s">
        <v>115</v>
      </c>
      <c r="S228" s="35" t="s">
        <v>124</v>
      </c>
      <c r="T228" s="35"/>
      <c r="U228" s="35" t="s">
        <v>222</v>
      </c>
      <c r="V228" s="35">
        <f>V227+F228</f>
        <v>585</v>
      </c>
      <c r="W228" s="36" t="s">
        <v>211</v>
      </c>
      <c r="X228" s="35">
        <v>0</v>
      </c>
      <c r="Y228" s="35" t="s">
        <v>211</v>
      </c>
      <c r="Z228" s="35" t="s">
        <v>211</v>
      </c>
      <c r="AA228" s="35">
        <v>0</v>
      </c>
      <c r="AB228" s="35"/>
      <c r="AC228" s="35"/>
      <c r="AD228" s="35" t="s">
        <v>108</v>
      </c>
      <c r="AE228" s="35"/>
    </row>
    <row r="229" spans="1:31" ht="25">
      <c r="A229" s="35" t="s">
        <v>113</v>
      </c>
      <c r="B229" s="35" t="s">
        <v>114</v>
      </c>
      <c r="C229" s="35" t="s">
        <v>124</v>
      </c>
      <c r="D229" s="35">
        <v>0</v>
      </c>
      <c r="E229" s="35">
        <v>185</v>
      </c>
      <c r="F229" s="35">
        <f t="shared" si="10"/>
        <v>0</v>
      </c>
      <c r="G229" s="35">
        <v>22.501298999999999</v>
      </c>
      <c r="H229" s="35">
        <v>88.247759000000002</v>
      </c>
      <c r="I229" s="35" t="s">
        <v>84</v>
      </c>
      <c r="J229" s="36" t="s">
        <v>125</v>
      </c>
      <c r="K229" s="35" t="s">
        <v>105</v>
      </c>
      <c r="L229" s="35" t="s">
        <v>63</v>
      </c>
      <c r="M229" s="35" t="s">
        <v>97</v>
      </c>
      <c r="N229" s="35" t="s">
        <v>211</v>
      </c>
      <c r="O229" s="35" t="s">
        <v>211</v>
      </c>
      <c r="P229" s="35" t="s">
        <v>297</v>
      </c>
      <c r="Q229" s="35">
        <v>5.6</v>
      </c>
      <c r="R229" s="35" t="s">
        <v>115</v>
      </c>
      <c r="S229" s="35" t="s">
        <v>124</v>
      </c>
      <c r="T229" s="35"/>
      <c r="U229" s="35" t="s">
        <v>222</v>
      </c>
      <c r="V229" s="35">
        <f>0+F229</f>
        <v>0</v>
      </c>
      <c r="W229" s="36" t="s">
        <v>211</v>
      </c>
      <c r="X229" s="35">
        <v>0</v>
      </c>
      <c r="Y229" s="35" t="s">
        <v>211</v>
      </c>
      <c r="Z229" s="35" t="s">
        <v>211</v>
      </c>
      <c r="AA229" s="35">
        <v>0</v>
      </c>
      <c r="AB229" s="35"/>
      <c r="AC229" s="35"/>
      <c r="AD229" s="35" t="s">
        <v>108</v>
      </c>
      <c r="AE229" s="35"/>
    </row>
    <row r="230" spans="1:31" ht="25">
      <c r="A230" s="35" t="s">
        <v>261</v>
      </c>
      <c r="B230" s="35" t="s">
        <v>118</v>
      </c>
      <c r="C230" s="35" t="s">
        <v>102</v>
      </c>
      <c r="D230" s="35">
        <v>0</v>
      </c>
      <c r="E230" s="35">
        <v>249</v>
      </c>
      <c r="F230" s="35">
        <f t="shared" si="10"/>
        <v>64</v>
      </c>
      <c r="G230" s="35">
        <v>22.500767</v>
      </c>
      <c r="H230" s="35">
        <v>88.248013</v>
      </c>
      <c r="I230" s="35" t="s">
        <v>84</v>
      </c>
      <c r="J230" s="36" t="s">
        <v>125</v>
      </c>
      <c r="K230" s="35" t="s">
        <v>105</v>
      </c>
      <c r="L230" s="35" t="s">
        <v>63</v>
      </c>
      <c r="M230" s="35" t="s">
        <v>97</v>
      </c>
      <c r="N230" s="35" t="s">
        <v>211</v>
      </c>
      <c r="O230" s="35" t="s">
        <v>211</v>
      </c>
      <c r="P230" s="35" t="s">
        <v>297</v>
      </c>
      <c r="Q230" s="35">
        <v>5.6</v>
      </c>
      <c r="R230" s="35" t="s">
        <v>115</v>
      </c>
      <c r="S230" s="35" t="s">
        <v>124</v>
      </c>
      <c r="T230" s="35"/>
      <c r="U230" s="35" t="s">
        <v>222</v>
      </c>
      <c r="V230" s="35">
        <f t="shared" ref="V230:V245" si="12">V229+F230</f>
        <v>64</v>
      </c>
      <c r="W230" s="36" t="s">
        <v>211</v>
      </c>
      <c r="X230" s="35">
        <v>0</v>
      </c>
      <c r="Y230" s="35" t="s">
        <v>211</v>
      </c>
      <c r="Z230" s="35" t="s">
        <v>211</v>
      </c>
      <c r="AA230" s="35">
        <v>0</v>
      </c>
      <c r="AB230" s="35"/>
      <c r="AC230" s="35"/>
      <c r="AD230" s="35" t="s">
        <v>108</v>
      </c>
      <c r="AE230" s="35"/>
    </row>
    <row r="231" spans="1:31" ht="25">
      <c r="A231" s="35" t="s">
        <v>298</v>
      </c>
      <c r="B231" s="35" t="s">
        <v>118</v>
      </c>
      <c r="C231" s="35" t="s">
        <v>102</v>
      </c>
      <c r="D231" s="35">
        <v>0</v>
      </c>
      <c r="E231" s="35">
        <v>409</v>
      </c>
      <c r="F231" s="35">
        <f t="shared" si="10"/>
        <v>160</v>
      </c>
      <c r="G231" s="35">
        <v>22.499365999999998</v>
      </c>
      <c r="H231" s="35">
        <v>88.248296999999994</v>
      </c>
      <c r="I231" s="35" t="s">
        <v>84</v>
      </c>
      <c r="J231" s="36" t="s">
        <v>125</v>
      </c>
      <c r="K231" s="35" t="s">
        <v>105</v>
      </c>
      <c r="L231" s="35" t="s">
        <v>63</v>
      </c>
      <c r="M231" s="35" t="s">
        <v>97</v>
      </c>
      <c r="N231" s="35" t="s">
        <v>211</v>
      </c>
      <c r="O231" s="35" t="s">
        <v>211</v>
      </c>
      <c r="P231" s="35" t="s">
        <v>297</v>
      </c>
      <c r="Q231" s="35">
        <v>5.6</v>
      </c>
      <c r="R231" s="35" t="s">
        <v>115</v>
      </c>
      <c r="S231" s="35" t="s">
        <v>124</v>
      </c>
      <c r="T231" s="35"/>
      <c r="U231" s="35" t="s">
        <v>222</v>
      </c>
      <c r="V231" s="35">
        <f t="shared" si="12"/>
        <v>224</v>
      </c>
      <c r="W231" s="36" t="s">
        <v>211</v>
      </c>
      <c r="X231" s="35">
        <v>0</v>
      </c>
      <c r="Y231" s="35" t="s">
        <v>211</v>
      </c>
      <c r="Z231" s="35" t="s">
        <v>211</v>
      </c>
      <c r="AA231" s="35">
        <v>0</v>
      </c>
      <c r="AB231" s="35"/>
      <c r="AC231" s="35"/>
      <c r="AD231" s="35" t="s">
        <v>108</v>
      </c>
      <c r="AE231" s="35"/>
    </row>
    <row r="232" spans="1:31" ht="25">
      <c r="A232" s="35" t="s">
        <v>113</v>
      </c>
      <c r="B232" s="35" t="s">
        <v>114</v>
      </c>
      <c r="C232" s="35" t="s">
        <v>124</v>
      </c>
      <c r="D232" s="35">
        <v>0</v>
      </c>
      <c r="E232" s="35">
        <v>469</v>
      </c>
      <c r="F232" s="35">
        <f t="shared" si="10"/>
        <v>60</v>
      </c>
      <c r="G232" s="35">
        <v>22.498797</v>
      </c>
      <c r="H232" s="35">
        <v>88.248323999999997</v>
      </c>
      <c r="I232" s="35" t="s">
        <v>84</v>
      </c>
      <c r="J232" s="36" t="s">
        <v>125</v>
      </c>
      <c r="K232" s="35" t="s">
        <v>105</v>
      </c>
      <c r="L232" s="35" t="s">
        <v>63</v>
      </c>
      <c r="M232" s="35" t="s">
        <v>97</v>
      </c>
      <c r="N232" s="35" t="s">
        <v>211</v>
      </c>
      <c r="O232" s="35" t="s">
        <v>211</v>
      </c>
      <c r="P232" s="35" t="s">
        <v>297</v>
      </c>
      <c r="Q232" s="35">
        <v>5.6</v>
      </c>
      <c r="R232" s="35" t="s">
        <v>115</v>
      </c>
      <c r="S232" s="35" t="s">
        <v>124</v>
      </c>
      <c r="T232" s="35"/>
      <c r="U232" s="35" t="s">
        <v>222</v>
      </c>
      <c r="V232" s="35">
        <f t="shared" si="12"/>
        <v>284</v>
      </c>
      <c r="W232" s="36" t="s">
        <v>211</v>
      </c>
      <c r="X232" s="35">
        <v>0</v>
      </c>
      <c r="Y232" s="35" t="s">
        <v>211</v>
      </c>
      <c r="Z232" s="35" t="s">
        <v>211</v>
      </c>
      <c r="AA232" s="35">
        <v>0</v>
      </c>
      <c r="AB232" s="35"/>
      <c r="AC232" s="35"/>
      <c r="AD232" s="35" t="s">
        <v>108</v>
      </c>
      <c r="AE232" s="35"/>
    </row>
    <row r="233" spans="1:31" ht="25">
      <c r="A233" s="35" t="s">
        <v>299</v>
      </c>
      <c r="B233" s="35" t="s">
        <v>118</v>
      </c>
      <c r="C233" s="35" t="s">
        <v>124</v>
      </c>
      <c r="D233" s="35">
        <v>0</v>
      </c>
      <c r="E233" s="35">
        <v>621</v>
      </c>
      <c r="F233" s="35">
        <f t="shared" si="10"/>
        <v>152</v>
      </c>
      <c r="G233" s="35">
        <v>22.497736</v>
      </c>
      <c r="H233" s="35">
        <v>88.249221000000006</v>
      </c>
      <c r="I233" s="35" t="s">
        <v>84</v>
      </c>
      <c r="J233" s="36" t="s">
        <v>125</v>
      </c>
      <c r="K233" s="35" t="s">
        <v>105</v>
      </c>
      <c r="L233" s="35" t="s">
        <v>63</v>
      </c>
      <c r="M233" s="35" t="s">
        <v>97</v>
      </c>
      <c r="N233" s="35" t="s">
        <v>211</v>
      </c>
      <c r="O233" s="35" t="s">
        <v>211</v>
      </c>
      <c r="P233" s="35" t="s">
        <v>297</v>
      </c>
      <c r="Q233" s="35">
        <v>5.6</v>
      </c>
      <c r="R233" s="35" t="s">
        <v>115</v>
      </c>
      <c r="S233" s="35" t="s">
        <v>124</v>
      </c>
      <c r="T233" s="35"/>
      <c r="U233" s="35" t="s">
        <v>222</v>
      </c>
      <c r="V233" s="35">
        <f t="shared" si="12"/>
        <v>436</v>
      </c>
      <c r="W233" s="36" t="s">
        <v>211</v>
      </c>
      <c r="X233" s="35">
        <v>0</v>
      </c>
      <c r="Y233" s="35" t="s">
        <v>211</v>
      </c>
      <c r="Z233" s="35" t="s">
        <v>211</v>
      </c>
      <c r="AA233" s="35">
        <v>0</v>
      </c>
      <c r="AB233" s="35"/>
      <c r="AC233" s="35"/>
      <c r="AD233" s="35" t="s">
        <v>108</v>
      </c>
      <c r="AE233" s="35"/>
    </row>
    <row r="234" spans="1:31" ht="25">
      <c r="A234" s="35" t="s">
        <v>179</v>
      </c>
      <c r="B234" s="35" t="s">
        <v>171</v>
      </c>
      <c r="C234" s="35" t="s">
        <v>124</v>
      </c>
      <c r="D234" s="35">
        <v>0</v>
      </c>
      <c r="E234" s="35">
        <v>728</v>
      </c>
      <c r="F234" s="35">
        <f t="shared" si="10"/>
        <v>107</v>
      </c>
      <c r="G234" s="35">
        <v>22.497001999999998</v>
      </c>
      <c r="H234" s="35">
        <v>88.249325999999996</v>
      </c>
      <c r="I234" s="35" t="s">
        <v>84</v>
      </c>
      <c r="J234" s="36" t="s">
        <v>125</v>
      </c>
      <c r="K234" s="35" t="s">
        <v>105</v>
      </c>
      <c r="L234" s="35" t="s">
        <v>63</v>
      </c>
      <c r="M234" s="35" t="s">
        <v>97</v>
      </c>
      <c r="N234" s="35" t="s">
        <v>211</v>
      </c>
      <c r="O234" s="35" t="s">
        <v>211</v>
      </c>
      <c r="P234" s="35" t="s">
        <v>297</v>
      </c>
      <c r="Q234" s="35">
        <v>5.6</v>
      </c>
      <c r="R234" s="35" t="s">
        <v>115</v>
      </c>
      <c r="S234" s="35" t="s">
        <v>124</v>
      </c>
      <c r="T234" s="35"/>
      <c r="U234" s="35" t="s">
        <v>222</v>
      </c>
      <c r="V234" s="35">
        <f t="shared" si="12"/>
        <v>543</v>
      </c>
      <c r="W234" s="36" t="s">
        <v>211</v>
      </c>
      <c r="X234" s="35">
        <v>0</v>
      </c>
      <c r="Y234" s="35" t="s">
        <v>211</v>
      </c>
      <c r="Z234" s="35" t="s">
        <v>211</v>
      </c>
      <c r="AA234" s="35">
        <v>0</v>
      </c>
      <c r="AB234" s="35"/>
      <c r="AC234" s="35"/>
      <c r="AD234" s="35" t="s">
        <v>108</v>
      </c>
      <c r="AE234" s="35"/>
    </row>
    <row r="235" spans="1:31" ht="25">
      <c r="A235" s="35" t="s">
        <v>113</v>
      </c>
      <c r="B235" s="35" t="s">
        <v>114</v>
      </c>
      <c r="C235" s="35" t="s">
        <v>124</v>
      </c>
      <c r="D235" s="35">
        <v>0</v>
      </c>
      <c r="E235" s="35">
        <v>775</v>
      </c>
      <c r="F235" s="35">
        <f t="shared" si="10"/>
        <v>47</v>
      </c>
      <c r="G235" s="35">
        <v>22.496782</v>
      </c>
      <c r="H235" s="35">
        <v>88.249314999999996</v>
      </c>
      <c r="I235" s="35" t="s">
        <v>84</v>
      </c>
      <c r="J235" s="36" t="s">
        <v>125</v>
      </c>
      <c r="K235" s="35" t="s">
        <v>105</v>
      </c>
      <c r="L235" s="35" t="s">
        <v>63</v>
      </c>
      <c r="M235" s="35" t="s">
        <v>97</v>
      </c>
      <c r="N235" s="35" t="s">
        <v>211</v>
      </c>
      <c r="O235" s="35" t="s">
        <v>211</v>
      </c>
      <c r="P235" s="35" t="s">
        <v>297</v>
      </c>
      <c r="Q235" s="35">
        <v>5.6</v>
      </c>
      <c r="R235" s="35" t="s">
        <v>115</v>
      </c>
      <c r="S235" s="35" t="s">
        <v>124</v>
      </c>
      <c r="T235" s="35"/>
      <c r="U235" s="35" t="s">
        <v>222</v>
      </c>
      <c r="V235" s="35">
        <f t="shared" si="12"/>
        <v>590</v>
      </c>
      <c r="W235" s="36" t="s">
        <v>211</v>
      </c>
      <c r="X235" s="35">
        <v>0</v>
      </c>
      <c r="Y235" s="35" t="s">
        <v>211</v>
      </c>
      <c r="Z235" s="35" t="s">
        <v>211</v>
      </c>
      <c r="AA235" s="35">
        <v>0</v>
      </c>
      <c r="AB235" s="35"/>
      <c r="AC235" s="35"/>
      <c r="AD235" s="35" t="s">
        <v>108</v>
      </c>
      <c r="AE235" s="35"/>
    </row>
    <row r="236" spans="1:31" ht="25">
      <c r="A236" s="35" t="s">
        <v>113</v>
      </c>
      <c r="B236" s="35" t="s">
        <v>114</v>
      </c>
      <c r="C236" s="35" t="s">
        <v>124</v>
      </c>
      <c r="D236" s="35">
        <v>0</v>
      </c>
      <c r="E236" s="35">
        <v>887</v>
      </c>
      <c r="F236" s="35">
        <f t="shared" si="10"/>
        <v>112</v>
      </c>
      <c r="G236" s="35">
        <v>22.495971999999998</v>
      </c>
      <c r="H236" s="35">
        <v>88.250287999999998</v>
      </c>
      <c r="I236" s="35" t="s">
        <v>84</v>
      </c>
      <c r="J236" s="36" t="s">
        <v>125</v>
      </c>
      <c r="K236" s="35" t="s">
        <v>105</v>
      </c>
      <c r="L236" s="35" t="s">
        <v>63</v>
      </c>
      <c r="M236" s="35" t="s">
        <v>97</v>
      </c>
      <c r="N236" s="35" t="s">
        <v>211</v>
      </c>
      <c r="O236" s="35" t="s">
        <v>211</v>
      </c>
      <c r="P236" s="35" t="s">
        <v>297</v>
      </c>
      <c r="Q236" s="35">
        <v>5.6</v>
      </c>
      <c r="R236" s="35" t="s">
        <v>115</v>
      </c>
      <c r="S236" s="35" t="s">
        <v>124</v>
      </c>
      <c r="T236" s="35"/>
      <c r="U236" s="35" t="s">
        <v>222</v>
      </c>
      <c r="V236" s="35">
        <f t="shared" si="12"/>
        <v>702</v>
      </c>
      <c r="W236" s="36" t="s">
        <v>211</v>
      </c>
      <c r="X236" s="35">
        <v>0</v>
      </c>
      <c r="Y236" s="35" t="s">
        <v>211</v>
      </c>
      <c r="Z236" s="35" t="s">
        <v>211</v>
      </c>
      <c r="AA236" s="35">
        <v>0</v>
      </c>
      <c r="AB236" s="35"/>
      <c r="AC236" s="35"/>
      <c r="AD236" s="35" t="s">
        <v>108</v>
      </c>
      <c r="AE236" s="35"/>
    </row>
    <row r="237" spans="1:31" ht="25">
      <c r="A237" s="35" t="s">
        <v>300</v>
      </c>
      <c r="B237" s="35" t="s">
        <v>118</v>
      </c>
      <c r="C237" s="35" t="s">
        <v>102</v>
      </c>
      <c r="D237" s="35">
        <v>0</v>
      </c>
      <c r="E237" s="35">
        <v>1102</v>
      </c>
      <c r="F237" s="35">
        <f t="shared" si="10"/>
        <v>215</v>
      </c>
      <c r="G237" s="35">
        <v>22.494741999999999</v>
      </c>
      <c r="H237" s="35">
        <v>88.251868000000002</v>
      </c>
      <c r="I237" s="35" t="s">
        <v>84</v>
      </c>
      <c r="J237" s="36" t="s">
        <v>125</v>
      </c>
      <c r="K237" s="35" t="s">
        <v>105</v>
      </c>
      <c r="L237" s="35" t="s">
        <v>63</v>
      </c>
      <c r="M237" s="35" t="s">
        <v>97</v>
      </c>
      <c r="N237" s="35" t="s">
        <v>211</v>
      </c>
      <c r="O237" s="35" t="s">
        <v>211</v>
      </c>
      <c r="P237" s="35" t="s">
        <v>297</v>
      </c>
      <c r="Q237" s="35">
        <v>5.6</v>
      </c>
      <c r="R237" s="35" t="s">
        <v>115</v>
      </c>
      <c r="S237" s="35" t="s">
        <v>124</v>
      </c>
      <c r="T237" s="35"/>
      <c r="U237" s="35" t="s">
        <v>222</v>
      </c>
      <c r="V237" s="35">
        <f t="shared" si="12"/>
        <v>917</v>
      </c>
      <c r="W237" s="36" t="s">
        <v>211</v>
      </c>
      <c r="X237" s="35">
        <v>0</v>
      </c>
      <c r="Y237" s="35" t="s">
        <v>211</v>
      </c>
      <c r="Z237" s="35" t="s">
        <v>211</v>
      </c>
      <c r="AA237" s="35">
        <v>0</v>
      </c>
      <c r="AB237" s="35"/>
      <c r="AC237" s="35"/>
      <c r="AD237" s="35" t="s">
        <v>108</v>
      </c>
      <c r="AE237" s="35"/>
    </row>
    <row r="238" spans="1:31" ht="25">
      <c r="A238" s="35" t="s">
        <v>113</v>
      </c>
      <c r="B238" s="35" t="s">
        <v>114</v>
      </c>
      <c r="C238" s="35" t="s">
        <v>124</v>
      </c>
      <c r="D238" s="35">
        <v>0</v>
      </c>
      <c r="E238" s="35">
        <v>1294</v>
      </c>
      <c r="F238" s="35">
        <f t="shared" si="10"/>
        <v>192</v>
      </c>
      <c r="G238" s="35">
        <v>22.493939999999998</v>
      </c>
      <c r="H238" s="35">
        <v>88.253473</v>
      </c>
      <c r="I238" s="35" t="s">
        <v>84</v>
      </c>
      <c r="J238" s="36" t="s">
        <v>125</v>
      </c>
      <c r="K238" s="35" t="s">
        <v>105</v>
      </c>
      <c r="L238" s="35" t="s">
        <v>63</v>
      </c>
      <c r="M238" s="35" t="s">
        <v>97</v>
      </c>
      <c r="N238" s="35" t="s">
        <v>211</v>
      </c>
      <c r="O238" s="35" t="s">
        <v>211</v>
      </c>
      <c r="P238" s="35" t="s">
        <v>297</v>
      </c>
      <c r="Q238" s="35">
        <v>5.6</v>
      </c>
      <c r="R238" s="35" t="s">
        <v>115</v>
      </c>
      <c r="S238" s="35" t="s">
        <v>124</v>
      </c>
      <c r="T238" s="35"/>
      <c r="U238" s="35" t="s">
        <v>222</v>
      </c>
      <c r="V238" s="35">
        <f t="shared" si="12"/>
        <v>1109</v>
      </c>
      <c r="W238" s="36" t="s">
        <v>211</v>
      </c>
      <c r="X238" s="35">
        <v>0</v>
      </c>
      <c r="Y238" s="35" t="s">
        <v>211</v>
      </c>
      <c r="Z238" s="35" t="s">
        <v>211</v>
      </c>
      <c r="AA238" s="35">
        <v>0</v>
      </c>
      <c r="AB238" s="35"/>
      <c r="AC238" s="35"/>
      <c r="AD238" s="35" t="s">
        <v>108</v>
      </c>
      <c r="AE238" s="35"/>
    </row>
    <row r="239" spans="1:31" ht="25">
      <c r="A239" s="35" t="s">
        <v>301</v>
      </c>
      <c r="B239" s="35" t="s">
        <v>118</v>
      </c>
      <c r="C239" s="35" t="s">
        <v>124</v>
      </c>
      <c r="D239" s="35">
        <v>0</v>
      </c>
      <c r="E239" s="35">
        <v>1474</v>
      </c>
      <c r="F239" s="35">
        <f t="shared" si="10"/>
        <v>180</v>
      </c>
      <c r="G239" s="35">
        <v>22.493418999999999</v>
      </c>
      <c r="H239" s="35">
        <v>88.255129999999994</v>
      </c>
      <c r="I239" s="35" t="s">
        <v>84</v>
      </c>
      <c r="J239" s="36" t="s">
        <v>125</v>
      </c>
      <c r="K239" s="35" t="s">
        <v>105</v>
      </c>
      <c r="L239" s="35" t="s">
        <v>63</v>
      </c>
      <c r="M239" s="35" t="s">
        <v>97</v>
      </c>
      <c r="N239" s="35" t="s">
        <v>211</v>
      </c>
      <c r="O239" s="35" t="s">
        <v>211</v>
      </c>
      <c r="P239" s="35" t="s">
        <v>297</v>
      </c>
      <c r="Q239" s="35">
        <v>5.6</v>
      </c>
      <c r="R239" s="35" t="s">
        <v>115</v>
      </c>
      <c r="S239" s="35" t="s">
        <v>124</v>
      </c>
      <c r="T239" s="35"/>
      <c r="U239" s="35" t="s">
        <v>222</v>
      </c>
      <c r="V239" s="35">
        <f t="shared" si="12"/>
        <v>1289</v>
      </c>
      <c r="W239" s="36" t="s">
        <v>211</v>
      </c>
      <c r="X239" s="35">
        <v>0</v>
      </c>
      <c r="Y239" s="35" t="s">
        <v>211</v>
      </c>
      <c r="Z239" s="35" t="s">
        <v>211</v>
      </c>
      <c r="AA239" s="35">
        <v>0</v>
      </c>
      <c r="AB239" s="35"/>
      <c r="AC239" s="35"/>
      <c r="AD239" s="35" t="s">
        <v>108</v>
      </c>
      <c r="AE239" s="35"/>
    </row>
    <row r="240" spans="1:31" ht="25">
      <c r="A240" s="35" t="s">
        <v>158</v>
      </c>
      <c r="B240" s="35" t="s">
        <v>118</v>
      </c>
      <c r="C240" s="35" t="s">
        <v>124</v>
      </c>
      <c r="D240" s="35">
        <v>0</v>
      </c>
      <c r="E240" s="35">
        <v>1575</v>
      </c>
      <c r="F240" s="35">
        <f t="shared" si="10"/>
        <v>101</v>
      </c>
      <c r="G240" s="35">
        <v>22.493110000000001</v>
      </c>
      <c r="H240" s="35">
        <v>88.256045999999998</v>
      </c>
      <c r="I240" s="35" t="s">
        <v>84</v>
      </c>
      <c r="J240" s="36" t="s">
        <v>125</v>
      </c>
      <c r="K240" s="35" t="s">
        <v>105</v>
      </c>
      <c r="L240" s="35" t="s">
        <v>63</v>
      </c>
      <c r="M240" s="35" t="s">
        <v>97</v>
      </c>
      <c r="N240" s="35" t="s">
        <v>211</v>
      </c>
      <c r="O240" s="35" t="s">
        <v>211</v>
      </c>
      <c r="P240" s="35" t="s">
        <v>297</v>
      </c>
      <c r="Q240" s="35">
        <v>5.6</v>
      </c>
      <c r="R240" s="35" t="s">
        <v>115</v>
      </c>
      <c r="S240" s="35" t="s">
        <v>124</v>
      </c>
      <c r="T240" s="35"/>
      <c r="U240" s="35" t="s">
        <v>222</v>
      </c>
      <c r="V240" s="35">
        <f t="shared" si="12"/>
        <v>1390</v>
      </c>
      <c r="W240" s="36" t="s">
        <v>211</v>
      </c>
      <c r="X240" s="35">
        <v>0</v>
      </c>
      <c r="Y240" s="35" t="s">
        <v>211</v>
      </c>
      <c r="Z240" s="35" t="s">
        <v>211</v>
      </c>
      <c r="AA240" s="35">
        <v>0</v>
      </c>
      <c r="AB240" s="35"/>
      <c r="AC240" s="35"/>
      <c r="AD240" s="35" t="s">
        <v>108</v>
      </c>
      <c r="AE240" s="35"/>
    </row>
    <row r="241" spans="1:31" ht="25">
      <c r="A241" s="35" t="s">
        <v>302</v>
      </c>
      <c r="B241" s="35" t="s">
        <v>118</v>
      </c>
      <c r="C241" s="35" t="s">
        <v>102</v>
      </c>
      <c r="D241" s="35">
        <v>0</v>
      </c>
      <c r="E241" s="35">
        <v>1650</v>
      </c>
      <c r="F241" s="35">
        <f t="shared" si="10"/>
        <v>75</v>
      </c>
      <c r="G241" s="35">
        <v>22.493074</v>
      </c>
      <c r="H241" s="35">
        <v>88.256943000000007</v>
      </c>
      <c r="I241" s="35" t="s">
        <v>84</v>
      </c>
      <c r="J241" s="36" t="s">
        <v>125</v>
      </c>
      <c r="K241" s="35" t="s">
        <v>105</v>
      </c>
      <c r="L241" s="35" t="s">
        <v>63</v>
      </c>
      <c r="M241" s="35" t="s">
        <v>97</v>
      </c>
      <c r="N241" s="35" t="s">
        <v>211</v>
      </c>
      <c r="O241" s="35" t="s">
        <v>211</v>
      </c>
      <c r="P241" s="35" t="s">
        <v>297</v>
      </c>
      <c r="Q241" s="35">
        <v>5.6</v>
      </c>
      <c r="R241" s="35" t="s">
        <v>115</v>
      </c>
      <c r="S241" s="35" t="s">
        <v>124</v>
      </c>
      <c r="T241" s="35"/>
      <c r="U241" s="35" t="s">
        <v>222</v>
      </c>
      <c r="V241" s="35">
        <f t="shared" si="12"/>
        <v>1465</v>
      </c>
      <c r="W241" s="36" t="s">
        <v>211</v>
      </c>
      <c r="X241" s="35">
        <v>0</v>
      </c>
      <c r="Y241" s="35" t="s">
        <v>211</v>
      </c>
      <c r="Z241" s="35" t="s">
        <v>211</v>
      </c>
      <c r="AA241" s="35">
        <v>0</v>
      </c>
      <c r="AB241" s="35"/>
      <c r="AC241" s="35"/>
      <c r="AD241" s="35" t="s">
        <v>108</v>
      </c>
      <c r="AE241" s="35"/>
    </row>
    <row r="242" spans="1:31" ht="25">
      <c r="A242" s="35" t="s">
        <v>303</v>
      </c>
      <c r="B242" s="35" t="s">
        <v>118</v>
      </c>
      <c r="C242" s="35" t="s">
        <v>124</v>
      </c>
      <c r="D242" s="35">
        <v>0</v>
      </c>
      <c r="E242" s="35">
        <v>1758</v>
      </c>
      <c r="F242" s="35">
        <f t="shared" si="10"/>
        <v>108</v>
      </c>
      <c r="G242" s="35">
        <v>22.492695999999999</v>
      </c>
      <c r="H242" s="35">
        <v>88.257789000000002</v>
      </c>
      <c r="I242" s="35" t="s">
        <v>84</v>
      </c>
      <c r="J242" s="36" t="s">
        <v>125</v>
      </c>
      <c r="K242" s="35" t="s">
        <v>105</v>
      </c>
      <c r="L242" s="35" t="s">
        <v>63</v>
      </c>
      <c r="M242" s="35" t="s">
        <v>97</v>
      </c>
      <c r="N242" s="35" t="s">
        <v>211</v>
      </c>
      <c r="O242" s="35" t="s">
        <v>211</v>
      </c>
      <c r="P242" s="35" t="s">
        <v>297</v>
      </c>
      <c r="Q242" s="35">
        <v>5.6</v>
      </c>
      <c r="R242" s="35" t="s">
        <v>115</v>
      </c>
      <c r="S242" s="35" t="s">
        <v>124</v>
      </c>
      <c r="T242" s="35"/>
      <c r="U242" s="35" t="s">
        <v>222</v>
      </c>
      <c r="V242" s="35">
        <f t="shared" si="12"/>
        <v>1573</v>
      </c>
      <c r="W242" s="36" t="s">
        <v>211</v>
      </c>
      <c r="X242" s="35">
        <v>0</v>
      </c>
      <c r="Y242" s="35" t="s">
        <v>211</v>
      </c>
      <c r="Z242" s="35" t="s">
        <v>211</v>
      </c>
      <c r="AA242" s="35">
        <v>0</v>
      </c>
      <c r="AB242" s="35"/>
      <c r="AC242" s="35"/>
      <c r="AD242" s="35" t="s">
        <v>108</v>
      </c>
      <c r="AE242" s="35"/>
    </row>
    <row r="243" spans="1:31" ht="25">
      <c r="A243" s="35" t="s">
        <v>304</v>
      </c>
      <c r="B243" s="35" t="s">
        <v>118</v>
      </c>
      <c r="C243" s="35" t="s">
        <v>124</v>
      </c>
      <c r="D243" s="35">
        <v>0</v>
      </c>
      <c r="E243" s="35">
        <v>1890</v>
      </c>
      <c r="F243" s="35">
        <f t="shared" si="10"/>
        <v>132</v>
      </c>
      <c r="G243" s="35">
        <v>22.492193</v>
      </c>
      <c r="H243" s="35">
        <v>88.258887000000001</v>
      </c>
      <c r="I243" s="35" t="s">
        <v>84</v>
      </c>
      <c r="J243" s="36" t="s">
        <v>125</v>
      </c>
      <c r="K243" s="35" t="s">
        <v>105</v>
      </c>
      <c r="L243" s="35" t="s">
        <v>63</v>
      </c>
      <c r="M243" s="35" t="s">
        <v>97</v>
      </c>
      <c r="N243" s="35" t="s">
        <v>211</v>
      </c>
      <c r="O243" s="35" t="s">
        <v>211</v>
      </c>
      <c r="P243" s="35" t="s">
        <v>297</v>
      </c>
      <c r="Q243" s="35">
        <v>5.6</v>
      </c>
      <c r="R243" s="35" t="s">
        <v>115</v>
      </c>
      <c r="S243" s="35" t="s">
        <v>124</v>
      </c>
      <c r="T243" s="35"/>
      <c r="U243" s="35" t="s">
        <v>222</v>
      </c>
      <c r="V243" s="35">
        <f t="shared" si="12"/>
        <v>1705</v>
      </c>
      <c r="W243" s="36" t="s">
        <v>211</v>
      </c>
      <c r="X243" s="35">
        <v>0</v>
      </c>
      <c r="Y243" s="35" t="s">
        <v>211</v>
      </c>
      <c r="Z243" s="35" t="s">
        <v>211</v>
      </c>
      <c r="AA243" s="35">
        <v>0</v>
      </c>
      <c r="AB243" s="35"/>
      <c r="AC243" s="35"/>
      <c r="AD243" s="35" t="s">
        <v>108</v>
      </c>
      <c r="AE243" s="35"/>
    </row>
    <row r="244" spans="1:31" ht="25">
      <c r="A244" s="35" t="s">
        <v>261</v>
      </c>
      <c r="B244" s="35" t="s">
        <v>118</v>
      </c>
      <c r="C244" s="35" t="s">
        <v>102</v>
      </c>
      <c r="D244" s="35">
        <v>0</v>
      </c>
      <c r="E244" s="35">
        <v>2062</v>
      </c>
      <c r="F244" s="35">
        <f t="shared" si="10"/>
        <v>172</v>
      </c>
      <c r="G244" s="35">
        <v>22.491779000000001</v>
      </c>
      <c r="H244" s="35">
        <v>88.260585000000006</v>
      </c>
      <c r="I244" s="35" t="s">
        <v>84</v>
      </c>
      <c r="J244" s="35" t="s">
        <v>125</v>
      </c>
      <c r="K244" s="35" t="s">
        <v>105</v>
      </c>
      <c r="L244" s="35" t="s">
        <v>63</v>
      </c>
      <c r="M244" s="35" t="s">
        <v>97</v>
      </c>
      <c r="N244" s="35" t="s">
        <v>211</v>
      </c>
      <c r="O244" s="35" t="s">
        <v>211</v>
      </c>
      <c r="P244" s="35" t="s">
        <v>297</v>
      </c>
      <c r="Q244" s="35">
        <v>5.6</v>
      </c>
      <c r="R244" s="35" t="s">
        <v>115</v>
      </c>
      <c r="S244" s="35" t="s">
        <v>124</v>
      </c>
      <c r="T244" s="35"/>
      <c r="U244" s="35" t="s">
        <v>222</v>
      </c>
      <c r="V244" s="35">
        <f t="shared" si="12"/>
        <v>1877</v>
      </c>
      <c r="W244" s="36" t="s">
        <v>211</v>
      </c>
      <c r="X244" s="35">
        <v>0</v>
      </c>
      <c r="Y244" s="35" t="s">
        <v>211</v>
      </c>
      <c r="Z244" s="35" t="s">
        <v>211</v>
      </c>
      <c r="AA244" s="35">
        <v>0</v>
      </c>
      <c r="AB244" s="35"/>
      <c r="AC244" s="35"/>
      <c r="AD244" s="35" t="s">
        <v>108</v>
      </c>
      <c r="AE244" s="35"/>
    </row>
    <row r="245" spans="1:31" ht="25">
      <c r="A245" s="35" t="s">
        <v>305</v>
      </c>
      <c r="B245" s="35" t="s">
        <v>171</v>
      </c>
      <c r="C245" s="35" t="s">
        <v>124</v>
      </c>
      <c r="D245" s="35">
        <v>0</v>
      </c>
      <c r="E245" s="35">
        <v>2295</v>
      </c>
      <c r="F245" s="35">
        <f t="shared" si="10"/>
        <v>233</v>
      </c>
      <c r="G245" s="35">
        <v>22.490331999999999</v>
      </c>
      <c r="H245" s="35">
        <v>88.262246000000005</v>
      </c>
      <c r="I245" s="35" t="s">
        <v>84</v>
      </c>
      <c r="J245" s="35" t="s">
        <v>125</v>
      </c>
      <c r="K245" s="35" t="s">
        <v>105</v>
      </c>
      <c r="L245" s="35" t="s">
        <v>63</v>
      </c>
      <c r="M245" s="35" t="s">
        <v>97</v>
      </c>
      <c r="N245" s="35" t="s">
        <v>211</v>
      </c>
      <c r="O245" s="35" t="s">
        <v>211</v>
      </c>
      <c r="P245" s="35" t="s">
        <v>297</v>
      </c>
      <c r="Q245" s="35">
        <v>5.6</v>
      </c>
      <c r="R245" s="35" t="s">
        <v>115</v>
      </c>
      <c r="S245" s="35" t="s">
        <v>124</v>
      </c>
      <c r="T245" s="35"/>
      <c r="U245" s="35" t="s">
        <v>222</v>
      </c>
      <c r="V245" s="35">
        <f t="shared" si="12"/>
        <v>2110</v>
      </c>
      <c r="W245" s="36" t="s">
        <v>211</v>
      </c>
      <c r="X245" s="35">
        <v>0</v>
      </c>
      <c r="Y245" s="35" t="s">
        <v>211</v>
      </c>
      <c r="Z245" s="35" t="s">
        <v>211</v>
      </c>
      <c r="AA245" s="35">
        <v>0</v>
      </c>
      <c r="AB245" s="35"/>
      <c r="AC245" s="35"/>
      <c r="AD245" s="35" t="s">
        <v>108</v>
      </c>
      <c r="AE245" s="35"/>
    </row>
    <row r="246" spans="1:31" ht="25">
      <c r="A246" s="35" t="s">
        <v>116</v>
      </c>
      <c r="B246" s="35" t="s">
        <v>110</v>
      </c>
      <c r="C246" s="35" t="s">
        <v>124</v>
      </c>
      <c r="D246" s="35">
        <v>0</v>
      </c>
      <c r="E246" s="35">
        <v>2295</v>
      </c>
      <c r="F246" s="35">
        <f t="shared" si="10"/>
        <v>0</v>
      </c>
      <c r="G246" s="35">
        <v>22.490331999999999</v>
      </c>
      <c r="H246" s="35">
        <v>88.262246000000005</v>
      </c>
      <c r="I246" s="35" t="s">
        <v>84</v>
      </c>
      <c r="J246" s="35" t="s">
        <v>125</v>
      </c>
      <c r="K246" s="35" t="s">
        <v>105</v>
      </c>
      <c r="L246" s="35" t="s">
        <v>63</v>
      </c>
      <c r="M246" s="35" t="s">
        <v>97</v>
      </c>
      <c r="N246" s="35" t="s">
        <v>211</v>
      </c>
      <c r="O246" s="35" t="s">
        <v>211</v>
      </c>
      <c r="P246" s="35" t="s">
        <v>360</v>
      </c>
      <c r="Q246" s="35">
        <v>4.2</v>
      </c>
      <c r="R246" s="35" t="s">
        <v>115</v>
      </c>
      <c r="S246" s="35" t="s">
        <v>124</v>
      </c>
      <c r="T246" s="35"/>
      <c r="U246" s="35" t="s">
        <v>316</v>
      </c>
      <c r="V246" s="35"/>
      <c r="W246" s="36" t="s">
        <v>211</v>
      </c>
      <c r="X246" s="35">
        <v>0</v>
      </c>
      <c r="Y246" s="35" t="s">
        <v>211</v>
      </c>
      <c r="Z246" s="35" t="s">
        <v>211</v>
      </c>
      <c r="AA246" s="35">
        <v>0</v>
      </c>
      <c r="AB246" s="35"/>
      <c r="AC246" s="35"/>
      <c r="AD246" s="35" t="s">
        <v>108</v>
      </c>
      <c r="AE246" s="35"/>
    </row>
    <row r="247" spans="1:31" ht="25">
      <c r="A247" s="35" t="s">
        <v>307</v>
      </c>
      <c r="B247" s="35" t="s">
        <v>118</v>
      </c>
      <c r="C247" s="35" t="s">
        <v>102</v>
      </c>
      <c r="D247" s="35">
        <v>0</v>
      </c>
      <c r="E247" s="35">
        <v>2445</v>
      </c>
      <c r="F247" s="35">
        <f t="shared" si="10"/>
        <v>150</v>
      </c>
      <c r="G247" s="35">
        <v>22.489488000000001</v>
      </c>
      <c r="H247" s="35">
        <v>88.261139</v>
      </c>
      <c r="I247" s="35" t="s">
        <v>84</v>
      </c>
      <c r="J247" s="35" t="s">
        <v>125</v>
      </c>
      <c r="K247" s="35" t="s">
        <v>105</v>
      </c>
      <c r="L247" s="35" t="s">
        <v>63</v>
      </c>
      <c r="M247" s="35" t="s">
        <v>97</v>
      </c>
      <c r="N247" s="35" t="s">
        <v>211</v>
      </c>
      <c r="O247" s="35" t="s">
        <v>211</v>
      </c>
      <c r="P247" s="35" t="s">
        <v>360</v>
      </c>
      <c r="Q247" s="35">
        <v>4.2</v>
      </c>
      <c r="R247" s="35" t="s">
        <v>115</v>
      </c>
      <c r="S247" s="35" t="s">
        <v>124</v>
      </c>
      <c r="T247" s="35"/>
      <c r="U247" s="35" t="s">
        <v>316</v>
      </c>
      <c r="V247" s="35"/>
      <c r="W247" s="36" t="s">
        <v>211</v>
      </c>
      <c r="X247" s="35">
        <v>0</v>
      </c>
      <c r="Y247" s="35" t="s">
        <v>211</v>
      </c>
      <c r="Z247" s="35" t="s">
        <v>211</v>
      </c>
      <c r="AA247" s="35">
        <v>0</v>
      </c>
      <c r="AB247" s="35"/>
      <c r="AC247" s="35"/>
      <c r="AD247" s="35" t="s">
        <v>108</v>
      </c>
      <c r="AE247" s="35"/>
    </row>
    <row r="248" spans="1:31" ht="25">
      <c r="A248" s="35" t="s">
        <v>113</v>
      </c>
      <c r="B248" s="35" t="s">
        <v>114</v>
      </c>
      <c r="C248" s="35" t="s">
        <v>124</v>
      </c>
      <c r="D248" s="35">
        <v>0</v>
      </c>
      <c r="E248" s="35">
        <v>2642</v>
      </c>
      <c r="F248" s="35">
        <f t="shared" si="10"/>
        <v>197</v>
      </c>
      <c r="G248" s="35">
        <v>22.487977000000001</v>
      </c>
      <c r="H248" s="35">
        <v>88.260350000000003</v>
      </c>
      <c r="I248" s="35" t="s">
        <v>84</v>
      </c>
      <c r="J248" s="35" t="s">
        <v>125</v>
      </c>
      <c r="K248" s="35" t="s">
        <v>105</v>
      </c>
      <c r="L248" s="35" t="s">
        <v>63</v>
      </c>
      <c r="M248" s="35" t="s">
        <v>97</v>
      </c>
      <c r="N248" s="35" t="s">
        <v>211</v>
      </c>
      <c r="O248" s="35" t="s">
        <v>211</v>
      </c>
      <c r="P248" s="35" t="s">
        <v>360</v>
      </c>
      <c r="Q248" s="35">
        <v>4.2</v>
      </c>
      <c r="R248" s="35" t="s">
        <v>115</v>
      </c>
      <c r="S248" s="35" t="s">
        <v>124</v>
      </c>
      <c r="T248" s="35"/>
      <c r="U248" s="35" t="s">
        <v>316</v>
      </c>
      <c r="V248" s="35"/>
      <c r="W248" s="36" t="s">
        <v>211</v>
      </c>
      <c r="X248" s="35">
        <v>0</v>
      </c>
      <c r="Y248" s="35" t="s">
        <v>211</v>
      </c>
      <c r="Z248" s="35" t="s">
        <v>211</v>
      </c>
      <c r="AA248" s="35">
        <v>0</v>
      </c>
      <c r="AB248" s="35"/>
      <c r="AC248" s="35"/>
      <c r="AD248" s="35" t="s">
        <v>108</v>
      </c>
      <c r="AE248" s="35"/>
    </row>
    <row r="249" spans="1:31" ht="25">
      <c r="A249" s="35" t="s">
        <v>308</v>
      </c>
      <c r="B249" s="35" t="s">
        <v>118</v>
      </c>
      <c r="C249" s="35" t="s">
        <v>102</v>
      </c>
      <c r="D249" s="35">
        <v>0</v>
      </c>
      <c r="E249" s="35">
        <v>2881</v>
      </c>
      <c r="F249" s="35">
        <f t="shared" si="10"/>
        <v>239</v>
      </c>
      <c r="G249" s="35">
        <v>22.485866999999999</v>
      </c>
      <c r="H249" s="35">
        <v>88.261008000000004</v>
      </c>
      <c r="I249" s="35" t="s">
        <v>84</v>
      </c>
      <c r="J249" s="35" t="s">
        <v>125</v>
      </c>
      <c r="K249" s="35" t="s">
        <v>105</v>
      </c>
      <c r="L249" s="35" t="s">
        <v>63</v>
      </c>
      <c r="M249" s="35" t="s">
        <v>97</v>
      </c>
      <c r="N249" s="35" t="s">
        <v>211</v>
      </c>
      <c r="O249" s="35" t="s">
        <v>211</v>
      </c>
      <c r="P249" s="35" t="s">
        <v>360</v>
      </c>
      <c r="Q249" s="35">
        <v>4.2</v>
      </c>
      <c r="R249" s="35" t="s">
        <v>115</v>
      </c>
      <c r="S249" s="35" t="s">
        <v>124</v>
      </c>
      <c r="T249" s="35"/>
      <c r="U249" s="35" t="s">
        <v>316</v>
      </c>
      <c r="V249" s="35"/>
      <c r="W249" s="36" t="s">
        <v>211</v>
      </c>
      <c r="X249" s="35">
        <v>0</v>
      </c>
      <c r="Y249" s="35" t="s">
        <v>211</v>
      </c>
      <c r="Z249" s="35" t="s">
        <v>211</v>
      </c>
      <c r="AA249" s="35">
        <v>0</v>
      </c>
      <c r="AB249" s="35"/>
      <c r="AC249" s="35"/>
      <c r="AD249" s="35" t="s">
        <v>108</v>
      </c>
      <c r="AE249" s="35"/>
    </row>
    <row r="250" spans="1:31" ht="25">
      <c r="A250" s="35" t="s">
        <v>113</v>
      </c>
      <c r="B250" s="35" t="s">
        <v>114</v>
      </c>
      <c r="C250" s="35" t="s">
        <v>124</v>
      </c>
      <c r="D250" s="35">
        <v>0</v>
      </c>
      <c r="E250" s="35">
        <v>3087</v>
      </c>
      <c r="F250" s="35">
        <f t="shared" si="10"/>
        <v>206</v>
      </c>
      <c r="G250" s="35">
        <v>22.484010000000001</v>
      </c>
      <c r="H250" s="35">
        <v>88.260428000000005</v>
      </c>
      <c r="I250" s="35" t="s">
        <v>84</v>
      </c>
      <c r="J250" s="35" t="s">
        <v>125</v>
      </c>
      <c r="K250" s="35" t="s">
        <v>105</v>
      </c>
      <c r="L250" s="35" t="s">
        <v>63</v>
      </c>
      <c r="M250" s="35" t="s">
        <v>97</v>
      </c>
      <c r="N250" s="35" t="s">
        <v>211</v>
      </c>
      <c r="O250" s="35" t="s">
        <v>211</v>
      </c>
      <c r="P250" s="35" t="s">
        <v>360</v>
      </c>
      <c r="Q250" s="35">
        <v>4.2</v>
      </c>
      <c r="R250" s="35" t="s">
        <v>115</v>
      </c>
      <c r="S250" s="35" t="s">
        <v>124</v>
      </c>
      <c r="T250" s="35"/>
      <c r="U250" s="35" t="s">
        <v>316</v>
      </c>
      <c r="V250" s="35"/>
      <c r="W250" s="36" t="s">
        <v>211</v>
      </c>
      <c r="X250" s="35">
        <v>0</v>
      </c>
      <c r="Y250" s="35" t="s">
        <v>211</v>
      </c>
      <c r="Z250" s="35" t="s">
        <v>211</v>
      </c>
      <c r="AA250" s="35">
        <v>0</v>
      </c>
      <c r="AB250" s="35"/>
      <c r="AC250" s="35"/>
      <c r="AD250" s="35" t="s">
        <v>108</v>
      </c>
      <c r="AE250" s="35"/>
    </row>
    <row r="251" spans="1:31" ht="25">
      <c r="A251" s="35" t="s">
        <v>309</v>
      </c>
      <c r="B251" s="35" t="s">
        <v>118</v>
      </c>
      <c r="C251" s="35" t="s">
        <v>102</v>
      </c>
      <c r="D251" s="35">
        <v>0</v>
      </c>
      <c r="E251" s="35">
        <v>3196</v>
      </c>
      <c r="F251" s="35">
        <f t="shared" si="10"/>
        <v>109</v>
      </c>
      <c r="G251" s="35">
        <v>22.483079</v>
      </c>
      <c r="H251" s="35">
        <v>88.260080000000002</v>
      </c>
      <c r="I251" s="35" t="s">
        <v>84</v>
      </c>
      <c r="J251" s="35" t="s">
        <v>125</v>
      </c>
      <c r="K251" s="35" t="s">
        <v>105</v>
      </c>
      <c r="L251" s="35" t="s">
        <v>63</v>
      </c>
      <c r="M251" s="35" t="s">
        <v>97</v>
      </c>
      <c r="N251" s="35" t="s">
        <v>211</v>
      </c>
      <c r="O251" s="35" t="s">
        <v>211</v>
      </c>
      <c r="P251" s="35" t="s">
        <v>360</v>
      </c>
      <c r="Q251" s="35">
        <v>4.2</v>
      </c>
      <c r="R251" s="35" t="s">
        <v>115</v>
      </c>
      <c r="S251" s="35" t="s">
        <v>124</v>
      </c>
      <c r="T251" s="35"/>
      <c r="U251" s="35" t="s">
        <v>316</v>
      </c>
      <c r="V251" s="35"/>
      <c r="W251" s="36" t="s">
        <v>211</v>
      </c>
      <c r="X251" s="35">
        <v>0</v>
      </c>
      <c r="Y251" s="35" t="s">
        <v>211</v>
      </c>
      <c r="Z251" s="35" t="s">
        <v>211</v>
      </c>
      <c r="AA251" s="35">
        <v>0</v>
      </c>
      <c r="AB251" s="35"/>
      <c r="AC251" s="35"/>
      <c r="AD251" s="35" t="s">
        <v>108</v>
      </c>
      <c r="AE251" s="35"/>
    </row>
    <row r="252" spans="1:31" ht="25">
      <c r="A252" s="35" t="s">
        <v>310</v>
      </c>
      <c r="B252" s="35" t="s">
        <v>118</v>
      </c>
      <c r="C252" s="35" t="s">
        <v>124</v>
      </c>
      <c r="D252" s="35">
        <v>0</v>
      </c>
      <c r="E252" s="35">
        <v>3374</v>
      </c>
      <c r="F252" s="35">
        <f t="shared" si="10"/>
        <v>178</v>
      </c>
      <c r="G252" s="35">
        <v>22.48189</v>
      </c>
      <c r="H252" s="35">
        <v>88.258911999999995</v>
      </c>
      <c r="I252" s="35" t="s">
        <v>84</v>
      </c>
      <c r="J252" s="35" t="s">
        <v>125</v>
      </c>
      <c r="K252" s="35" t="s">
        <v>105</v>
      </c>
      <c r="L252" s="35" t="s">
        <v>63</v>
      </c>
      <c r="M252" s="35" t="s">
        <v>97</v>
      </c>
      <c r="N252" s="35" t="s">
        <v>211</v>
      </c>
      <c r="O252" s="35" t="s">
        <v>211</v>
      </c>
      <c r="P252" s="35" t="s">
        <v>360</v>
      </c>
      <c r="Q252" s="35">
        <v>4.2</v>
      </c>
      <c r="R252" s="35" t="s">
        <v>115</v>
      </c>
      <c r="S252" s="35" t="s">
        <v>124</v>
      </c>
      <c r="T252" s="35"/>
      <c r="U252" s="35" t="s">
        <v>316</v>
      </c>
      <c r="V252" s="35"/>
      <c r="W252" s="36" t="s">
        <v>211</v>
      </c>
      <c r="X252" s="35">
        <v>0</v>
      </c>
      <c r="Y252" s="35" t="s">
        <v>211</v>
      </c>
      <c r="Z252" s="35" t="s">
        <v>211</v>
      </c>
      <c r="AA252" s="35">
        <v>0</v>
      </c>
      <c r="AB252" s="35"/>
      <c r="AC252" s="35"/>
      <c r="AD252" s="35" t="s">
        <v>108</v>
      </c>
      <c r="AE252" s="35"/>
    </row>
    <row r="253" spans="1:31" ht="25">
      <c r="A253" s="35" t="s">
        <v>311</v>
      </c>
      <c r="B253" s="35" t="s">
        <v>118</v>
      </c>
      <c r="C253" s="35" t="s">
        <v>124</v>
      </c>
      <c r="D253" s="35">
        <v>0</v>
      </c>
      <c r="E253" s="35">
        <v>3477</v>
      </c>
      <c r="F253" s="35">
        <f t="shared" si="10"/>
        <v>103</v>
      </c>
      <c r="G253" s="35">
        <v>22.480986000000001</v>
      </c>
      <c r="H253" s="35">
        <v>88.258726999999993</v>
      </c>
      <c r="I253" s="35" t="s">
        <v>84</v>
      </c>
      <c r="J253" s="35" t="s">
        <v>125</v>
      </c>
      <c r="K253" s="35" t="s">
        <v>105</v>
      </c>
      <c r="L253" s="35" t="s">
        <v>63</v>
      </c>
      <c r="M253" s="35" t="s">
        <v>97</v>
      </c>
      <c r="N253" s="35" t="s">
        <v>211</v>
      </c>
      <c r="O253" s="35" t="s">
        <v>211</v>
      </c>
      <c r="P253" s="35" t="s">
        <v>360</v>
      </c>
      <c r="Q253" s="35">
        <v>4.2</v>
      </c>
      <c r="R253" s="35" t="s">
        <v>115</v>
      </c>
      <c r="S253" s="35" t="s">
        <v>124</v>
      </c>
      <c r="T253" s="35"/>
      <c r="U253" s="35" t="s">
        <v>316</v>
      </c>
      <c r="V253" s="35"/>
      <c r="W253" s="36" t="s">
        <v>211</v>
      </c>
      <c r="X253" s="35">
        <v>0</v>
      </c>
      <c r="Y253" s="35" t="s">
        <v>211</v>
      </c>
      <c r="Z253" s="35" t="s">
        <v>211</v>
      </c>
      <c r="AA253" s="35">
        <v>0</v>
      </c>
      <c r="AB253" s="35"/>
      <c r="AC253" s="35"/>
      <c r="AD253" s="35" t="s">
        <v>108</v>
      </c>
      <c r="AE253" s="35"/>
    </row>
    <row r="254" spans="1:31" ht="25">
      <c r="A254" s="35" t="s">
        <v>113</v>
      </c>
      <c r="B254" s="35" t="s">
        <v>114</v>
      </c>
      <c r="C254" s="35" t="s">
        <v>124</v>
      </c>
      <c r="D254" s="35">
        <v>0</v>
      </c>
      <c r="E254" s="35">
        <v>3690</v>
      </c>
      <c r="F254" s="35">
        <f t="shared" si="10"/>
        <v>213</v>
      </c>
      <c r="G254" s="35">
        <v>22.479026000000001</v>
      </c>
      <c r="H254" s="35">
        <v>88.258544999999998</v>
      </c>
      <c r="I254" s="35" t="s">
        <v>84</v>
      </c>
      <c r="J254" s="35" t="s">
        <v>125</v>
      </c>
      <c r="K254" s="35" t="s">
        <v>105</v>
      </c>
      <c r="L254" s="35" t="s">
        <v>63</v>
      </c>
      <c r="M254" s="35" t="s">
        <v>97</v>
      </c>
      <c r="N254" s="35" t="s">
        <v>211</v>
      </c>
      <c r="O254" s="35" t="s">
        <v>211</v>
      </c>
      <c r="P254" s="35" t="s">
        <v>360</v>
      </c>
      <c r="Q254" s="35">
        <v>4.2</v>
      </c>
      <c r="R254" s="35" t="s">
        <v>115</v>
      </c>
      <c r="S254" s="35" t="s">
        <v>124</v>
      </c>
      <c r="T254" s="35"/>
      <c r="U254" s="35" t="s">
        <v>316</v>
      </c>
      <c r="V254" s="35"/>
      <c r="W254" s="36" t="s">
        <v>211</v>
      </c>
      <c r="X254" s="35">
        <v>0</v>
      </c>
      <c r="Y254" s="35" t="s">
        <v>211</v>
      </c>
      <c r="Z254" s="35" t="s">
        <v>211</v>
      </c>
      <c r="AA254" s="35">
        <v>0</v>
      </c>
      <c r="AB254" s="35"/>
      <c r="AC254" s="35"/>
      <c r="AD254" s="35" t="s">
        <v>108</v>
      </c>
      <c r="AE254" s="35"/>
    </row>
    <row r="255" spans="1:31" ht="25">
      <c r="A255" s="35" t="s">
        <v>312</v>
      </c>
      <c r="B255" s="35" t="s">
        <v>118</v>
      </c>
      <c r="C255" s="35" t="s">
        <v>124</v>
      </c>
      <c r="D255" s="35">
        <v>0</v>
      </c>
      <c r="E255" s="35">
        <v>3889</v>
      </c>
      <c r="F255" s="35">
        <f t="shared" si="10"/>
        <v>199</v>
      </c>
      <c r="G255" s="35">
        <v>22.477395999999999</v>
      </c>
      <c r="H255" s="35">
        <v>88.257829999999998</v>
      </c>
      <c r="I255" s="35" t="s">
        <v>84</v>
      </c>
      <c r="J255" s="35" t="s">
        <v>125</v>
      </c>
      <c r="K255" s="35" t="s">
        <v>105</v>
      </c>
      <c r="L255" s="35" t="s">
        <v>63</v>
      </c>
      <c r="M255" s="35" t="s">
        <v>97</v>
      </c>
      <c r="N255" s="35" t="s">
        <v>211</v>
      </c>
      <c r="O255" s="35" t="s">
        <v>211</v>
      </c>
      <c r="P255" s="35" t="s">
        <v>360</v>
      </c>
      <c r="Q255" s="35">
        <v>4.2</v>
      </c>
      <c r="R255" s="35" t="s">
        <v>115</v>
      </c>
      <c r="S255" s="35" t="s">
        <v>124</v>
      </c>
      <c r="T255" s="35"/>
      <c r="U255" s="35" t="s">
        <v>316</v>
      </c>
      <c r="V255" s="35"/>
      <c r="W255" s="36" t="s">
        <v>211</v>
      </c>
      <c r="X255" s="35">
        <v>0</v>
      </c>
      <c r="Y255" s="35" t="s">
        <v>211</v>
      </c>
      <c r="Z255" s="35" t="s">
        <v>211</v>
      </c>
      <c r="AA255" s="35">
        <v>0</v>
      </c>
      <c r="AB255" s="35"/>
      <c r="AC255" s="35"/>
      <c r="AD255" s="35" t="s">
        <v>108</v>
      </c>
      <c r="AE255" s="35"/>
    </row>
    <row r="256" spans="1:31" ht="25">
      <c r="A256" s="35" t="s">
        <v>313</v>
      </c>
      <c r="B256" s="35" t="s">
        <v>118</v>
      </c>
      <c r="C256" s="35" t="s">
        <v>102</v>
      </c>
      <c r="D256" s="35">
        <v>0</v>
      </c>
      <c r="E256" s="35">
        <v>4008</v>
      </c>
      <c r="F256" s="35">
        <f t="shared" si="10"/>
        <v>119</v>
      </c>
      <c r="G256" s="35">
        <v>22.476284</v>
      </c>
      <c r="H256" s="35">
        <v>88.258078999999995</v>
      </c>
      <c r="I256" s="35" t="s">
        <v>84</v>
      </c>
      <c r="J256" s="35" t="s">
        <v>125</v>
      </c>
      <c r="K256" s="35" t="s">
        <v>105</v>
      </c>
      <c r="L256" s="35" t="s">
        <v>63</v>
      </c>
      <c r="M256" s="35" t="s">
        <v>97</v>
      </c>
      <c r="N256" s="35" t="s">
        <v>211</v>
      </c>
      <c r="O256" s="35" t="s">
        <v>211</v>
      </c>
      <c r="P256" s="35" t="s">
        <v>360</v>
      </c>
      <c r="Q256" s="35">
        <v>4.2</v>
      </c>
      <c r="R256" s="35" t="s">
        <v>115</v>
      </c>
      <c r="S256" s="35" t="s">
        <v>124</v>
      </c>
      <c r="T256" s="35"/>
      <c r="U256" s="35" t="s">
        <v>316</v>
      </c>
      <c r="V256" s="35"/>
      <c r="W256" s="36" t="s">
        <v>211</v>
      </c>
      <c r="X256" s="35">
        <v>0</v>
      </c>
      <c r="Y256" s="35" t="s">
        <v>211</v>
      </c>
      <c r="Z256" s="35" t="s">
        <v>211</v>
      </c>
      <c r="AA256" s="35">
        <v>0</v>
      </c>
      <c r="AB256" s="35"/>
      <c r="AC256" s="35"/>
      <c r="AD256" s="35" t="s">
        <v>108</v>
      </c>
      <c r="AE256" s="35"/>
    </row>
    <row r="257" spans="1:31" ht="25">
      <c r="A257" s="35" t="s">
        <v>116</v>
      </c>
      <c r="B257" s="35" t="s">
        <v>110</v>
      </c>
      <c r="C257" s="35" t="s">
        <v>124</v>
      </c>
      <c r="D257" s="35">
        <v>0</v>
      </c>
      <c r="E257" s="35">
        <v>4104</v>
      </c>
      <c r="F257" s="35">
        <f t="shared" ref="F257:F320" si="13">E257-E256</f>
        <v>96</v>
      </c>
      <c r="G257" s="35">
        <v>22.475390000000001</v>
      </c>
      <c r="H257" s="35">
        <v>88.258104000000003</v>
      </c>
      <c r="I257" s="35" t="s">
        <v>84</v>
      </c>
      <c r="J257" s="35" t="s">
        <v>125</v>
      </c>
      <c r="K257" s="35" t="s">
        <v>105</v>
      </c>
      <c r="L257" s="35" t="s">
        <v>63</v>
      </c>
      <c r="M257" s="35" t="s">
        <v>97</v>
      </c>
      <c r="N257" s="35" t="s">
        <v>211</v>
      </c>
      <c r="O257" s="35" t="s">
        <v>211</v>
      </c>
      <c r="P257" s="35" t="s">
        <v>255</v>
      </c>
      <c r="Q257" s="35">
        <v>2.6</v>
      </c>
      <c r="R257" s="35" t="s">
        <v>112</v>
      </c>
      <c r="S257" s="35" t="s">
        <v>124</v>
      </c>
      <c r="T257" s="35"/>
      <c r="U257" s="35" t="s">
        <v>316</v>
      </c>
      <c r="V257" s="35"/>
      <c r="W257" s="36" t="s">
        <v>211</v>
      </c>
      <c r="X257" s="35">
        <v>0</v>
      </c>
      <c r="Y257" s="35" t="s">
        <v>211</v>
      </c>
      <c r="Z257" s="35" t="s">
        <v>211</v>
      </c>
      <c r="AA257" s="35">
        <v>0</v>
      </c>
      <c r="AB257" s="35"/>
      <c r="AC257" s="35"/>
      <c r="AD257" s="35" t="s">
        <v>108</v>
      </c>
      <c r="AE257" s="35"/>
    </row>
    <row r="258" spans="1:31" ht="25">
      <c r="A258" s="35" t="s">
        <v>314</v>
      </c>
      <c r="B258" s="35" t="s">
        <v>118</v>
      </c>
      <c r="C258" s="35" t="s">
        <v>124</v>
      </c>
      <c r="D258" s="35">
        <v>0</v>
      </c>
      <c r="E258" s="35">
        <v>4146</v>
      </c>
      <c r="F258" s="35">
        <f t="shared" si="13"/>
        <v>42</v>
      </c>
      <c r="G258" s="35">
        <v>22.475211000000002</v>
      </c>
      <c r="H258" s="35">
        <v>88.257696999999993</v>
      </c>
      <c r="I258" s="35" t="s">
        <v>84</v>
      </c>
      <c r="J258" s="35" t="s">
        <v>125</v>
      </c>
      <c r="K258" s="35" t="s">
        <v>105</v>
      </c>
      <c r="L258" s="35" t="s">
        <v>63</v>
      </c>
      <c r="M258" s="35" t="s">
        <v>97</v>
      </c>
      <c r="N258" s="35" t="s">
        <v>211</v>
      </c>
      <c r="O258" s="35" t="s">
        <v>211</v>
      </c>
      <c r="P258" s="35" t="s">
        <v>255</v>
      </c>
      <c r="Q258" s="35">
        <v>2.6</v>
      </c>
      <c r="R258" s="35" t="s">
        <v>112</v>
      </c>
      <c r="S258" s="35" t="s">
        <v>124</v>
      </c>
      <c r="T258" s="35"/>
      <c r="U258" s="35" t="s">
        <v>316</v>
      </c>
      <c r="V258" s="35"/>
      <c r="W258" s="36" t="s">
        <v>211</v>
      </c>
      <c r="X258" s="35">
        <v>0</v>
      </c>
      <c r="Y258" s="35" t="s">
        <v>211</v>
      </c>
      <c r="Z258" s="35" t="s">
        <v>211</v>
      </c>
      <c r="AA258" s="35">
        <v>0</v>
      </c>
      <c r="AB258" s="35"/>
      <c r="AC258" s="35"/>
      <c r="AD258" s="35" t="s">
        <v>108</v>
      </c>
      <c r="AE258" s="35"/>
    </row>
    <row r="259" spans="1:31" ht="25">
      <c r="A259" s="35" t="s">
        <v>109</v>
      </c>
      <c r="B259" s="35" t="s">
        <v>110</v>
      </c>
      <c r="C259" s="35" t="s">
        <v>124</v>
      </c>
      <c r="D259" s="35">
        <v>0</v>
      </c>
      <c r="E259" s="35">
        <v>4253</v>
      </c>
      <c r="F259" s="35">
        <f t="shared" si="13"/>
        <v>107</v>
      </c>
      <c r="G259" s="35">
        <v>22.474451999999999</v>
      </c>
      <c r="H259" s="35">
        <v>88.257339000000002</v>
      </c>
      <c r="I259" s="35" t="s">
        <v>84</v>
      </c>
      <c r="J259" s="35" t="s">
        <v>125</v>
      </c>
      <c r="K259" s="35" t="s">
        <v>105</v>
      </c>
      <c r="L259" s="35" t="s">
        <v>63</v>
      </c>
      <c r="M259" s="35" t="s">
        <v>97</v>
      </c>
      <c r="N259" s="35" t="s">
        <v>211</v>
      </c>
      <c r="O259" s="35" t="s">
        <v>211</v>
      </c>
      <c r="P259" s="35" t="s">
        <v>255</v>
      </c>
      <c r="Q259" s="35">
        <v>2.6</v>
      </c>
      <c r="R259" s="35" t="s">
        <v>112</v>
      </c>
      <c r="S259" s="35" t="s">
        <v>124</v>
      </c>
      <c r="T259" s="35"/>
      <c r="U259" s="35" t="s">
        <v>316</v>
      </c>
      <c r="V259" s="35"/>
      <c r="W259" s="36" t="s">
        <v>211</v>
      </c>
      <c r="X259" s="35">
        <v>0</v>
      </c>
      <c r="Y259" s="35" t="s">
        <v>211</v>
      </c>
      <c r="Z259" s="35" t="s">
        <v>211</v>
      </c>
      <c r="AA259" s="35">
        <v>0</v>
      </c>
      <c r="AB259" s="35"/>
      <c r="AC259" s="35"/>
      <c r="AD259" s="35" t="s">
        <v>108</v>
      </c>
      <c r="AE259" s="35"/>
    </row>
    <row r="260" spans="1:31" ht="25">
      <c r="A260" s="35" t="s">
        <v>85</v>
      </c>
      <c r="B260" s="35" t="s">
        <v>101</v>
      </c>
      <c r="C260" s="35" t="s">
        <v>102</v>
      </c>
      <c r="D260" s="35">
        <v>0</v>
      </c>
      <c r="E260" s="35">
        <v>4281</v>
      </c>
      <c r="F260" s="35">
        <f t="shared" si="13"/>
        <v>28</v>
      </c>
      <c r="G260" s="35">
        <v>22.474378000000002</v>
      </c>
      <c r="H260" s="35">
        <v>88.257600999999994</v>
      </c>
      <c r="I260" s="35" t="s">
        <v>84</v>
      </c>
      <c r="J260" s="35" t="s">
        <v>125</v>
      </c>
      <c r="K260" s="35" t="s">
        <v>105</v>
      </c>
      <c r="L260" s="35" t="s">
        <v>63</v>
      </c>
      <c r="M260" s="35" t="s">
        <v>97</v>
      </c>
      <c r="N260" s="35" t="s">
        <v>211</v>
      </c>
      <c r="O260" s="35" t="s">
        <v>211</v>
      </c>
      <c r="P260" s="35" t="s">
        <v>255</v>
      </c>
      <c r="Q260" s="35">
        <v>2.6</v>
      </c>
      <c r="R260" s="35" t="s">
        <v>112</v>
      </c>
      <c r="S260" s="35" t="s">
        <v>124</v>
      </c>
      <c r="T260" s="35"/>
      <c r="U260" s="35" t="s">
        <v>316</v>
      </c>
      <c r="V260" s="35"/>
      <c r="W260" s="36" t="s">
        <v>211</v>
      </c>
      <c r="X260" s="35">
        <v>0</v>
      </c>
      <c r="Y260" s="35" t="s">
        <v>211</v>
      </c>
      <c r="Z260" s="35" t="s">
        <v>211</v>
      </c>
      <c r="AA260" s="35">
        <v>0</v>
      </c>
      <c r="AB260" s="35"/>
      <c r="AC260" s="35"/>
      <c r="AD260" s="35" t="s">
        <v>108</v>
      </c>
      <c r="AE260" s="35"/>
    </row>
    <row r="261" spans="1:31" ht="25">
      <c r="A261" s="35" t="s">
        <v>85</v>
      </c>
      <c r="B261" s="35" t="s">
        <v>101</v>
      </c>
      <c r="C261" s="35" t="s">
        <v>124</v>
      </c>
      <c r="D261" s="35">
        <v>0</v>
      </c>
      <c r="E261" s="35">
        <v>0</v>
      </c>
      <c r="F261" s="35">
        <v>0</v>
      </c>
      <c r="G261" s="35">
        <v>22.474378000000002</v>
      </c>
      <c r="H261" s="35">
        <v>88.257600999999994</v>
      </c>
      <c r="I261" s="35" t="s">
        <v>86</v>
      </c>
      <c r="J261" s="35" t="s">
        <v>104</v>
      </c>
      <c r="K261" s="35" t="s">
        <v>105</v>
      </c>
      <c r="L261" s="35" t="s">
        <v>63</v>
      </c>
      <c r="M261" s="35" t="s">
        <v>98</v>
      </c>
      <c r="N261" s="35" t="s">
        <v>106</v>
      </c>
      <c r="O261" s="35" t="s">
        <v>106</v>
      </c>
      <c r="P261" s="35" t="s">
        <v>255</v>
      </c>
      <c r="Q261" s="35">
        <v>2.6</v>
      </c>
      <c r="R261" s="35" t="s">
        <v>112</v>
      </c>
      <c r="S261" s="35" t="s">
        <v>124</v>
      </c>
      <c r="T261" s="35"/>
      <c r="U261" s="35" t="s">
        <v>316</v>
      </c>
      <c r="V261" s="35"/>
      <c r="W261" s="36" t="s">
        <v>211</v>
      </c>
      <c r="X261" s="35">
        <v>0</v>
      </c>
      <c r="Y261" s="35" t="s">
        <v>211</v>
      </c>
      <c r="Z261" s="35" t="s">
        <v>211</v>
      </c>
      <c r="AA261" s="35">
        <v>0</v>
      </c>
      <c r="AB261" s="35"/>
      <c r="AC261" s="35"/>
      <c r="AD261" s="35" t="s">
        <v>108</v>
      </c>
      <c r="AE261" s="35"/>
    </row>
    <row r="262" spans="1:31" ht="25">
      <c r="A262" s="35" t="s">
        <v>314</v>
      </c>
      <c r="B262" s="35" t="s">
        <v>118</v>
      </c>
      <c r="C262" s="35" t="s">
        <v>102</v>
      </c>
      <c r="D262" s="35">
        <v>0</v>
      </c>
      <c r="E262" s="35">
        <v>124</v>
      </c>
      <c r="F262" s="35">
        <f t="shared" si="13"/>
        <v>124</v>
      </c>
      <c r="G262" s="35">
        <v>22.475211000000002</v>
      </c>
      <c r="H262" s="35">
        <v>88.257696999999993</v>
      </c>
      <c r="I262" s="35" t="s">
        <v>86</v>
      </c>
      <c r="J262" s="35" t="s">
        <v>104</v>
      </c>
      <c r="K262" s="35" t="s">
        <v>105</v>
      </c>
      <c r="L262" s="35" t="s">
        <v>63</v>
      </c>
      <c r="M262" s="35" t="s">
        <v>98</v>
      </c>
      <c r="N262" s="35" t="s">
        <v>106</v>
      </c>
      <c r="O262" s="35" t="s">
        <v>106</v>
      </c>
      <c r="P262" s="35" t="s">
        <v>255</v>
      </c>
      <c r="Q262" s="35">
        <v>2.6</v>
      </c>
      <c r="R262" s="35" t="s">
        <v>112</v>
      </c>
      <c r="S262" s="35" t="s">
        <v>124</v>
      </c>
      <c r="T262" s="35"/>
      <c r="U262" s="35" t="s">
        <v>316</v>
      </c>
      <c r="V262" s="35"/>
      <c r="W262" s="36" t="s">
        <v>211</v>
      </c>
      <c r="X262" s="35">
        <v>0</v>
      </c>
      <c r="Y262" s="35" t="s">
        <v>211</v>
      </c>
      <c r="Z262" s="35" t="s">
        <v>211</v>
      </c>
      <c r="AA262" s="35">
        <v>0</v>
      </c>
      <c r="AB262" s="35"/>
      <c r="AC262" s="35"/>
      <c r="AD262" s="35" t="s">
        <v>108</v>
      </c>
      <c r="AE262" s="35"/>
    </row>
    <row r="263" spans="1:31" ht="25">
      <c r="A263" s="35" t="s">
        <v>113</v>
      </c>
      <c r="B263" s="35" t="s">
        <v>114</v>
      </c>
      <c r="C263" s="35" t="s">
        <v>124</v>
      </c>
      <c r="D263" s="35">
        <v>0</v>
      </c>
      <c r="E263" s="35">
        <v>130</v>
      </c>
      <c r="F263" s="35">
        <f t="shared" si="13"/>
        <v>6</v>
      </c>
      <c r="G263" s="35">
        <v>22.475173000000002</v>
      </c>
      <c r="H263" s="35">
        <v>88.257872000000006</v>
      </c>
      <c r="I263" s="35" t="s">
        <v>86</v>
      </c>
      <c r="J263" s="35" t="s">
        <v>104</v>
      </c>
      <c r="K263" s="35" t="s">
        <v>105</v>
      </c>
      <c r="L263" s="35" t="s">
        <v>63</v>
      </c>
      <c r="M263" s="35" t="s">
        <v>98</v>
      </c>
      <c r="N263" s="35" t="s">
        <v>106</v>
      </c>
      <c r="O263" s="35" t="s">
        <v>106</v>
      </c>
      <c r="P263" s="35" t="s">
        <v>255</v>
      </c>
      <c r="Q263" s="35">
        <v>2.6</v>
      </c>
      <c r="R263" s="35" t="s">
        <v>112</v>
      </c>
      <c r="S263" s="35" t="s">
        <v>124</v>
      </c>
      <c r="T263" s="35"/>
      <c r="U263" s="35" t="s">
        <v>316</v>
      </c>
      <c r="V263" s="35"/>
      <c r="W263" s="36" t="s">
        <v>211</v>
      </c>
      <c r="X263" s="35">
        <v>0</v>
      </c>
      <c r="Y263" s="35" t="s">
        <v>211</v>
      </c>
      <c r="Z263" s="35" t="s">
        <v>211</v>
      </c>
      <c r="AA263" s="35">
        <v>0</v>
      </c>
      <c r="AB263" s="35"/>
      <c r="AC263" s="35"/>
      <c r="AD263" s="35" t="s">
        <v>108</v>
      </c>
      <c r="AE263" s="35"/>
    </row>
    <row r="264" spans="1:31" ht="25">
      <c r="A264" s="35" t="s">
        <v>316</v>
      </c>
      <c r="B264" s="35" t="s">
        <v>101</v>
      </c>
      <c r="C264" s="35" t="s">
        <v>124</v>
      </c>
      <c r="D264" s="35">
        <v>0</v>
      </c>
      <c r="E264" s="35">
        <v>168</v>
      </c>
      <c r="F264" s="35">
        <f t="shared" si="13"/>
        <v>38</v>
      </c>
      <c r="G264" s="35">
        <v>22.475404999999999</v>
      </c>
      <c r="H264" s="35">
        <v>88.257784999999998</v>
      </c>
      <c r="I264" s="35" t="s">
        <v>86</v>
      </c>
      <c r="J264" s="35" t="s">
        <v>104</v>
      </c>
      <c r="K264" s="35" t="s">
        <v>105</v>
      </c>
      <c r="L264" s="35" t="s">
        <v>63</v>
      </c>
      <c r="M264" s="35" t="s">
        <v>98</v>
      </c>
      <c r="N264" s="35" t="s">
        <v>106</v>
      </c>
      <c r="O264" s="35" t="s">
        <v>106</v>
      </c>
      <c r="P264" s="35" t="s">
        <v>255</v>
      </c>
      <c r="Q264" s="35">
        <v>2.6</v>
      </c>
      <c r="R264" s="35" t="s">
        <v>112</v>
      </c>
      <c r="S264" s="35" t="s">
        <v>124</v>
      </c>
      <c r="T264" s="35"/>
      <c r="U264" s="35" t="s">
        <v>316</v>
      </c>
      <c r="V264" s="35"/>
      <c r="W264" s="36" t="s">
        <v>211</v>
      </c>
      <c r="X264" s="35">
        <v>0</v>
      </c>
      <c r="Y264" s="35" t="s">
        <v>211</v>
      </c>
      <c r="Z264" s="35" t="s">
        <v>211</v>
      </c>
      <c r="AA264" s="35">
        <v>0</v>
      </c>
      <c r="AB264" s="35"/>
      <c r="AC264" s="35"/>
      <c r="AD264" s="35" t="s">
        <v>108</v>
      </c>
      <c r="AE264" s="35"/>
    </row>
    <row r="265" spans="1:31" ht="25">
      <c r="A265" s="35" t="s">
        <v>316</v>
      </c>
      <c r="B265" s="35" t="s">
        <v>101</v>
      </c>
      <c r="C265" s="35" t="s">
        <v>102</v>
      </c>
      <c r="D265" s="35">
        <v>0</v>
      </c>
      <c r="E265" s="35">
        <v>0</v>
      </c>
      <c r="F265" s="35">
        <v>0</v>
      </c>
      <c r="G265" s="35">
        <v>22.475404999999999</v>
      </c>
      <c r="H265" s="35">
        <v>88.257784999999998</v>
      </c>
      <c r="I265" s="35" t="s">
        <v>88</v>
      </c>
      <c r="J265" s="35" t="s">
        <v>104</v>
      </c>
      <c r="K265" s="35" t="s">
        <v>105</v>
      </c>
      <c r="L265" s="35" t="s">
        <v>63</v>
      </c>
      <c r="M265" s="35" t="s">
        <v>99</v>
      </c>
      <c r="N265" s="35" t="s">
        <v>106</v>
      </c>
      <c r="O265" s="35" t="s">
        <v>106</v>
      </c>
      <c r="P265" s="35" t="s">
        <v>255</v>
      </c>
      <c r="Q265" s="35">
        <v>2.6</v>
      </c>
      <c r="R265" s="35" t="s">
        <v>112</v>
      </c>
      <c r="S265" s="35" t="s">
        <v>124</v>
      </c>
      <c r="T265" s="35"/>
      <c r="U265" s="35" t="s">
        <v>316</v>
      </c>
      <c r="V265" s="35"/>
      <c r="W265" s="36" t="s">
        <v>211</v>
      </c>
      <c r="X265" s="35">
        <v>0</v>
      </c>
      <c r="Y265" s="35" t="s">
        <v>211</v>
      </c>
      <c r="Z265" s="35" t="s">
        <v>211</v>
      </c>
      <c r="AA265" s="35">
        <v>0</v>
      </c>
      <c r="AB265" s="35"/>
      <c r="AC265" s="35"/>
      <c r="AD265" s="35" t="s">
        <v>108</v>
      </c>
      <c r="AE265" s="35"/>
    </row>
    <row r="266" spans="1:31" ht="25">
      <c r="A266" s="35" t="s">
        <v>109</v>
      </c>
      <c r="B266" s="35" t="s">
        <v>110</v>
      </c>
      <c r="C266" s="35" t="s">
        <v>124</v>
      </c>
      <c r="D266" s="35">
        <v>0</v>
      </c>
      <c r="E266" s="35">
        <v>17</v>
      </c>
      <c r="F266" s="35">
        <f t="shared" si="13"/>
        <v>17</v>
      </c>
      <c r="G266" s="35">
        <v>22.475301999999999</v>
      </c>
      <c r="H266" s="35">
        <v>88.257902999999999</v>
      </c>
      <c r="I266" s="35" t="s">
        <v>88</v>
      </c>
      <c r="J266" s="35" t="s">
        <v>104</v>
      </c>
      <c r="K266" s="35" t="s">
        <v>105</v>
      </c>
      <c r="L266" s="35" t="s">
        <v>63</v>
      </c>
      <c r="M266" s="35" t="s">
        <v>99</v>
      </c>
      <c r="N266" s="35" t="s">
        <v>106</v>
      </c>
      <c r="O266" s="35" t="s">
        <v>106</v>
      </c>
      <c r="P266" s="35" t="s">
        <v>255</v>
      </c>
      <c r="Q266" s="35">
        <v>2.6</v>
      </c>
      <c r="R266" s="35" t="s">
        <v>112</v>
      </c>
      <c r="S266" s="35" t="s">
        <v>124</v>
      </c>
      <c r="T266" s="35"/>
      <c r="U266" s="35" t="s">
        <v>316</v>
      </c>
      <c r="V266" s="35"/>
      <c r="W266" s="36" t="s">
        <v>211</v>
      </c>
      <c r="X266" s="35">
        <v>0</v>
      </c>
      <c r="Y266" s="35" t="s">
        <v>211</v>
      </c>
      <c r="Z266" s="35" t="s">
        <v>211</v>
      </c>
      <c r="AA266" s="35">
        <v>0</v>
      </c>
      <c r="AB266" s="35"/>
      <c r="AC266" s="35"/>
      <c r="AD266" s="35" t="s">
        <v>108</v>
      </c>
      <c r="AE266" s="35"/>
    </row>
    <row r="267" spans="1:31" ht="25">
      <c r="A267" s="35" t="s">
        <v>113</v>
      </c>
      <c r="B267" s="35" t="s">
        <v>114</v>
      </c>
      <c r="C267" s="35" t="s">
        <v>124</v>
      </c>
      <c r="D267" s="35">
        <v>0</v>
      </c>
      <c r="E267" s="35">
        <v>36</v>
      </c>
      <c r="F267" s="35">
        <f t="shared" si="13"/>
        <v>19</v>
      </c>
      <c r="G267" s="35">
        <v>22.475358</v>
      </c>
      <c r="H267" s="35">
        <v>88.258106999999995</v>
      </c>
      <c r="I267" s="35" t="s">
        <v>88</v>
      </c>
      <c r="J267" s="35" t="s">
        <v>104</v>
      </c>
      <c r="K267" s="35" t="s">
        <v>105</v>
      </c>
      <c r="L267" s="35" t="s">
        <v>63</v>
      </c>
      <c r="M267" s="35" t="s">
        <v>99</v>
      </c>
      <c r="N267" s="35" t="s">
        <v>106</v>
      </c>
      <c r="O267" s="35" t="s">
        <v>106</v>
      </c>
      <c r="P267" s="35" t="s">
        <v>255</v>
      </c>
      <c r="Q267" s="35">
        <v>2.6</v>
      </c>
      <c r="R267" s="35" t="s">
        <v>112</v>
      </c>
      <c r="S267" s="35" t="s">
        <v>124</v>
      </c>
      <c r="T267" s="35"/>
      <c r="U267" s="35" t="s">
        <v>316</v>
      </c>
      <c r="V267" s="35"/>
      <c r="W267" s="36" t="s">
        <v>211</v>
      </c>
      <c r="X267" s="35">
        <v>0</v>
      </c>
      <c r="Y267" s="35" t="s">
        <v>211</v>
      </c>
      <c r="Z267" s="35" t="s">
        <v>211</v>
      </c>
      <c r="AA267" s="35">
        <v>0</v>
      </c>
      <c r="AB267" s="35"/>
      <c r="AC267" s="35"/>
      <c r="AD267" s="35" t="s">
        <v>108</v>
      </c>
      <c r="AE267" s="35"/>
    </row>
    <row r="268" spans="1:31" ht="25">
      <c r="A268" s="35" t="s">
        <v>116</v>
      </c>
      <c r="B268" s="35" t="s">
        <v>110</v>
      </c>
      <c r="C268" s="35" t="s">
        <v>102</v>
      </c>
      <c r="D268" s="35">
        <v>0</v>
      </c>
      <c r="E268" s="35">
        <v>44</v>
      </c>
      <c r="F268" s="35">
        <f t="shared" si="13"/>
        <v>8</v>
      </c>
      <c r="G268" s="35">
        <v>22.475368</v>
      </c>
      <c r="H268" s="35">
        <v>88.258167999999998</v>
      </c>
      <c r="I268" s="35" t="s">
        <v>88</v>
      </c>
      <c r="J268" s="35" t="s">
        <v>104</v>
      </c>
      <c r="K268" s="35" t="s">
        <v>105</v>
      </c>
      <c r="L268" s="35" t="s">
        <v>63</v>
      </c>
      <c r="M268" s="35" t="s">
        <v>99</v>
      </c>
      <c r="N268" s="35" t="s">
        <v>106</v>
      </c>
      <c r="O268" s="35" t="s">
        <v>106</v>
      </c>
      <c r="P268" s="35" t="s">
        <v>315</v>
      </c>
      <c r="Q268" s="35">
        <v>4.2</v>
      </c>
      <c r="R268" s="35" t="s">
        <v>115</v>
      </c>
      <c r="S268" s="35" t="s">
        <v>102</v>
      </c>
      <c r="T268" s="35"/>
      <c r="U268" s="35" t="s">
        <v>316</v>
      </c>
      <c r="V268" s="35"/>
      <c r="W268" s="36" t="s">
        <v>211</v>
      </c>
      <c r="X268" s="35">
        <v>0</v>
      </c>
      <c r="Y268" s="35" t="s">
        <v>211</v>
      </c>
      <c r="Z268" s="35" t="s">
        <v>211</v>
      </c>
      <c r="AA268" s="35">
        <v>0</v>
      </c>
      <c r="AB268" s="35"/>
      <c r="AC268" s="35"/>
      <c r="AD268" s="35" t="s">
        <v>108</v>
      </c>
      <c r="AE268" s="35"/>
    </row>
    <row r="269" spans="1:31" ht="25">
      <c r="A269" s="35" t="s">
        <v>317</v>
      </c>
      <c r="B269" s="35" t="s">
        <v>118</v>
      </c>
      <c r="C269" s="35" t="s">
        <v>102</v>
      </c>
      <c r="D269" s="35">
        <v>0</v>
      </c>
      <c r="E269" s="35">
        <v>306</v>
      </c>
      <c r="F269" s="35">
        <f t="shared" si="13"/>
        <v>262</v>
      </c>
      <c r="G269" s="35">
        <v>22.474589000000002</v>
      </c>
      <c r="H269" s="35">
        <v>88.260270000000006</v>
      </c>
      <c r="I269" s="35" t="s">
        <v>88</v>
      </c>
      <c r="J269" s="35" t="s">
        <v>104</v>
      </c>
      <c r="K269" s="35" t="s">
        <v>105</v>
      </c>
      <c r="L269" s="35" t="s">
        <v>63</v>
      </c>
      <c r="M269" s="35" t="s">
        <v>99</v>
      </c>
      <c r="N269" s="35" t="s">
        <v>106</v>
      </c>
      <c r="O269" s="35" t="s">
        <v>106</v>
      </c>
      <c r="P269" s="35" t="s">
        <v>315</v>
      </c>
      <c r="Q269" s="35">
        <v>4.2</v>
      </c>
      <c r="R269" s="35" t="s">
        <v>115</v>
      </c>
      <c r="S269" s="35" t="s">
        <v>102</v>
      </c>
      <c r="T269" s="35"/>
      <c r="U269" s="35" t="s">
        <v>316</v>
      </c>
      <c r="V269" s="35"/>
      <c r="W269" s="36" t="s">
        <v>211</v>
      </c>
      <c r="X269" s="35">
        <v>0</v>
      </c>
      <c r="Y269" s="35" t="s">
        <v>211</v>
      </c>
      <c r="Z269" s="35" t="s">
        <v>211</v>
      </c>
      <c r="AA269" s="35">
        <v>0</v>
      </c>
      <c r="AB269" s="35"/>
      <c r="AC269" s="35"/>
      <c r="AD269" s="35" t="s">
        <v>108</v>
      </c>
      <c r="AE269" s="35"/>
    </row>
    <row r="270" spans="1:31" ht="25">
      <c r="A270" s="35" t="s">
        <v>113</v>
      </c>
      <c r="B270" s="35" t="s">
        <v>114</v>
      </c>
      <c r="C270" s="35" t="s">
        <v>102</v>
      </c>
      <c r="D270" s="35">
        <v>0</v>
      </c>
      <c r="E270" s="35">
        <v>390</v>
      </c>
      <c r="F270" s="35">
        <f t="shared" si="13"/>
        <v>84</v>
      </c>
      <c r="G270" s="35">
        <v>22.474201999999998</v>
      </c>
      <c r="H270" s="35">
        <v>88.261083999999997</v>
      </c>
      <c r="I270" s="35" t="s">
        <v>88</v>
      </c>
      <c r="J270" s="35" t="s">
        <v>104</v>
      </c>
      <c r="K270" s="35" t="s">
        <v>105</v>
      </c>
      <c r="L270" s="35" t="s">
        <v>63</v>
      </c>
      <c r="M270" s="35" t="s">
        <v>99</v>
      </c>
      <c r="N270" s="35" t="s">
        <v>106</v>
      </c>
      <c r="O270" s="35" t="s">
        <v>106</v>
      </c>
      <c r="P270" s="35" t="s">
        <v>315</v>
      </c>
      <c r="Q270" s="35">
        <v>4.2</v>
      </c>
      <c r="R270" s="35" t="s">
        <v>115</v>
      </c>
      <c r="S270" s="35" t="s">
        <v>102</v>
      </c>
      <c r="T270" s="35"/>
      <c r="U270" s="35" t="s">
        <v>316</v>
      </c>
      <c r="V270" s="35"/>
      <c r="W270" s="36" t="s">
        <v>211</v>
      </c>
      <c r="X270" s="35">
        <v>0</v>
      </c>
      <c r="Y270" s="35" t="s">
        <v>211</v>
      </c>
      <c r="Z270" s="35" t="s">
        <v>211</v>
      </c>
      <c r="AA270" s="35">
        <v>0</v>
      </c>
      <c r="AB270" s="35"/>
      <c r="AC270" s="35"/>
      <c r="AD270" s="35" t="s">
        <v>108</v>
      </c>
      <c r="AE270" s="35"/>
    </row>
    <row r="271" spans="1:31" ht="25">
      <c r="A271" s="35" t="s">
        <v>318</v>
      </c>
      <c r="B271" s="35" t="s">
        <v>118</v>
      </c>
      <c r="C271" s="35" t="s">
        <v>124</v>
      </c>
      <c r="D271" s="35">
        <v>0</v>
      </c>
      <c r="E271" s="35">
        <v>544</v>
      </c>
      <c r="F271" s="35">
        <f t="shared" si="13"/>
        <v>154</v>
      </c>
      <c r="G271" s="35">
        <v>22.472908</v>
      </c>
      <c r="H271" s="35">
        <v>88.260925999999998</v>
      </c>
      <c r="I271" s="35" t="s">
        <v>88</v>
      </c>
      <c r="J271" s="35" t="s">
        <v>104</v>
      </c>
      <c r="K271" s="35" t="s">
        <v>105</v>
      </c>
      <c r="L271" s="35" t="s">
        <v>63</v>
      </c>
      <c r="M271" s="35" t="s">
        <v>99</v>
      </c>
      <c r="N271" s="35" t="s">
        <v>106</v>
      </c>
      <c r="O271" s="35" t="s">
        <v>106</v>
      </c>
      <c r="P271" s="35" t="s">
        <v>315</v>
      </c>
      <c r="Q271" s="35">
        <v>4.2</v>
      </c>
      <c r="R271" s="35" t="s">
        <v>115</v>
      </c>
      <c r="S271" s="35" t="s">
        <v>102</v>
      </c>
      <c r="T271" s="35"/>
      <c r="U271" s="35" t="s">
        <v>316</v>
      </c>
      <c r="V271" s="35"/>
      <c r="W271" s="36" t="s">
        <v>211</v>
      </c>
      <c r="X271" s="35">
        <v>0</v>
      </c>
      <c r="Y271" s="35" t="s">
        <v>211</v>
      </c>
      <c r="Z271" s="35" t="s">
        <v>211</v>
      </c>
      <c r="AA271" s="35">
        <v>0</v>
      </c>
      <c r="AB271" s="35"/>
      <c r="AC271" s="35"/>
      <c r="AD271" s="35" t="s">
        <v>108</v>
      </c>
      <c r="AE271" s="35"/>
    </row>
    <row r="272" spans="1:31" ht="25">
      <c r="A272" s="35" t="s">
        <v>319</v>
      </c>
      <c r="B272" s="35" t="s">
        <v>118</v>
      </c>
      <c r="C272" s="35" t="s">
        <v>102</v>
      </c>
      <c r="D272" s="35">
        <v>0</v>
      </c>
      <c r="E272" s="35">
        <v>696</v>
      </c>
      <c r="F272" s="35">
        <f t="shared" si="13"/>
        <v>152</v>
      </c>
      <c r="G272" s="35">
        <v>22.471751000000001</v>
      </c>
      <c r="H272" s="35">
        <v>88.261624999999995</v>
      </c>
      <c r="I272" s="35" t="s">
        <v>88</v>
      </c>
      <c r="J272" s="35" t="s">
        <v>104</v>
      </c>
      <c r="K272" s="35" t="s">
        <v>105</v>
      </c>
      <c r="L272" s="35" t="s">
        <v>63</v>
      </c>
      <c r="M272" s="35" t="s">
        <v>99</v>
      </c>
      <c r="N272" s="35" t="s">
        <v>106</v>
      </c>
      <c r="O272" s="35" t="s">
        <v>106</v>
      </c>
      <c r="P272" s="35" t="s">
        <v>315</v>
      </c>
      <c r="Q272" s="35">
        <v>4.2</v>
      </c>
      <c r="R272" s="35" t="s">
        <v>115</v>
      </c>
      <c r="S272" s="35" t="s">
        <v>102</v>
      </c>
      <c r="T272" s="35"/>
      <c r="U272" s="35" t="s">
        <v>316</v>
      </c>
      <c r="V272" s="35"/>
      <c r="W272" s="36" t="s">
        <v>211</v>
      </c>
      <c r="X272" s="35">
        <v>0</v>
      </c>
      <c r="Y272" s="35" t="s">
        <v>211</v>
      </c>
      <c r="Z272" s="35" t="s">
        <v>211</v>
      </c>
      <c r="AA272" s="35">
        <v>0</v>
      </c>
      <c r="AB272" s="35"/>
      <c r="AC272" s="35"/>
      <c r="AD272" s="35" t="s">
        <v>108</v>
      </c>
      <c r="AE272" s="35"/>
    </row>
    <row r="273" spans="1:31" ht="25">
      <c r="A273" s="35" t="s">
        <v>320</v>
      </c>
      <c r="B273" s="35" t="s">
        <v>118</v>
      </c>
      <c r="C273" s="35" t="s">
        <v>102</v>
      </c>
      <c r="D273" s="35">
        <v>0</v>
      </c>
      <c r="E273" s="35">
        <v>853</v>
      </c>
      <c r="F273" s="35">
        <f t="shared" si="13"/>
        <v>157</v>
      </c>
      <c r="G273" s="35">
        <v>22.470396999999998</v>
      </c>
      <c r="H273" s="35">
        <v>88.261481000000003</v>
      </c>
      <c r="I273" s="35" t="s">
        <v>88</v>
      </c>
      <c r="J273" s="35" t="s">
        <v>104</v>
      </c>
      <c r="K273" s="35" t="s">
        <v>105</v>
      </c>
      <c r="L273" s="35" t="s">
        <v>63</v>
      </c>
      <c r="M273" s="35" t="s">
        <v>99</v>
      </c>
      <c r="N273" s="35" t="s">
        <v>106</v>
      </c>
      <c r="O273" s="35" t="s">
        <v>106</v>
      </c>
      <c r="P273" s="35" t="s">
        <v>315</v>
      </c>
      <c r="Q273" s="35">
        <v>4.2</v>
      </c>
      <c r="R273" s="35" t="s">
        <v>115</v>
      </c>
      <c r="S273" s="35" t="s">
        <v>102</v>
      </c>
      <c r="T273" s="35"/>
      <c r="U273" s="35" t="s">
        <v>316</v>
      </c>
      <c r="V273" s="35"/>
      <c r="W273" s="36" t="s">
        <v>211</v>
      </c>
      <c r="X273" s="35">
        <v>0</v>
      </c>
      <c r="Y273" s="35" t="s">
        <v>211</v>
      </c>
      <c r="Z273" s="35" t="s">
        <v>211</v>
      </c>
      <c r="AA273" s="35">
        <v>0</v>
      </c>
      <c r="AB273" s="35"/>
      <c r="AC273" s="35"/>
      <c r="AD273" s="35" t="s">
        <v>108</v>
      </c>
      <c r="AE273" s="35"/>
    </row>
    <row r="274" spans="1:31" ht="25">
      <c r="A274" s="35" t="s">
        <v>285</v>
      </c>
      <c r="B274" s="35" t="s">
        <v>118</v>
      </c>
      <c r="C274" s="35" t="s">
        <v>124</v>
      </c>
      <c r="D274" s="35">
        <v>0</v>
      </c>
      <c r="E274" s="35">
        <v>894</v>
      </c>
      <c r="F274" s="35">
        <f t="shared" si="13"/>
        <v>41</v>
      </c>
      <c r="G274" s="35">
        <v>22.469942</v>
      </c>
      <c r="H274" s="35">
        <v>88.261506999999995</v>
      </c>
      <c r="I274" s="35" t="s">
        <v>88</v>
      </c>
      <c r="J274" s="35" t="s">
        <v>104</v>
      </c>
      <c r="K274" s="35" t="s">
        <v>105</v>
      </c>
      <c r="L274" s="35" t="s">
        <v>63</v>
      </c>
      <c r="M274" s="35" t="s">
        <v>99</v>
      </c>
      <c r="N274" s="35" t="s">
        <v>106</v>
      </c>
      <c r="O274" s="35" t="s">
        <v>106</v>
      </c>
      <c r="P274" s="35" t="s">
        <v>363</v>
      </c>
      <c r="Q274" s="35">
        <v>3</v>
      </c>
      <c r="R274" s="35" t="s">
        <v>115</v>
      </c>
      <c r="S274" s="35" t="s">
        <v>102</v>
      </c>
      <c r="T274" s="35"/>
      <c r="U274" s="35" t="s">
        <v>361</v>
      </c>
      <c r="V274" s="35"/>
      <c r="W274" s="36" t="s">
        <v>211</v>
      </c>
      <c r="X274" s="35">
        <v>0</v>
      </c>
      <c r="Y274" s="35" t="s">
        <v>211</v>
      </c>
      <c r="Z274" s="35" t="s">
        <v>211</v>
      </c>
      <c r="AA274" s="35">
        <v>0</v>
      </c>
      <c r="AB274" s="35"/>
      <c r="AC274" s="35"/>
      <c r="AD274" s="35" t="s">
        <v>108</v>
      </c>
      <c r="AE274" s="35"/>
    </row>
    <row r="275" spans="1:31" ht="25">
      <c r="A275" s="35" t="s">
        <v>321</v>
      </c>
      <c r="B275" s="35" t="s">
        <v>118</v>
      </c>
      <c r="C275" s="35" t="s">
        <v>124</v>
      </c>
      <c r="D275" s="35">
        <v>0</v>
      </c>
      <c r="E275" s="35">
        <v>1107</v>
      </c>
      <c r="F275" s="35">
        <f t="shared" si="13"/>
        <v>213</v>
      </c>
      <c r="G275" s="35">
        <v>22.468475999999999</v>
      </c>
      <c r="H275" s="35">
        <v>88.261936000000006</v>
      </c>
      <c r="I275" s="35" t="s">
        <v>88</v>
      </c>
      <c r="J275" s="35" t="s">
        <v>104</v>
      </c>
      <c r="K275" s="35" t="s">
        <v>105</v>
      </c>
      <c r="L275" s="35" t="s">
        <v>63</v>
      </c>
      <c r="M275" s="35" t="s">
        <v>99</v>
      </c>
      <c r="N275" s="35" t="s">
        <v>106</v>
      </c>
      <c r="O275" s="35" t="s">
        <v>106</v>
      </c>
      <c r="P275" s="35" t="s">
        <v>363</v>
      </c>
      <c r="Q275" s="35">
        <v>3</v>
      </c>
      <c r="R275" s="35" t="s">
        <v>115</v>
      </c>
      <c r="S275" s="35" t="s">
        <v>102</v>
      </c>
      <c r="T275" s="35"/>
      <c r="U275" s="35" t="s">
        <v>361</v>
      </c>
      <c r="V275" s="35"/>
      <c r="W275" s="36" t="s">
        <v>211</v>
      </c>
      <c r="X275" s="35">
        <v>0</v>
      </c>
      <c r="Y275" s="35" t="s">
        <v>211</v>
      </c>
      <c r="Z275" s="35" t="s">
        <v>211</v>
      </c>
      <c r="AA275" s="35">
        <v>0</v>
      </c>
      <c r="AB275" s="35"/>
      <c r="AC275" s="35"/>
      <c r="AD275" s="35" t="s">
        <v>108</v>
      </c>
      <c r="AE275" s="35"/>
    </row>
    <row r="276" spans="1:31" ht="25">
      <c r="A276" s="35" t="s">
        <v>322</v>
      </c>
      <c r="B276" s="35" t="s">
        <v>118</v>
      </c>
      <c r="C276" s="35" t="s">
        <v>124</v>
      </c>
      <c r="D276" s="35">
        <v>0</v>
      </c>
      <c r="E276" s="35">
        <v>1285</v>
      </c>
      <c r="F276" s="35">
        <f t="shared" si="13"/>
        <v>178</v>
      </c>
      <c r="G276" s="35">
        <v>22.468046999999999</v>
      </c>
      <c r="H276" s="35">
        <v>88.263299000000004</v>
      </c>
      <c r="I276" s="35" t="s">
        <v>88</v>
      </c>
      <c r="J276" s="35" t="s">
        <v>104</v>
      </c>
      <c r="K276" s="35" t="s">
        <v>105</v>
      </c>
      <c r="L276" s="35" t="s">
        <v>63</v>
      </c>
      <c r="M276" s="35" t="s">
        <v>99</v>
      </c>
      <c r="N276" s="35" t="s">
        <v>106</v>
      </c>
      <c r="O276" s="35" t="s">
        <v>106</v>
      </c>
      <c r="P276" s="35" t="s">
        <v>363</v>
      </c>
      <c r="Q276" s="35">
        <v>3</v>
      </c>
      <c r="R276" s="35" t="s">
        <v>115</v>
      </c>
      <c r="S276" s="35" t="s">
        <v>102</v>
      </c>
      <c r="T276" s="35"/>
      <c r="U276" s="35" t="s">
        <v>361</v>
      </c>
      <c r="V276" s="35"/>
      <c r="W276" s="36" t="s">
        <v>211</v>
      </c>
      <c r="X276" s="35">
        <v>0</v>
      </c>
      <c r="Y276" s="35" t="s">
        <v>211</v>
      </c>
      <c r="Z276" s="35" t="s">
        <v>211</v>
      </c>
      <c r="AA276" s="35">
        <v>0</v>
      </c>
      <c r="AB276" s="35"/>
      <c r="AC276" s="35"/>
      <c r="AD276" s="35" t="s">
        <v>108</v>
      </c>
      <c r="AE276" s="35"/>
    </row>
    <row r="277" spans="1:31" ht="25">
      <c r="A277" s="35" t="s">
        <v>323</v>
      </c>
      <c r="B277" s="35" t="s">
        <v>171</v>
      </c>
      <c r="C277" s="35" t="s">
        <v>102</v>
      </c>
      <c r="D277" s="35">
        <v>0</v>
      </c>
      <c r="E277" s="35">
        <v>1562</v>
      </c>
      <c r="F277" s="35">
        <f t="shared" si="13"/>
        <v>277</v>
      </c>
      <c r="G277" s="35">
        <v>22.467288</v>
      </c>
      <c r="H277" s="35">
        <v>88.265789999999996</v>
      </c>
      <c r="I277" s="35" t="s">
        <v>88</v>
      </c>
      <c r="J277" s="35" t="s">
        <v>104</v>
      </c>
      <c r="K277" s="35" t="s">
        <v>105</v>
      </c>
      <c r="L277" s="35" t="s">
        <v>63</v>
      </c>
      <c r="M277" s="35" t="s">
        <v>99</v>
      </c>
      <c r="N277" s="35" t="s">
        <v>106</v>
      </c>
      <c r="O277" s="35" t="s">
        <v>106</v>
      </c>
      <c r="P277" s="35" t="s">
        <v>363</v>
      </c>
      <c r="Q277" s="35">
        <v>3</v>
      </c>
      <c r="R277" s="35" t="s">
        <v>115</v>
      </c>
      <c r="S277" s="35" t="s">
        <v>102</v>
      </c>
      <c r="T277" s="35"/>
      <c r="U277" s="35" t="s">
        <v>361</v>
      </c>
      <c r="V277" s="35"/>
      <c r="W277" s="36" t="s">
        <v>235</v>
      </c>
      <c r="X277" s="36">
        <v>2</v>
      </c>
      <c r="Y277" s="36" t="s">
        <v>237</v>
      </c>
      <c r="Z277" s="36" t="s">
        <v>235</v>
      </c>
      <c r="AA277" s="35">
        <v>4</v>
      </c>
      <c r="AB277" s="35"/>
      <c r="AC277" s="35"/>
      <c r="AD277" s="35" t="s">
        <v>108</v>
      </c>
      <c r="AE277" s="35"/>
    </row>
    <row r="278" spans="1:31" ht="25">
      <c r="A278" s="35" t="s">
        <v>293</v>
      </c>
      <c r="B278" s="35" t="s">
        <v>171</v>
      </c>
      <c r="C278" s="35" t="s">
        <v>124</v>
      </c>
      <c r="D278" s="35">
        <v>0</v>
      </c>
      <c r="E278" s="35">
        <v>1595</v>
      </c>
      <c r="F278" s="35">
        <f t="shared" si="13"/>
        <v>33</v>
      </c>
      <c r="G278" s="35">
        <v>22.467196999999999</v>
      </c>
      <c r="H278" s="35">
        <v>88.266091000000003</v>
      </c>
      <c r="I278" s="35" t="s">
        <v>88</v>
      </c>
      <c r="J278" s="35" t="s">
        <v>104</v>
      </c>
      <c r="K278" s="35" t="s">
        <v>105</v>
      </c>
      <c r="L278" s="35" t="s">
        <v>63</v>
      </c>
      <c r="M278" s="35" t="s">
        <v>99</v>
      </c>
      <c r="N278" s="35" t="s">
        <v>106</v>
      </c>
      <c r="O278" s="35" t="s">
        <v>106</v>
      </c>
      <c r="P278" s="35" t="s">
        <v>363</v>
      </c>
      <c r="Q278" s="35">
        <v>3</v>
      </c>
      <c r="R278" s="35" t="s">
        <v>115</v>
      </c>
      <c r="S278" s="35" t="s">
        <v>102</v>
      </c>
      <c r="T278" s="35"/>
      <c r="U278" s="35" t="s">
        <v>361</v>
      </c>
      <c r="V278" s="35"/>
      <c r="W278" s="36" t="s">
        <v>211</v>
      </c>
      <c r="X278" s="35">
        <v>0</v>
      </c>
      <c r="Y278" s="35" t="s">
        <v>211</v>
      </c>
      <c r="Z278" s="35" t="s">
        <v>211</v>
      </c>
      <c r="AA278" s="35">
        <v>0</v>
      </c>
      <c r="AB278" s="35"/>
      <c r="AC278" s="35"/>
      <c r="AD278" s="35" t="s">
        <v>108</v>
      </c>
      <c r="AE278" s="35"/>
    </row>
    <row r="279" spans="1:31" ht="25">
      <c r="A279" s="35" t="s">
        <v>324</v>
      </c>
      <c r="B279" s="35" t="s">
        <v>118</v>
      </c>
      <c r="C279" s="35" t="s">
        <v>102</v>
      </c>
      <c r="D279" s="35">
        <v>0</v>
      </c>
      <c r="E279" s="35">
        <v>1794</v>
      </c>
      <c r="F279" s="35">
        <f t="shared" si="13"/>
        <v>199</v>
      </c>
      <c r="G279" s="35">
        <v>22.466474999999999</v>
      </c>
      <c r="H279" s="35">
        <v>88.267643000000007</v>
      </c>
      <c r="I279" s="35" t="s">
        <v>88</v>
      </c>
      <c r="J279" s="35" t="s">
        <v>104</v>
      </c>
      <c r="K279" s="35" t="s">
        <v>105</v>
      </c>
      <c r="L279" s="35" t="s">
        <v>63</v>
      </c>
      <c r="M279" s="35" t="s">
        <v>99</v>
      </c>
      <c r="N279" s="35" t="s">
        <v>106</v>
      </c>
      <c r="O279" s="35" t="s">
        <v>106</v>
      </c>
      <c r="P279" s="35" t="s">
        <v>363</v>
      </c>
      <c r="Q279" s="35">
        <v>3</v>
      </c>
      <c r="R279" s="35" t="s">
        <v>115</v>
      </c>
      <c r="S279" s="35" t="s">
        <v>102</v>
      </c>
      <c r="T279" s="35"/>
      <c r="U279" s="35" t="s">
        <v>361</v>
      </c>
      <c r="V279" s="35"/>
      <c r="W279" s="36" t="s">
        <v>211</v>
      </c>
      <c r="X279" s="35">
        <v>0</v>
      </c>
      <c r="Y279" s="35" t="s">
        <v>211</v>
      </c>
      <c r="Z279" s="35" t="s">
        <v>211</v>
      </c>
      <c r="AA279" s="35">
        <v>0</v>
      </c>
      <c r="AB279" s="35"/>
      <c r="AC279" s="35"/>
      <c r="AD279" s="35" t="s">
        <v>108</v>
      </c>
      <c r="AE279" s="35"/>
    </row>
    <row r="280" spans="1:31" ht="25">
      <c r="A280" s="35" t="s">
        <v>113</v>
      </c>
      <c r="B280" s="35" t="s">
        <v>114</v>
      </c>
      <c r="C280" s="35" t="s">
        <v>102</v>
      </c>
      <c r="D280" s="35">
        <v>0</v>
      </c>
      <c r="E280" s="35">
        <v>1987</v>
      </c>
      <c r="F280" s="35">
        <f t="shared" si="13"/>
        <v>193</v>
      </c>
      <c r="G280" s="35">
        <v>22.466643000000001</v>
      </c>
      <c r="H280" s="35">
        <v>88.269345999999999</v>
      </c>
      <c r="I280" s="35" t="s">
        <v>88</v>
      </c>
      <c r="J280" s="35" t="s">
        <v>104</v>
      </c>
      <c r="K280" s="35" t="s">
        <v>105</v>
      </c>
      <c r="L280" s="35" t="s">
        <v>63</v>
      </c>
      <c r="M280" s="35" t="s">
        <v>99</v>
      </c>
      <c r="N280" s="35" t="s">
        <v>106</v>
      </c>
      <c r="O280" s="35" t="s">
        <v>106</v>
      </c>
      <c r="P280" s="35" t="s">
        <v>363</v>
      </c>
      <c r="Q280" s="35">
        <v>3</v>
      </c>
      <c r="R280" s="35" t="s">
        <v>115</v>
      </c>
      <c r="S280" s="35" t="s">
        <v>102</v>
      </c>
      <c r="T280" s="35"/>
      <c r="U280" s="35" t="s">
        <v>361</v>
      </c>
      <c r="V280" s="35"/>
      <c r="W280" s="36" t="s">
        <v>211</v>
      </c>
      <c r="X280" s="35">
        <v>0</v>
      </c>
      <c r="Y280" s="35" t="s">
        <v>211</v>
      </c>
      <c r="Z280" s="35" t="s">
        <v>211</v>
      </c>
      <c r="AA280" s="35">
        <v>0</v>
      </c>
      <c r="AB280" s="35"/>
      <c r="AC280" s="35"/>
      <c r="AD280" s="35" t="s">
        <v>108</v>
      </c>
      <c r="AE280" s="35"/>
    </row>
    <row r="281" spans="1:31" ht="25">
      <c r="A281" s="35" t="s">
        <v>158</v>
      </c>
      <c r="B281" s="35" t="s">
        <v>118</v>
      </c>
      <c r="C281" s="35" t="s">
        <v>102</v>
      </c>
      <c r="D281" s="35">
        <v>0</v>
      </c>
      <c r="E281" s="35">
        <v>2078</v>
      </c>
      <c r="F281" s="35">
        <f t="shared" si="13"/>
        <v>91</v>
      </c>
      <c r="G281" s="35">
        <v>22.466584999999998</v>
      </c>
      <c r="H281" s="35">
        <v>88.270238000000006</v>
      </c>
      <c r="I281" s="35" t="s">
        <v>88</v>
      </c>
      <c r="J281" s="35" t="s">
        <v>104</v>
      </c>
      <c r="K281" s="35" t="s">
        <v>105</v>
      </c>
      <c r="L281" s="35" t="s">
        <v>63</v>
      </c>
      <c r="M281" s="35" t="s">
        <v>99</v>
      </c>
      <c r="N281" s="35" t="s">
        <v>106</v>
      </c>
      <c r="O281" s="35" t="s">
        <v>106</v>
      </c>
      <c r="P281" s="35" t="s">
        <v>363</v>
      </c>
      <c r="Q281" s="35">
        <v>3</v>
      </c>
      <c r="R281" s="35" t="s">
        <v>115</v>
      </c>
      <c r="S281" s="35" t="s">
        <v>102</v>
      </c>
      <c r="T281" s="35"/>
      <c r="U281" s="35" t="s">
        <v>361</v>
      </c>
      <c r="V281" s="35"/>
      <c r="W281" s="36" t="s">
        <v>211</v>
      </c>
      <c r="X281" s="35">
        <v>0</v>
      </c>
      <c r="Y281" s="35" t="s">
        <v>211</v>
      </c>
      <c r="Z281" s="35" t="s">
        <v>211</v>
      </c>
      <c r="AA281" s="35">
        <v>0</v>
      </c>
      <c r="AB281" s="35"/>
      <c r="AC281" s="35"/>
      <c r="AD281" s="35" t="s">
        <v>108</v>
      </c>
      <c r="AE281" s="35"/>
    </row>
    <row r="282" spans="1:31" ht="25">
      <c r="A282" s="35" t="s">
        <v>89</v>
      </c>
      <c r="B282" s="35" t="s">
        <v>101</v>
      </c>
      <c r="C282" s="35" t="s">
        <v>102</v>
      </c>
      <c r="D282" s="35">
        <v>0</v>
      </c>
      <c r="E282" s="35">
        <v>2211</v>
      </c>
      <c r="F282" s="35">
        <f t="shared" si="13"/>
        <v>133</v>
      </c>
      <c r="G282" s="35">
        <v>22.467293999999999</v>
      </c>
      <c r="H282" s="35">
        <v>88.270697999999996</v>
      </c>
      <c r="I282" s="35" t="s">
        <v>88</v>
      </c>
      <c r="J282" s="35" t="s">
        <v>104</v>
      </c>
      <c r="K282" s="35" t="s">
        <v>105</v>
      </c>
      <c r="L282" s="35" t="s">
        <v>63</v>
      </c>
      <c r="M282" s="35" t="s">
        <v>99</v>
      </c>
      <c r="N282" s="35" t="s">
        <v>106</v>
      </c>
      <c r="O282" s="35" t="s">
        <v>106</v>
      </c>
      <c r="P282" s="35" t="s">
        <v>363</v>
      </c>
      <c r="Q282" s="35">
        <v>3</v>
      </c>
      <c r="R282" s="35" t="s">
        <v>115</v>
      </c>
      <c r="S282" s="35" t="s">
        <v>102</v>
      </c>
      <c r="T282" s="35"/>
      <c r="U282" s="35" t="s">
        <v>361</v>
      </c>
      <c r="V282" s="35"/>
      <c r="W282" s="36" t="s">
        <v>211</v>
      </c>
      <c r="X282" s="35">
        <v>0</v>
      </c>
      <c r="Y282" s="35" t="s">
        <v>211</v>
      </c>
      <c r="Z282" s="35" t="s">
        <v>211</v>
      </c>
      <c r="AA282" s="35">
        <v>0</v>
      </c>
      <c r="AB282" s="35"/>
      <c r="AC282" s="35"/>
      <c r="AD282" s="35" t="s">
        <v>108</v>
      </c>
      <c r="AE282" s="35"/>
    </row>
    <row r="283" spans="1:31">
      <c r="A283" s="35" t="s">
        <v>89</v>
      </c>
      <c r="B283" s="35" t="s">
        <v>101</v>
      </c>
      <c r="C283" s="35" t="s">
        <v>102</v>
      </c>
      <c r="D283" s="35">
        <v>0</v>
      </c>
      <c r="E283" s="35">
        <v>0</v>
      </c>
      <c r="F283" s="35">
        <v>0</v>
      </c>
      <c r="G283" s="35">
        <v>22.467293999999999</v>
      </c>
      <c r="H283" s="35">
        <v>88.270697999999996</v>
      </c>
      <c r="I283" s="35" t="s">
        <v>90</v>
      </c>
      <c r="J283" s="35" t="s">
        <v>125</v>
      </c>
      <c r="K283" s="35" t="s">
        <v>105</v>
      </c>
      <c r="L283" s="35" t="s">
        <v>63</v>
      </c>
      <c r="M283" s="35" t="s">
        <v>325</v>
      </c>
      <c r="N283" s="35" t="s">
        <v>211</v>
      </c>
      <c r="O283" s="35" t="s">
        <v>211</v>
      </c>
      <c r="P283" s="35" t="s">
        <v>363</v>
      </c>
      <c r="Q283" s="35">
        <v>3</v>
      </c>
      <c r="R283" s="35" t="s">
        <v>115</v>
      </c>
      <c r="S283" s="35" t="s">
        <v>102</v>
      </c>
      <c r="T283" s="35"/>
      <c r="U283" s="35" t="s">
        <v>361</v>
      </c>
      <c r="V283" s="35"/>
      <c r="W283" s="35" t="s">
        <v>211</v>
      </c>
      <c r="X283" s="35">
        <v>0</v>
      </c>
      <c r="Y283" s="35" t="s">
        <v>211</v>
      </c>
      <c r="Z283" s="35" t="s">
        <v>211</v>
      </c>
      <c r="AA283" s="35">
        <v>0</v>
      </c>
      <c r="AB283" s="35"/>
      <c r="AC283" s="35"/>
      <c r="AD283" s="35" t="s">
        <v>108</v>
      </c>
      <c r="AE283" s="35"/>
    </row>
    <row r="284" spans="1:31">
      <c r="A284" s="35" t="s">
        <v>264</v>
      </c>
      <c r="B284" s="35" t="s">
        <v>118</v>
      </c>
      <c r="C284" s="35" t="s">
        <v>124</v>
      </c>
      <c r="D284" s="35">
        <v>0</v>
      </c>
      <c r="E284" s="35">
        <v>315</v>
      </c>
      <c r="F284" s="35">
        <f t="shared" si="13"/>
        <v>315</v>
      </c>
      <c r="G284" s="35">
        <v>22.469078</v>
      </c>
      <c r="H284" s="35">
        <v>88.272907000000004</v>
      </c>
      <c r="I284" s="35" t="s">
        <v>90</v>
      </c>
      <c r="J284" s="35" t="s">
        <v>125</v>
      </c>
      <c r="K284" s="35" t="s">
        <v>105</v>
      </c>
      <c r="L284" s="35" t="s">
        <v>63</v>
      </c>
      <c r="M284" s="35" t="s">
        <v>325</v>
      </c>
      <c r="N284" s="35" t="s">
        <v>211</v>
      </c>
      <c r="O284" s="35" t="s">
        <v>211</v>
      </c>
      <c r="P284" s="35" t="s">
        <v>363</v>
      </c>
      <c r="Q284" s="35">
        <v>3</v>
      </c>
      <c r="R284" s="35" t="s">
        <v>115</v>
      </c>
      <c r="S284" s="35" t="s">
        <v>102</v>
      </c>
      <c r="T284" s="35"/>
      <c r="U284" s="35" t="s">
        <v>361</v>
      </c>
      <c r="V284" s="35"/>
      <c r="W284" s="35" t="s">
        <v>211</v>
      </c>
      <c r="X284" s="35">
        <v>0</v>
      </c>
      <c r="Y284" s="35" t="s">
        <v>211</v>
      </c>
      <c r="Z284" s="35" t="s">
        <v>211</v>
      </c>
      <c r="AA284" s="35">
        <v>0</v>
      </c>
      <c r="AB284" s="35"/>
      <c r="AC284" s="35"/>
      <c r="AD284" s="35" t="s">
        <v>108</v>
      </c>
      <c r="AE284" s="35"/>
    </row>
    <row r="285" spans="1:31">
      <c r="A285" s="35" t="s">
        <v>113</v>
      </c>
      <c r="B285" s="35" t="s">
        <v>114</v>
      </c>
      <c r="C285" s="35" t="s">
        <v>102</v>
      </c>
      <c r="D285" s="35">
        <v>0</v>
      </c>
      <c r="E285" s="35">
        <v>517</v>
      </c>
      <c r="F285" s="35">
        <f t="shared" si="13"/>
        <v>202</v>
      </c>
      <c r="G285" s="35">
        <v>22.470434000000001</v>
      </c>
      <c r="H285" s="35">
        <v>88.273887000000002</v>
      </c>
      <c r="I285" s="35" t="s">
        <v>90</v>
      </c>
      <c r="J285" s="35" t="s">
        <v>125</v>
      </c>
      <c r="K285" s="35" t="s">
        <v>105</v>
      </c>
      <c r="L285" s="35" t="s">
        <v>63</v>
      </c>
      <c r="M285" s="35" t="s">
        <v>325</v>
      </c>
      <c r="N285" s="35" t="s">
        <v>211</v>
      </c>
      <c r="O285" s="35" t="s">
        <v>211</v>
      </c>
      <c r="P285" s="35" t="s">
        <v>326</v>
      </c>
      <c r="Q285" s="35">
        <v>3</v>
      </c>
      <c r="R285" s="35" t="s">
        <v>115</v>
      </c>
      <c r="S285" s="35" t="s">
        <v>102</v>
      </c>
      <c r="T285" s="35"/>
      <c r="U285" s="35" t="s">
        <v>216</v>
      </c>
      <c r="V285" s="35">
        <v>0</v>
      </c>
      <c r="W285" s="35" t="s">
        <v>211</v>
      </c>
      <c r="X285" s="35">
        <v>0</v>
      </c>
      <c r="Y285" s="35" t="s">
        <v>211</v>
      </c>
      <c r="Z285" s="35" t="s">
        <v>211</v>
      </c>
      <c r="AA285" s="35">
        <v>0</v>
      </c>
      <c r="AB285" s="35"/>
      <c r="AC285" s="35"/>
      <c r="AD285" s="35" t="s">
        <v>108</v>
      </c>
      <c r="AE285" s="35"/>
    </row>
    <row r="286" spans="1:31">
      <c r="A286" s="35" t="s">
        <v>116</v>
      </c>
      <c r="B286" s="35" t="s">
        <v>110</v>
      </c>
      <c r="C286" s="35" t="s">
        <v>102</v>
      </c>
      <c r="D286" s="35">
        <v>0</v>
      </c>
      <c r="E286" s="35">
        <v>524</v>
      </c>
      <c r="F286" s="35">
        <f t="shared" si="13"/>
        <v>7</v>
      </c>
      <c r="G286" s="35">
        <v>22.470459999999999</v>
      </c>
      <c r="H286" s="35">
        <v>88.273929999999993</v>
      </c>
      <c r="I286" s="35" t="s">
        <v>90</v>
      </c>
      <c r="J286" s="35" t="s">
        <v>125</v>
      </c>
      <c r="K286" s="35" t="s">
        <v>105</v>
      </c>
      <c r="L286" s="35" t="s">
        <v>63</v>
      </c>
      <c r="M286" s="35" t="s">
        <v>325</v>
      </c>
      <c r="N286" s="35" t="s">
        <v>211</v>
      </c>
      <c r="O286" s="35" t="s">
        <v>211</v>
      </c>
      <c r="P286" s="35" t="s">
        <v>326</v>
      </c>
      <c r="Q286" s="35">
        <v>3</v>
      </c>
      <c r="R286" s="35" t="s">
        <v>115</v>
      </c>
      <c r="S286" s="35" t="s">
        <v>102</v>
      </c>
      <c r="T286" s="35"/>
      <c r="U286" s="35" t="s">
        <v>216</v>
      </c>
      <c r="V286" s="35">
        <f t="shared" ref="V286:V312" si="14">V285+F286</f>
        <v>7</v>
      </c>
      <c r="W286" s="35" t="s">
        <v>211</v>
      </c>
      <c r="X286" s="35">
        <v>0</v>
      </c>
      <c r="Y286" s="35" t="s">
        <v>211</v>
      </c>
      <c r="Z286" s="35" t="s">
        <v>211</v>
      </c>
      <c r="AA286" s="35">
        <v>0</v>
      </c>
      <c r="AB286" s="35"/>
      <c r="AC286" s="35"/>
      <c r="AD286" s="35" t="s">
        <v>108</v>
      </c>
      <c r="AE286" s="35"/>
    </row>
    <row r="287" spans="1:31">
      <c r="A287" s="35" t="s">
        <v>327</v>
      </c>
      <c r="B287" s="35" t="s">
        <v>118</v>
      </c>
      <c r="C287" s="35" t="s">
        <v>124</v>
      </c>
      <c r="D287" s="35">
        <v>0</v>
      </c>
      <c r="E287" s="35">
        <v>762</v>
      </c>
      <c r="F287" s="35">
        <f t="shared" si="13"/>
        <v>238</v>
      </c>
      <c r="G287" s="35">
        <v>22.470202</v>
      </c>
      <c r="H287" s="35">
        <v>88.276268000000002</v>
      </c>
      <c r="I287" s="35" t="s">
        <v>90</v>
      </c>
      <c r="J287" s="35" t="s">
        <v>125</v>
      </c>
      <c r="K287" s="35" t="s">
        <v>105</v>
      </c>
      <c r="L287" s="35" t="s">
        <v>63</v>
      </c>
      <c r="M287" s="35" t="s">
        <v>325</v>
      </c>
      <c r="N287" s="35" t="s">
        <v>211</v>
      </c>
      <c r="O287" s="35" t="s">
        <v>211</v>
      </c>
      <c r="P287" s="35" t="s">
        <v>326</v>
      </c>
      <c r="Q287" s="35">
        <v>3</v>
      </c>
      <c r="R287" s="35" t="s">
        <v>115</v>
      </c>
      <c r="S287" s="35" t="s">
        <v>102</v>
      </c>
      <c r="T287" s="35"/>
      <c r="U287" s="35" t="s">
        <v>216</v>
      </c>
      <c r="V287" s="35">
        <f t="shared" si="14"/>
        <v>245</v>
      </c>
      <c r="W287" s="35" t="s">
        <v>211</v>
      </c>
      <c r="X287" s="35">
        <v>0</v>
      </c>
      <c r="Y287" s="35" t="s">
        <v>211</v>
      </c>
      <c r="Z287" s="35" t="s">
        <v>211</v>
      </c>
      <c r="AA287" s="35">
        <v>0</v>
      </c>
      <c r="AB287" s="35"/>
      <c r="AC287" s="35"/>
      <c r="AD287" s="35" t="s">
        <v>108</v>
      </c>
      <c r="AE287" s="35"/>
    </row>
    <row r="288" spans="1:31">
      <c r="A288" s="35" t="s">
        <v>113</v>
      </c>
      <c r="B288" s="35" t="s">
        <v>114</v>
      </c>
      <c r="C288" s="35" t="s">
        <v>102</v>
      </c>
      <c r="D288" s="35">
        <v>0</v>
      </c>
      <c r="E288" s="35">
        <v>924</v>
      </c>
      <c r="F288" s="35">
        <f t="shared" si="13"/>
        <v>162</v>
      </c>
      <c r="G288" s="35">
        <v>22.471252</v>
      </c>
      <c r="H288" s="35">
        <v>88.277484000000001</v>
      </c>
      <c r="I288" s="35" t="s">
        <v>90</v>
      </c>
      <c r="J288" s="35" t="s">
        <v>125</v>
      </c>
      <c r="K288" s="35" t="s">
        <v>105</v>
      </c>
      <c r="L288" s="35" t="s">
        <v>63</v>
      </c>
      <c r="M288" s="35" t="s">
        <v>325</v>
      </c>
      <c r="N288" s="35" t="s">
        <v>211</v>
      </c>
      <c r="O288" s="35" t="s">
        <v>211</v>
      </c>
      <c r="P288" s="35" t="s">
        <v>326</v>
      </c>
      <c r="Q288" s="35">
        <v>3</v>
      </c>
      <c r="R288" s="35" t="s">
        <v>115</v>
      </c>
      <c r="S288" s="35" t="s">
        <v>102</v>
      </c>
      <c r="T288" s="35"/>
      <c r="U288" s="35" t="s">
        <v>216</v>
      </c>
      <c r="V288" s="35">
        <f t="shared" si="14"/>
        <v>407</v>
      </c>
      <c r="W288" s="35" t="s">
        <v>211</v>
      </c>
      <c r="X288" s="35">
        <v>0</v>
      </c>
      <c r="Y288" s="35" t="s">
        <v>211</v>
      </c>
      <c r="Z288" s="35" t="s">
        <v>211</v>
      </c>
      <c r="AA288" s="35">
        <v>0</v>
      </c>
      <c r="AB288" s="35"/>
      <c r="AC288" s="35"/>
      <c r="AD288" s="35" t="s">
        <v>108</v>
      </c>
      <c r="AE288" s="35"/>
    </row>
    <row r="289" spans="1:31">
      <c r="A289" s="35" t="s">
        <v>328</v>
      </c>
      <c r="B289" s="35" t="s">
        <v>118</v>
      </c>
      <c r="C289" s="35" t="s">
        <v>102</v>
      </c>
      <c r="D289" s="35">
        <v>0</v>
      </c>
      <c r="E289" s="35">
        <v>1113</v>
      </c>
      <c r="F289" s="35">
        <f t="shared" si="13"/>
        <v>189</v>
      </c>
      <c r="G289" s="35">
        <v>22.471937</v>
      </c>
      <c r="H289" s="35">
        <v>88.278692000000007</v>
      </c>
      <c r="I289" s="35" t="s">
        <v>90</v>
      </c>
      <c r="J289" s="35" t="s">
        <v>125</v>
      </c>
      <c r="K289" s="35" t="s">
        <v>105</v>
      </c>
      <c r="L289" s="35" t="s">
        <v>63</v>
      </c>
      <c r="M289" s="35" t="s">
        <v>325</v>
      </c>
      <c r="N289" s="35" t="s">
        <v>211</v>
      </c>
      <c r="O289" s="35" t="s">
        <v>211</v>
      </c>
      <c r="P289" s="35" t="s">
        <v>326</v>
      </c>
      <c r="Q289" s="35">
        <v>3</v>
      </c>
      <c r="R289" s="35" t="s">
        <v>115</v>
      </c>
      <c r="S289" s="35" t="s">
        <v>102</v>
      </c>
      <c r="T289" s="35"/>
      <c r="U289" s="35" t="s">
        <v>216</v>
      </c>
      <c r="V289" s="35">
        <f t="shared" si="14"/>
        <v>596</v>
      </c>
      <c r="W289" s="35" t="s">
        <v>211</v>
      </c>
      <c r="X289" s="35">
        <v>0</v>
      </c>
      <c r="Y289" s="35" t="s">
        <v>211</v>
      </c>
      <c r="Z289" s="35" t="s">
        <v>211</v>
      </c>
      <c r="AA289" s="35">
        <v>0</v>
      </c>
      <c r="AB289" s="35"/>
      <c r="AC289" s="35"/>
      <c r="AD289" s="35" t="s">
        <v>108</v>
      </c>
      <c r="AE289" s="35"/>
    </row>
    <row r="290" spans="1:31">
      <c r="A290" s="35" t="s">
        <v>113</v>
      </c>
      <c r="B290" s="35" t="s">
        <v>114</v>
      </c>
      <c r="C290" s="35" t="s">
        <v>102</v>
      </c>
      <c r="D290" s="35">
        <v>0</v>
      </c>
      <c r="E290" s="35">
        <v>1237</v>
      </c>
      <c r="F290" s="35">
        <f t="shared" si="13"/>
        <v>124</v>
      </c>
      <c r="G290" s="35">
        <v>22.472259999999999</v>
      </c>
      <c r="H290" s="35">
        <v>88.279740000000004</v>
      </c>
      <c r="I290" s="35" t="s">
        <v>90</v>
      </c>
      <c r="J290" s="35" t="s">
        <v>125</v>
      </c>
      <c r="K290" s="35" t="s">
        <v>105</v>
      </c>
      <c r="L290" s="35" t="s">
        <v>63</v>
      </c>
      <c r="M290" s="35" t="s">
        <v>325</v>
      </c>
      <c r="N290" s="35" t="s">
        <v>211</v>
      </c>
      <c r="O290" s="35" t="s">
        <v>211</v>
      </c>
      <c r="P290" s="35" t="s">
        <v>326</v>
      </c>
      <c r="Q290" s="35">
        <v>3</v>
      </c>
      <c r="R290" s="35" t="s">
        <v>115</v>
      </c>
      <c r="S290" s="35" t="s">
        <v>102</v>
      </c>
      <c r="T290" s="35"/>
      <c r="U290" s="35" t="s">
        <v>216</v>
      </c>
      <c r="V290" s="35">
        <f t="shared" si="14"/>
        <v>720</v>
      </c>
      <c r="W290" s="35" t="s">
        <v>211</v>
      </c>
      <c r="X290" s="35">
        <v>0</v>
      </c>
      <c r="Y290" s="35" t="s">
        <v>211</v>
      </c>
      <c r="Z290" s="35" t="s">
        <v>211</v>
      </c>
      <c r="AA290" s="35">
        <v>0</v>
      </c>
      <c r="AB290" s="35"/>
      <c r="AC290" s="35"/>
      <c r="AD290" s="35" t="s">
        <v>108</v>
      </c>
      <c r="AE290" s="35"/>
    </row>
    <row r="291" spans="1:31">
      <c r="A291" s="35" t="s">
        <v>173</v>
      </c>
      <c r="B291" s="35" t="s">
        <v>118</v>
      </c>
      <c r="C291" s="35" t="s">
        <v>102</v>
      </c>
      <c r="D291" s="35">
        <v>0</v>
      </c>
      <c r="E291" s="35">
        <v>1237</v>
      </c>
      <c r="F291" s="35">
        <f t="shared" si="13"/>
        <v>0</v>
      </c>
      <c r="G291" s="35">
        <v>22.472342999999999</v>
      </c>
      <c r="H291" s="35">
        <v>88.279782999999995</v>
      </c>
      <c r="I291" s="35" t="s">
        <v>90</v>
      </c>
      <c r="J291" s="35" t="s">
        <v>125</v>
      </c>
      <c r="K291" s="35" t="s">
        <v>105</v>
      </c>
      <c r="L291" s="35" t="s">
        <v>63</v>
      </c>
      <c r="M291" s="35" t="s">
        <v>325</v>
      </c>
      <c r="N291" s="35" t="s">
        <v>211</v>
      </c>
      <c r="O291" s="35" t="s">
        <v>211</v>
      </c>
      <c r="P291" s="35" t="s">
        <v>326</v>
      </c>
      <c r="Q291" s="35">
        <v>3</v>
      </c>
      <c r="R291" s="35" t="s">
        <v>115</v>
      </c>
      <c r="S291" s="35" t="s">
        <v>102</v>
      </c>
      <c r="T291" s="35"/>
      <c r="U291" s="35" t="s">
        <v>216</v>
      </c>
      <c r="V291" s="35">
        <f t="shared" si="14"/>
        <v>720</v>
      </c>
      <c r="W291" s="35" t="s">
        <v>211</v>
      </c>
      <c r="X291" s="35">
        <v>0</v>
      </c>
      <c r="Y291" s="35" t="s">
        <v>211</v>
      </c>
      <c r="Z291" s="35" t="s">
        <v>211</v>
      </c>
      <c r="AA291" s="35">
        <v>0</v>
      </c>
      <c r="AB291" s="35"/>
      <c r="AC291" s="35"/>
      <c r="AD291" s="35" t="s">
        <v>108</v>
      </c>
      <c r="AE291" s="35"/>
    </row>
    <row r="292" spans="1:31">
      <c r="A292" s="35" t="s">
        <v>329</v>
      </c>
      <c r="B292" s="35" t="s">
        <v>118</v>
      </c>
      <c r="C292" s="35" t="s">
        <v>102</v>
      </c>
      <c r="D292" s="35">
        <v>0</v>
      </c>
      <c r="E292" s="35">
        <v>1503</v>
      </c>
      <c r="F292" s="35">
        <f t="shared" si="13"/>
        <v>266</v>
      </c>
      <c r="G292" s="35">
        <v>22.473821000000001</v>
      </c>
      <c r="H292" s="35">
        <v>88.281502000000003</v>
      </c>
      <c r="I292" s="35" t="s">
        <v>90</v>
      </c>
      <c r="J292" s="35" t="s">
        <v>125</v>
      </c>
      <c r="K292" s="35" t="s">
        <v>105</v>
      </c>
      <c r="L292" s="35" t="s">
        <v>63</v>
      </c>
      <c r="M292" s="35" t="s">
        <v>325</v>
      </c>
      <c r="N292" s="35" t="s">
        <v>211</v>
      </c>
      <c r="O292" s="35" t="s">
        <v>211</v>
      </c>
      <c r="P292" s="35" t="s">
        <v>326</v>
      </c>
      <c r="Q292" s="35">
        <v>3</v>
      </c>
      <c r="R292" s="35" t="s">
        <v>115</v>
      </c>
      <c r="S292" s="35" t="s">
        <v>102</v>
      </c>
      <c r="T292" s="35"/>
      <c r="U292" s="35" t="s">
        <v>216</v>
      </c>
      <c r="V292" s="35">
        <f t="shared" si="14"/>
        <v>986</v>
      </c>
      <c r="W292" s="35" t="s">
        <v>211</v>
      </c>
      <c r="X292" s="35">
        <v>0</v>
      </c>
      <c r="Y292" s="35" t="s">
        <v>211</v>
      </c>
      <c r="Z292" s="35" t="s">
        <v>211</v>
      </c>
      <c r="AA292" s="35">
        <v>0</v>
      </c>
      <c r="AB292" s="35"/>
      <c r="AC292" s="35"/>
      <c r="AD292" s="35" t="s">
        <v>108</v>
      </c>
      <c r="AE292" s="35"/>
    </row>
    <row r="293" spans="1:31">
      <c r="A293" s="35" t="s">
        <v>330</v>
      </c>
      <c r="B293" s="35" t="s">
        <v>118</v>
      </c>
      <c r="C293" s="35" t="s">
        <v>124</v>
      </c>
      <c r="D293" s="35">
        <v>0</v>
      </c>
      <c r="E293" s="35">
        <v>1625</v>
      </c>
      <c r="F293" s="35">
        <f t="shared" si="13"/>
        <v>122</v>
      </c>
      <c r="G293" s="35">
        <v>22.474388000000001</v>
      </c>
      <c r="H293" s="35">
        <v>88.282595000000001</v>
      </c>
      <c r="I293" s="35" t="s">
        <v>90</v>
      </c>
      <c r="J293" s="35" t="s">
        <v>125</v>
      </c>
      <c r="K293" s="35" t="s">
        <v>105</v>
      </c>
      <c r="L293" s="35" t="s">
        <v>63</v>
      </c>
      <c r="M293" s="35" t="s">
        <v>325</v>
      </c>
      <c r="N293" s="35" t="s">
        <v>211</v>
      </c>
      <c r="O293" s="35" t="s">
        <v>211</v>
      </c>
      <c r="P293" s="35" t="s">
        <v>326</v>
      </c>
      <c r="Q293" s="35">
        <v>3</v>
      </c>
      <c r="R293" s="35" t="s">
        <v>115</v>
      </c>
      <c r="S293" s="35" t="s">
        <v>102</v>
      </c>
      <c r="T293" s="35"/>
      <c r="U293" s="35" t="s">
        <v>216</v>
      </c>
      <c r="V293" s="35">
        <f t="shared" si="14"/>
        <v>1108</v>
      </c>
      <c r="W293" s="35" t="s">
        <v>211</v>
      </c>
      <c r="X293" s="35">
        <v>0</v>
      </c>
      <c r="Y293" s="35" t="s">
        <v>211</v>
      </c>
      <c r="Z293" s="35" t="s">
        <v>211</v>
      </c>
      <c r="AA293" s="35">
        <v>0</v>
      </c>
      <c r="AB293" s="35"/>
      <c r="AC293" s="35"/>
      <c r="AD293" s="35" t="s">
        <v>108</v>
      </c>
      <c r="AE293" s="35"/>
    </row>
    <row r="294" spans="1:31">
      <c r="A294" s="35" t="s">
        <v>331</v>
      </c>
      <c r="B294" s="35" t="s">
        <v>118</v>
      </c>
      <c r="C294" s="35" t="s">
        <v>102</v>
      </c>
      <c r="D294" s="35">
        <v>0</v>
      </c>
      <c r="E294" s="35">
        <v>1842</v>
      </c>
      <c r="F294" s="35">
        <f t="shared" si="13"/>
        <v>217</v>
      </c>
      <c r="G294" s="35">
        <v>22.475656000000001</v>
      </c>
      <c r="H294" s="35">
        <v>88.28416</v>
      </c>
      <c r="I294" s="35" t="s">
        <v>90</v>
      </c>
      <c r="J294" s="35" t="s">
        <v>125</v>
      </c>
      <c r="K294" s="35" t="s">
        <v>105</v>
      </c>
      <c r="L294" s="35" t="s">
        <v>63</v>
      </c>
      <c r="M294" s="35" t="s">
        <v>325</v>
      </c>
      <c r="N294" s="35" t="s">
        <v>211</v>
      </c>
      <c r="O294" s="35" t="s">
        <v>211</v>
      </c>
      <c r="P294" s="35" t="s">
        <v>326</v>
      </c>
      <c r="Q294" s="35">
        <v>3</v>
      </c>
      <c r="R294" s="35" t="s">
        <v>115</v>
      </c>
      <c r="S294" s="35" t="s">
        <v>102</v>
      </c>
      <c r="T294" s="35"/>
      <c r="U294" s="35" t="s">
        <v>216</v>
      </c>
      <c r="V294" s="35">
        <f t="shared" si="14"/>
        <v>1325</v>
      </c>
      <c r="W294" s="35" t="s">
        <v>211</v>
      </c>
      <c r="X294" s="35">
        <v>0</v>
      </c>
      <c r="Y294" s="35" t="s">
        <v>211</v>
      </c>
      <c r="Z294" s="35" t="s">
        <v>211</v>
      </c>
      <c r="AA294" s="35">
        <v>0</v>
      </c>
      <c r="AB294" s="35"/>
      <c r="AC294" s="35"/>
      <c r="AD294" s="35" t="s">
        <v>108</v>
      </c>
      <c r="AE294" s="35"/>
    </row>
    <row r="295" spans="1:31">
      <c r="A295" s="35" t="s">
        <v>113</v>
      </c>
      <c r="B295" s="35" t="s">
        <v>114</v>
      </c>
      <c r="C295" s="35" t="s">
        <v>102</v>
      </c>
      <c r="D295" s="35">
        <v>0</v>
      </c>
      <c r="E295" s="35">
        <v>1989</v>
      </c>
      <c r="F295" s="35">
        <f t="shared" si="13"/>
        <v>147</v>
      </c>
      <c r="G295" s="35">
        <v>22.476358999999999</v>
      </c>
      <c r="H295" s="35">
        <v>88.285432</v>
      </c>
      <c r="I295" s="35" t="s">
        <v>90</v>
      </c>
      <c r="J295" s="35" t="s">
        <v>125</v>
      </c>
      <c r="K295" s="35" t="s">
        <v>105</v>
      </c>
      <c r="L295" s="35" t="s">
        <v>63</v>
      </c>
      <c r="M295" s="35" t="s">
        <v>325</v>
      </c>
      <c r="N295" s="35" t="s">
        <v>211</v>
      </c>
      <c r="O295" s="35" t="s">
        <v>211</v>
      </c>
      <c r="P295" s="35" t="s">
        <v>326</v>
      </c>
      <c r="Q295" s="35">
        <v>3</v>
      </c>
      <c r="R295" s="35" t="s">
        <v>115</v>
      </c>
      <c r="S295" s="35" t="s">
        <v>102</v>
      </c>
      <c r="T295" s="35"/>
      <c r="U295" s="35" t="s">
        <v>216</v>
      </c>
      <c r="V295" s="35">
        <f t="shared" si="14"/>
        <v>1472</v>
      </c>
      <c r="W295" s="35" t="s">
        <v>211</v>
      </c>
      <c r="X295" s="35">
        <v>0</v>
      </c>
      <c r="Y295" s="35" t="s">
        <v>211</v>
      </c>
      <c r="Z295" s="35" t="s">
        <v>211</v>
      </c>
      <c r="AA295" s="35">
        <v>0</v>
      </c>
      <c r="AB295" s="35"/>
      <c r="AC295" s="35"/>
      <c r="AD295" s="35" t="s">
        <v>108</v>
      </c>
      <c r="AE295" s="35"/>
    </row>
    <row r="296" spans="1:31">
      <c r="A296" s="35" t="s">
        <v>113</v>
      </c>
      <c r="B296" s="35" t="s">
        <v>114</v>
      </c>
      <c r="C296" s="35" t="s">
        <v>102</v>
      </c>
      <c r="D296" s="35">
        <v>0</v>
      </c>
      <c r="E296" s="35">
        <v>2110</v>
      </c>
      <c r="F296" s="35">
        <f t="shared" si="13"/>
        <v>121</v>
      </c>
      <c r="G296" s="35">
        <v>22.476690000000001</v>
      </c>
      <c r="H296" s="35">
        <v>88.286140000000003</v>
      </c>
      <c r="I296" s="35" t="s">
        <v>90</v>
      </c>
      <c r="J296" s="35" t="s">
        <v>125</v>
      </c>
      <c r="K296" s="35" t="s">
        <v>105</v>
      </c>
      <c r="L296" s="35" t="s">
        <v>63</v>
      </c>
      <c r="M296" s="35" t="s">
        <v>325</v>
      </c>
      <c r="N296" s="35" t="s">
        <v>211</v>
      </c>
      <c r="O296" s="35" t="s">
        <v>211</v>
      </c>
      <c r="P296" s="35" t="s">
        <v>326</v>
      </c>
      <c r="Q296" s="35">
        <v>3</v>
      </c>
      <c r="R296" s="35" t="s">
        <v>115</v>
      </c>
      <c r="S296" s="35" t="s">
        <v>102</v>
      </c>
      <c r="T296" s="35"/>
      <c r="U296" s="35" t="s">
        <v>216</v>
      </c>
      <c r="V296" s="35">
        <f t="shared" si="14"/>
        <v>1593</v>
      </c>
      <c r="W296" s="35" t="s">
        <v>211</v>
      </c>
      <c r="X296" s="35">
        <v>0</v>
      </c>
      <c r="Y296" s="35" t="s">
        <v>211</v>
      </c>
      <c r="Z296" s="35" t="s">
        <v>211</v>
      </c>
      <c r="AA296" s="35">
        <v>0</v>
      </c>
      <c r="AB296" s="35"/>
      <c r="AC296" s="35"/>
      <c r="AD296" s="35" t="s">
        <v>108</v>
      </c>
      <c r="AE296" s="35"/>
    </row>
    <row r="297" spans="1:31">
      <c r="A297" s="35" t="s">
        <v>332</v>
      </c>
      <c r="B297" s="35" t="s">
        <v>118</v>
      </c>
      <c r="C297" s="35" t="s">
        <v>102</v>
      </c>
      <c r="D297" s="35">
        <v>0</v>
      </c>
      <c r="E297" s="35">
        <v>2110</v>
      </c>
      <c r="F297" s="35">
        <f t="shared" si="13"/>
        <v>0</v>
      </c>
      <c r="G297" s="35">
        <v>22.476717000000001</v>
      </c>
      <c r="H297" s="35">
        <v>88.286180000000002</v>
      </c>
      <c r="I297" s="35" t="s">
        <v>90</v>
      </c>
      <c r="J297" s="35" t="s">
        <v>125</v>
      </c>
      <c r="K297" s="35" t="s">
        <v>105</v>
      </c>
      <c r="L297" s="35" t="s">
        <v>63</v>
      </c>
      <c r="M297" s="35" t="s">
        <v>325</v>
      </c>
      <c r="N297" s="35" t="s">
        <v>211</v>
      </c>
      <c r="O297" s="35" t="s">
        <v>211</v>
      </c>
      <c r="P297" s="35" t="s">
        <v>326</v>
      </c>
      <c r="Q297" s="35">
        <v>3</v>
      </c>
      <c r="R297" s="35" t="s">
        <v>115</v>
      </c>
      <c r="S297" s="35" t="s">
        <v>102</v>
      </c>
      <c r="T297" s="35"/>
      <c r="U297" s="35" t="s">
        <v>216</v>
      </c>
      <c r="V297" s="35">
        <f t="shared" si="14"/>
        <v>1593</v>
      </c>
      <c r="W297" s="35" t="s">
        <v>211</v>
      </c>
      <c r="X297" s="35">
        <v>0</v>
      </c>
      <c r="Y297" s="35" t="s">
        <v>211</v>
      </c>
      <c r="Z297" s="35" t="s">
        <v>211</v>
      </c>
      <c r="AA297" s="35">
        <v>0</v>
      </c>
      <c r="AB297" s="35"/>
      <c r="AC297" s="35"/>
      <c r="AD297" s="35" t="s">
        <v>108</v>
      </c>
      <c r="AE297" s="35"/>
    </row>
    <row r="298" spans="1:31">
      <c r="A298" s="35" t="s">
        <v>333</v>
      </c>
      <c r="B298" s="35" t="s">
        <v>118</v>
      </c>
      <c r="C298" s="35" t="s">
        <v>124</v>
      </c>
      <c r="D298" s="35">
        <v>0</v>
      </c>
      <c r="E298" s="35">
        <v>2310</v>
      </c>
      <c r="F298" s="35">
        <f t="shared" si="13"/>
        <v>200</v>
      </c>
      <c r="G298" s="35">
        <v>22.477302000000002</v>
      </c>
      <c r="H298" s="35">
        <v>88.287616</v>
      </c>
      <c r="I298" s="35" t="s">
        <v>90</v>
      </c>
      <c r="J298" s="35" t="s">
        <v>125</v>
      </c>
      <c r="K298" s="35" t="s">
        <v>105</v>
      </c>
      <c r="L298" s="35" t="s">
        <v>63</v>
      </c>
      <c r="M298" s="35" t="s">
        <v>325</v>
      </c>
      <c r="N298" s="35" t="s">
        <v>211</v>
      </c>
      <c r="O298" s="35" t="s">
        <v>211</v>
      </c>
      <c r="P298" s="35" t="s">
        <v>326</v>
      </c>
      <c r="Q298" s="35">
        <v>3</v>
      </c>
      <c r="R298" s="35" t="s">
        <v>115</v>
      </c>
      <c r="S298" s="35" t="s">
        <v>102</v>
      </c>
      <c r="T298" s="35"/>
      <c r="U298" s="35" t="s">
        <v>216</v>
      </c>
      <c r="V298" s="35">
        <f t="shared" si="14"/>
        <v>1793</v>
      </c>
      <c r="W298" s="35" t="s">
        <v>211</v>
      </c>
      <c r="X298" s="35">
        <v>0</v>
      </c>
      <c r="Y298" s="35" t="s">
        <v>211</v>
      </c>
      <c r="Z298" s="35" t="s">
        <v>211</v>
      </c>
      <c r="AA298" s="35">
        <v>0</v>
      </c>
      <c r="AB298" s="35"/>
      <c r="AC298" s="35"/>
      <c r="AD298" s="35" t="s">
        <v>108</v>
      </c>
      <c r="AE298" s="35"/>
    </row>
    <row r="299" spans="1:31">
      <c r="A299" s="35" t="s">
        <v>113</v>
      </c>
      <c r="B299" s="35" t="s">
        <v>114</v>
      </c>
      <c r="C299" s="35" t="s">
        <v>102</v>
      </c>
      <c r="D299" s="35">
        <v>0</v>
      </c>
      <c r="E299" s="35">
        <v>2457</v>
      </c>
      <c r="F299" s="35">
        <f t="shared" si="13"/>
        <v>147</v>
      </c>
      <c r="G299" s="35">
        <v>22.478149999999999</v>
      </c>
      <c r="H299" s="35">
        <v>88.288340000000005</v>
      </c>
      <c r="I299" s="35" t="s">
        <v>90</v>
      </c>
      <c r="J299" s="35" t="s">
        <v>125</v>
      </c>
      <c r="K299" s="35" t="s">
        <v>105</v>
      </c>
      <c r="L299" s="35" t="s">
        <v>63</v>
      </c>
      <c r="M299" s="35" t="s">
        <v>325</v>
      </c>
      <c r="N299" s="35" t="s">
        <v>211</v>
      </c>
      <c r="O299" s="35" t="s">
        <v>211</v>
      </c>
      <c r="P299" s="35" t="s">
        <v>334</v>
      </c>
      <c r="Q299" s="35">
        <v>3.5</v>
      </c>
      <c r="R299" s="35" t="s">
        <v>115</v>
      </c>
      <c r="S299" s="35" t="s">
        <v>102</v>
      </c>
      <c r="T299" s="35"/>
      <c r="U299" s="35" t="s">
        <v>216</v>
      </c>
      <c r="V299" s="35">
        <f t="shared" si="14"/>
        <v>1940</v>
      </c>
      <c r="W299" s="35" t="s">
        <v>211</v>
      </c>
      <c r="X299" s="35">
        <v>0</v>
      </c>
      <c r="Y299" s="35" t="s">
        <v>211</v>
      </c>
      <c r="Z299" s="35" t="s">
        <v>211</v>
      </c>
      <c r="AA299" s="35">
        <v>0</v>
      </c>
      <c r="AB299" s="35"/>
      <c r="AC299" s="35"/>
      <c r="AD299" s="35" t="s">
        <v>108</v>
      </c>
      <c r="AE299" s="35"/>
    </row>
    <row r="300" spans="1:31">
      <c r="A300" s="35" t="s">
        <v>113</v>
      </c>
      <c r="B300" s="35" t="s">
        <v>114</v>
      </c>
      <c r="C300" s="35" t="s">
        <v>102</v>
      </c>
      <c r="D300" s="35">
        <v>0</v>
      </c>
      <c r="E300" s="35">
        <v>2605</v>
      </c>
      <c r="F300" s="35">
        <f t="shared" si="13"/>
        <v>148</v>
      </c>
      <c r="G300" s="35">
        <v>22.477861999999998</v>
      </c>
      <c r="H300" s="35">
        <v>88.289696000000006</v>
      </c>
      <c r="I300" s="35" t="s">
        <v>90</v>
      </c>
      <c r="J300" s="35" t="s">
        <v>125</v>
      </c>
      <c r="K300" s="35" t="s">
        <v>105</v>
      </c>
      <c r="L300" s="35" t="s">
        <v>63</v>
      </c>
      <c r="M300" s="35" t="s">
        <v>325</v>
      </c>
      <c r="N300" s="35" t="s">
        <v>211</v>
      </c>
      <c r="O300" s="35" t="s">
        <v>211</v>
      </c>
      <c r="P300" s="35" t="s">
        <v>334</v>
      </c>
      <c r="Q300" s="35">
        <v>3.5</v>
      </c>
      <c r="R300" s="35" t="s">
        <v>115</v>
      </c>
      <c r="S300" s="35" t="s">
        <v>102</v>
      </c>
      <c r="T300" s="35"/>
      <c r="U300" s="35" t="s">
        <v>216</v>
      </c>
      <c r="V300" s="35">
        <f t="shared" si="14"/>
        <v>2088</v>
      </c>
      <c r="W300" s="35" t="s">
        <v>211</v>
      </c>
      <c r="X300" s="35">
        <v>0</v>
      </c>
      <c r="Y300" s="35" t="s">
        <v>211</v>
      </c>
      <c r="Z300" s="35" t="s">
        <v>211</v>
      </c>
      <c r="AA300" s="35">
        <v>0</v>
      </c>
      <c r="AB300" s="35"/>
      <c r="AC300" s="35"/>
      <c r="AD300" s="35" t="s">
        <v>108</v>
      </c>
      <c r="AE300" s="35"/>
    </row>
    <row r="301" spans="1:31">
      <c r="A301" s="35" t="s">
        <v>335</v>
      </c>
      <c r="B301" s="35" t="s">
        <v>118</v>
      </c>
      <c r="C301" s="35" t="s">
        <v>124</v>
      </c>
      <c r="D301" s="35">
        <v>0</v>
      </c>
      <c r="E301" s="35">
        <v>2605</v>
      </c>
      <c r="F301" s="35">
        <f t="shared" si="13"/>
        <v>0</v>
      </c>
      <c r="G301" s="35">
        <v>22.477805</v>
      </c>
      <c r="H301" s="35">
        <v>88.289670000000001</v>
      </c>
      <c r="I301" s="35" t="s">
        <v>90</v>
      </c>
      <c r="J301" s="35" t="s">
        <v>125</v>
      </c>
      <c r="K301" s="35" t="s">
        <v>105</v>
      </c>
      <c r="L301" s="35" t="s">
        <v>63</v>
      </c>
      <c r="M301" s="35" t="s">
        <v>325</v>
      </c>
      <c r="N301" s="35" t="s">
        <v>211</v>
      </c>
      <c r="O301" s="35" t="s">
        <v>211</v>
      </c>
      <c r="P301" s="35" t="s">
        <v>334</v>
      </c>
      <c r="Q301" s="35">
        <v>3.5</v>
      </c>
      <c r="R301" s="35" t="s">
        <v>115</v>
      </c>
      <c r="S301" s="35" t="s">
        <v>102</v>
      </c>
      <c r="T301" s="35"/>
      <c r="U301" s="35" t="s">
        <v>216</v>
      </c>
      <c r="V301" s="35">
        <f t="shared" si="14"/>
        <v>2088</v>
      </c>
      <c r="W301" s="35" t="s">
        <v>211</v>
      </c>
      <c r="X301" s="35">
        <v>0</v>
      </c>
      <c r="Y301" s="35" t="s">
        <v>211</v>
      </c>
      <c r="Z301" s="35" t="s">
        <v>211</v>
      </c>
      <c r="AA301" s="35">
        <v>0</v>
      </c>
      <c r="AB301" s="35"/>
      <c r="AC301" s="35"/>
      <c r="AD301" s="35" t="s">
        <v>108</v>
      </c>
      <c r="AE301" s="35"/>
    </row>
    <row r="302" spans="1:31">
      <c r="A302" s="35" t="s">
        <v>336</v>
      </c>
      <c r="B302" s="35" t="s">
        <v>118</v>
      </c>
      <c r="C302" s="35" t="s">
        <v>124</v>
      </c>
      <c r="D302" s="35">
        <v>0</v>
      </c>
      <c r="E302" s="35">
        <v>2703</v>
      </c>
      <c r="F302" s="35">
        <f t="shared" si="13"/>
        <v>98</v>
      </c>
      <c r="G302" s="35">
        <v>22.477819</v>
      </c>
      <c r="H302" s="35">
        <v>88.290718999999996</v>
      </c>
      <c r="I302" s="35" t="s">
        <v>90</v>
      </c>
      <c r="J302" s="35" t="s">
        <v>125</v>
      </c>
      <c r="K302" s="35" t="s">
        <v>105</v>
      </c>
      <c r="L302" s="35" t="s">
        <v>63</v>
      </c>
      <c r="M302" s="35" t="s">
        <v>325</v>
      </c>
      <c r="N302" s="35" t="s">
        <v>211</v>
      </c>
      <c r="O302" s="35" t="s">
        <v>211</v>
      </c>
      <c r="P302" s="35" t="s">
        <v>334</v>
      </c>
      <c r="Q302" s="35">
        <v>3.5</v>
      </c>
      <c r="R302" s="35" t="s">
        <v>115</v>
      </c>
      <c r="S302" s="35" t="s">
        <v>102</v>
      </c>
      <c r="T302" s="35"/>
      <c r="U302" s="35" t="s">
        <v>216</v>
      </c>
      <c r="V302" s="35">
        <f t="shared" si="14"/>
        <v>2186</v>
      </c>
      <c r="W302" s="35" t="s">
        <v>211</v>
      </c>
      <c r="X302" s="35">
        <v>0</v>
      </c>
      <c r="Y302" s="35" t="s">
        <v>211</v>
      </c>
      <c r="Z302" s="35" t="s">
        <v>211</v>
      </c>
      <c r="AA302" s="35">
        <v>0</v>
      </c>
      <c r="AB302" s="35"/>
      <c r="AC302" s="35"/>
      <c r="AD302" s="35" t="s">
        <v>108</v>
      </c>
      <c r="AE302" s="35"/>
    </row>
    <row r="303" spans="1:31">
      <c r="A303" s="35" t="s">
        <v>337</v>
      </c>
      <c r="B303" s="35" t="s">
        <v>118</v>
      </c>
      <c r="C303" s="35" t="s">
        <v>124</v>
      </c>
      <c r="D303" s="35">
        <v>0</v>
      </c>
      <c r="E303" s="35">
        <v>2874</v>
      </c>
      <c r="F303" s="35">
        <f t="shared" si="13"/>
        <v>171</v>
      </c>
      <c r="G303" s="35">
        <v>22.478337</v>
      </c>
      <c r="H303" s="35">
        <v>88.291780000000003</v>
      </c>
      <c r="I303" s="35" t="s">
        <v>90</v>
      </c>
      <c r="J303" s="35" t="s">
        <v>125</v>
      </c>
      <c r="K303" s="35" t="s">
        <v>105</v>
      </c>
      <c r="L303" s="35" t="s">
        <v>63</v>
      </c>
      <c r="M303" s="35" t="s">
        <v>325</v>
      </c>
      <c r="N303" s="35" t="s">
        <v>211</v>
      </c>
      <c r="O303" s="35" t="s">
        <v>211</v>
      </c>
      <c r="P303" s="35" t="s">
        <v>334</v>
      </c>
      <c r="Q303" s="35">
        <v>3.5</v>
      </c>
      <c r="R303" s="35" t="s">
        <v>115</v>
      </c>
      <c r="S303" s="35" t="s">
        <v>102</v>
      </c>
      <c r="T303" s="35"/>
      <c r="U303" s="35" t="s">
        <v>216</v>
      </c>
      <c r="V303" s="35">
        <f t="shared" si="14"/>
        <v>2357</v>
      </c>
      <c r="W303" s="35" t="s">
        <v>211</v>
      </c>
      <c r="X303" s="35">
        <v>0</v>
      </c>
      <c r="Y303" s="35" t="s">
        <v>211</v>
      </c>
      <c r="Z303" s="35" t="s">
        <v>211</v>
      </c>
      <c r="AA303" s="35">
        <v>0</v>
      </c>
      <c r="AB303" s="35"/>
      <c r="AC303" s="35"/>
      <c r="AD303" s="35" t="s">
        <v>108</v>
      </c>
      <c r="AE303" s="35"/>
    </row>
    <row r="304" spans="1:31">
      <c r="A304" s="35" t="s">
        <v>329</v>
      </c>
      <c r="B304" s="35" t="s">
        <v>118</v>
      </c>
      <c r="C304" s="35" t="s">
        <v>124</v>
      </c>
      <c r="D304" s="35">
        <v>0</v>
      </c>
      <c r="E304" s="35">
        <v>2990</v>
      </c>
      <c r="F304" s="35">
        <f t="shared" si="13"/>
        <v>116</v>
      </c>
      <c r="G304" s="35">
        <v>22.478641</v>
      </c>
      <c r="H304" s="35">
        <v>88.292631999999998</v>
      </c>
      <c r="I304" s="35" t="s">
        <v>90</v>
      </c>
      <c r="J304" s="35" t="s">
        <v>125</v>
      </c>
      <c r="K304" s="35" t="s">
        <v>105</v>
      </c>
      <c r="L304" s="35" t="s">
        <v>63</v>
      </c>
      <c r="M304" s="35" t="s">
        <v>325</v>
      </c>
      <c r="N304" s="35" t="s">
        <v>211</v>
      </c>
      <c r="O304" s="35" t="s">
        <v>211</v>
      </c>
      <c r="P304" s="35" t="s">
        <v>334</v>
      </c>
      <c r="Q304" s="35">
        <v>3.5</v>
      </c>
      <c r="R304" s="35" t="s">
        <v>115</v>
      </c>
      <c r="S304" s="35" t="s">
        <v>102</v>
      </c>
      <c r="T304" s="35"/>
      <c r="U304" s="35" t="s">
        <v>216</v>
      </c>
      <c r="V304" s="35">
        <f t="shared" si="14"/>
        <v>2473</v>
      </c>
      <c r="W304" s="35" t="s">
        <v>211</v>
      </c>
      <c r="X304" s="35">
        <v>0</v>
      </c>
      <c r="Y304" s="35" t="s">
        <v>211</v>
      </c>
      <c r="Z304" s="35" t="s">
        <v>211</v>
      </c>
      <c r="AA304" s="35">
        <v>0</v>
      </c>
      <c r="AB304" s="35"/>
      <c r="AC304" s="35"/>
      <c r="AD304" s="35" t="s">
        <v>108</v>
      </c>
      <c r="AE304" s="35"/>
    </row>
    <row r="305" spans="1:31">
      <c r="A305" s="35" t="s">
        <v>113</v>
      </c>
      <c r="B305" s="35" t="s">
        <v>114</v>
      </c>
      <c r="C305" s="35" t="s">
        <v>102</v>
      </c>
      <c r="D305" s="35">
        <v>0</v>
      </c>
      <c r="E305" s="35">
        <v>3144</v>
      </c>
      <c r="F305" s="35">
        <f t="shared" si="13"/>
        <v>154</v>
      </c>
      <c r="G305" s="35">
        <v>22.479790999999999</v>
      </c>
      <c r="H305" s="35">
        <v>88.293238000000002</v>
      </c>
      <c r="I305" s="35" t="s">
        <v>90</v>
      </c>
      <c r="J305" s="35" t="s">
        <v>125</v>
      </c>
      <c r="K305" s="35" t="s">
        <v>105</v>
      </c>
      <c r="L305" s="35" t="s">
        <v>63</v>
      </c>
      <c r="M305" s="35" t="s">
        <v>325</v>
      </c>
      <c r="N305" s="35" t="s">
        <v>211</v>
      </c>
      <c r="O305" s="35" t="s">
        <v>211</v>
      </c>
      <c r="P305" s="35" t="s">
        <v>334</v>
      </c>
      <c r="Q305" s="35">
        <v>3.5</v>
      </c>
      <c r="R305" s="35" t="s">
        <v>115</v>
      </c>
      <c r="S305" s="35" t="s">
        <v>102</v>
      </c>
      <c r="T305" s="35"/>
      <c r="U305" s="35" t="s">
        <v>216</v>
      </c>
      <c r="V305" s="35">
        <f t="shared" si="14"/>
        <v>2627</v>
      </c>
      <c r="W305" s="35" t="s">
        <v>211</v>
      </c>
      <c r="X305" s="35">
        <v>0</v>
      </c>
      <c r="Y305" s="35" t="s">
        <v>211</v>
      </c>
      <c r="Z305" s="35" t="s">
        <v>211</v>
      </c>
      <c r="AA305" s="35">
        <v>0</v>
      </c>
      <c r="AB305" s="35"/>
      <c r="AC305" s="35"/>
      <c r="AD305" s="35" t="s">
        <v>108</v>
      </c>
      <c r="AE305" s="35"/>
    </row>
    <row r="306" spans="1:31">
      <c r="A306" s="35" t="s">
        <v>113</v>
      </c>
      <c r="B306" s="35" t="s">
        <v>114</v>
      </c>
      <c r="C306" s="35" t="s">
        <v>102</v>
      </c>
      <c r="D306" s="35">
        <v>0</v>
      </c>
      <c r="E306" s="35">
        <v>3224</v>
      </c>
      <c r="F306" s="35">
        <f t="shared" si="13"/>
        <v>80</v>
      </c>
      <c r="G306" s="35">
        <v>22.48049</v>
      </c>
      <c r="H306" s="35">
        <v>88.293580000000006</v>
      </c>
      <c r="I306" s="35" t="s">
        <v>90</v>
      </c>
      <c r="J306" s="35" t="s">
        <v>125</v>
      </c>
      <c r="K306" s="35" t="s">
        <v>105</v>
      </c>
      <c r="L306" s="35" t="s">
        <v>63</v>
      </c>
      <c r="M306" s="35" t="s">
        <v>325</v>
      </c>
      <c r="N306" s="35" t="s">
        <v>211</v>
      </c>
      <c r="O306" s="35" t="s">
        <v>211</v>
      </c>
      <c r="P306" s="35" t="s">
        <v>148</v>
      </c>
      <c r="Q306" s="35">
        <v>4</v>
      </c>
      <c r="R306" s="35" t="s">
        <v>115</v>
      </c>
      <c r="S306" s="35" t="s">
        <v>102</v>
      </c>
      <c r="T306" s="35"/>
      <c r="U306" s="35" t="s">
        <v>216</v>
      </c>
      <c r="V306" s="35">
        <f t="shared" si="14"/>
        <v>2707</v>
      </c>
      <c r="W306" s="35" t="s">
        <v>211</v>
      </c>
      <c r="X306" s="35">
        <v>0</v>
      </c>
      <c r="Y306" s="35" t="s">
        <v>211</v>
      </c>
      <c r="Z306" s="35" t="s">
        <v>211</v>
      </c>
      <c r="AA306" s="35">
        <v>0</v>
      </c>
      <c r="AB306" s="35"/>
      <c r="AC306" s="35"/>
      <c r="AD306" s="35" t="s">
        <v>108</v>
      </c>
      <c r="AE306" s="35"/>
    </row>
    <row r="307" spans="1:31">
      <c r="A307" s="35" t="s">
        <v>109</v>
      </c>
      <c r="B307" s="35" t="s">
        <v>110</v>
      </c>
      <c r="C307" s="35" t="s">
        <v>102</v>
      </c>
      <c r="D307" s="35">
        <v>0</v>
      </c>
      <c r="E307" s="35">
        <v>3304</v>
      </c>
      <c r="F307" s="35">
        <f t="shared" si="13"/>
        <v>80</v>
      </c>
      <c r="G307" s="35">
        <v>22.480291999999999</v>
      </c>
      <c r="H307" s="35">
        <v>88.294297999999998</v>
      </c>
      <c r="I307" s="35" t="s">
        <v>90</v>
      </c>
      <c r="J307" s="35" t="s">
        <v>125</v>
      </c>
      <c r="K307" s="35" t="s">
        <v>105</v>
      </c>
      <c r="L307" s="35" t="s">
        <v>63</v>
      </c>
      <c r="M307" s="35" t="s">
        <v>325</v>
      </c>
      <c r="N307" s="35" t="s">
        <v>211</v>
      </c>
      <c r="O307" s="35" t="s">
        <v>211</v>
      </c>
      <c r="P307" s="35" t="s">
        <v>148</v>
      </c>
      <c r="Q307" s="35">
        <v>4</v>
      </c>
      <c r="R307" s="35" t="s">
        <v>115</v>
      </c>
      <c r="S307" s="35" t="s">
        <v>102</v>
      </c>
      <c r="T307" s="35"/>
      <c r="U307" s="35" t="s">
        <v>216</v>
      </c>
      <c r="V307" s="35">
        <f t="shared" si="14"/>
        <v>2787</v>
      </c>
      <c r="W307" s="35" t="s">
        <v>211</v>
      </c>
      <c r="X307" s="35">
        <v>0</v>
      </c>
      <c r="Y307" s="35" t="s">
        <v>211</v>
      </c>
      <c r="Z307" s="35" t="s">
        <v>211</v>
      </c>
      <c r="AA307" s="35">
        <v>0</v>
      </c>
      <c r="AB307" s="35"/>
      <c r="AC307" s="35"/>
      <c r="AD307" s="35" t="s">
        <v>108</v>
      </c>
      <c r="AE307" s="35"/>
    </row>
    <row r="308" spans="1:31">
      <c r="A308" s="35" t="s">
        <v>338</v>
      </c>
      <c r="B308" s="35" t="s">
        <v>118</v>
      </c>
      <c r="C308" s="35" t="s">
        <v>124</v>
      </c>
      <c r="D308" s="35">
        <v>0</v>
      </c>
      <c r="E308" s="35">
        <v>3304</v>
      </c>
      <c r="F308" s="35">
        <f t="shared" si="13"/>
        <v>0</v>
      </c>
      <c r="G308" s="35">
        <v>22.480243999999999</v>
      </c>
      <c r="H308" s="35">
        <v>88.294568999999996</v>
      </c>
      <c r="I308" s="35" t="s">
        <v>90</v>
      </c>
      <c r="J308" s="35" t="s">
        <v>125</v>
      </c>
      <c r="K308" s="35" t="s">
        <v>105</v>
      </c>
      <c r="L308" s="35" t="s">
        <v>63</v>
      </c>
      <c r="M308" s="35" t="s">
        <v>325</v>
      </c>
      <c r="N308" s="35" t="s">
        <v>211</v>
      </c>
      <c r="O308" s="35" t="s">
        <v>211</v>
      </c>
      <c r="P308" s="35" t="s">
        <v>148</v>
      </c>
      <c r="Q308" s="35">
        <v>4</v>
      </c>
      <c r="R308" s="35" t="s">
        <v>115</v>
      </c>
      <c r="S308" s="35" t="s">
        <v>102</v>
      </c>
      <c r="T308" s="35"/>
      <c r="U308" s="35" t="s">
        <v>216</v>
      </c>
      <c r="V308" s="35">
        <f t="shared" si="14"/>
        <v>2787</v>
      </c>
      <c r="W308" s="35" t="s">
        <v>211</v>
      </c>
      <c r="X308" s="35">
        <v>0</v>
      </c>
      <c r="Y308" s="35" t="s">
        <v>211</v>
      </c>
      <c r="Z308" s="35" t="s">
        <v>211</v>
      </c>
      <c r="AA308" s="35">
        <v>0</v>
      </c>
      <c r="AB308" s="35"/>
      <c r="AC308" s="35"/>
      <c r="AD308" s="35" t="s">
        <v>108</v>
      </c>
      <c r="AE308" s="35"/>
    </row>
    <row r="309" spans="1:31">
      <c r="A309" s="35" t="s">
        <v>339</v>
      </c>
      <c r="B309" s="35" t="s">
        <v>118</v>
      </c>
      <c r="C309" s="35" t="s">
        <v>124</v>
      </c>
      <c r="D309" s="35">
        <v>0</v>
      </c>
      <c r="E309" s="35">
        <v>3469</v>
      </c>
      <c r="F309" s="35">
        <f t="shared" si="13"/>
        <v>165</v>
      </c>
      <c r="G309" s="35">
        <v>22.481674999999999</v>
      </c>
      <c r="H309" s="35">
        <v>88.294824000000006</v>
      </c>
      <c r="I309" s="35" t="s">
        <v>90</v>
      </c>
      <c r="J309" s="35" t="s">
        <v>125</v>
      </c>
      <c r="K309" s="35" t="s">
        <v>105</v>
      </c>
      <c r="L309" s="35" t="s">
        <v>63</v>
      </c>
      <c r="M309" s="35" t="s">
        <v>325</v>
      </c>
      <c r="N309" s="35" t="s">
        <v>211</v>
      </c>
      <c r="O309" s="35" t="s">
        <v>211</v>
      </c>
      <c r="P309" s="35" t="s">
        <v>341</v>
      </c>
      <c r="Q309" s="35">
        <v>4</v>
      </c>
      <c r="R309" s="35" t="s">
        <v>115</v>
      </c>
      <c r="S309" s="35" t="s">
        <v>102</v>
      </c>
      <c r="T309" s="35"/>
      <c r="U309" s="35" t="s">
        <v>216</v>
      </c>
      <c r="V309" s="35">
        <f t="shared" si="14"/>
        <v>2952</v>
      </c>
      <c r="W309" s="35" t="s">
        <v>211</v>
      </c>
      <c r="X309" s="35">
        <v>0</v>
      </c>
      <c r="Y309" s="35" t="s">
        <v>211</v>
      </c>
      <c r="Z309" s="35" t="s">
        <v>211</v>
      </c>
      <c r="AA309" s="35">
        <v>0</v>
      </c>
      <c r="AB309" s="35"/>
      <c r="AC309" s="35"/>
      <c r="AD309" s="35" t="s">
        <v>108</v>
      </c>
      <c r="AE309" s="35"/>
    </row>
    <row r="310" spans="1:31">
      <c r="A310" s="35" t="s">
        <v>177</v>
      </c>
      <c r="B310" s="35" t="s">
        <v>118</v>
      </c>
      <c r="C310" s="35" t="s">
        <v>124</v>
      </c>
      <c r="D310" s="35">
        <v>0</v>
      </c>
      <c r="E310" s="35">
        <v>3635</v>
      </c>
      <c r="F310" s="35">
        <f t="shared" si="13"/>
        <v>166</v>
      </c>
      <c r="G310" s="35">
        <v>22.483201999999999</v>
      </c>
      <c r="H310" s="35">
        <v>88.295246000000006</v>
      </c>
      <c r="I310" s="35" t="s">
        <v>90</v>
      </c>
      <c r="J310" s="35" t="s">
        <v>125</v>
      </c>
      <c r="K310" s="35" t="s">
        <v>105</v>
      </c>
      <c r="L310" s="35" t="s">
        <v>63</v>
      </c>
      <c r="M310" s="35" t="s">
        <v>325</v>
      </c>
      <c r="N310" s="35" t="s">
        <v>211</v>
      </c>
      <c r="O310" s="35" t="s">
        <v>211</v>
      </c>
      <c r="P310" s="35" t="s">
        <v>341</v>
      </c>
      <c r="Q310" s="35">
        <v>4</v>
      </c>
      <c r="R310" s="35" t="s">
        <v>115</v>
      </c>
      <c r="S310" s="35" t="s">
        <v>102</v>
      </c>
      <c r="T310" s="35"/>
      <c r="U310" s="35" t="s">
        <v>216</v>
      </c>
      <c r="V310" s="35">
        <f t="shared" si="14"/>
        <v>3118</v>
      </c>
      <c r="W310" s="35" t="s">
        <v>211</v>
      </c>
      <c r="X310" s="35">
        <v>0</v>
      </c>
      <c r="Y310" s="35" t="s">
        <v>211</v>
      </c>
      <c r="Z310" s="35" t="s">
        <v>211</v>
      </c>
      <c r="AA310" s="35">
        <v>0</v>
      </c>
      <c r="AB310" s="35"/>
      <c r="AC310" s="35"/>
      <c r="AD310" s="35" t="s">
        <v>108</v>
      </c>
      <c r="AE310" s="35"/>
    </row>
    <row r="311" spans="1:31">
      <c r="A311" s="35" t="s">
        <v>340</v>
      </c>
      <c r="B311" s="35" t="s">
        <v>118</v>
      </c>
      <c r="C311" s="35" t="s">
        <v>102</v>
      </c>
      <c r="D311" s="35">
        <v>0</v>
      </c>
      <c r="E311" s="35">
        <v>3773</v>
      </c>
      <c r="F311" s="35">
        <f t="shared" si="13"/>
        <v>138</v>
      </c>
      <c r="G311" s="35">
        <v>22.484138999999999</v>
      </c>
      <c r="H311" s="35">
        <v>88.295360000000002</v>
      </c>
      <c r="I311" s="35" t="s">
        <v>90</v>
      </c>
      <c r="J311" s="35" t="s">
        <v>125</v>
      </c>
      <c r="K311" s="35" t="s">
        <v>105</v>
      </c>
      <c r="L311" s="35" t="s">
        <v>63</v>
      </c>
      <c r="M311" s="35" t="s">
        <v>325</v>
      </c>
      <c r="N311" s="35" t="s">
        <v>211</v>
      </c>
      <c r="O311" s="35" t="s">
        <v>211</v>
      </c>
      <c r="P311" s="35" t="s">
        <v>341</v>
      </c>
      <c r="Q311" s="35">
        <v>4</v>
      </c>
      <c r="R311" s="35" t="s">
        <v>115</v>
      </c>
      <c r="S311" s="35" t="s">
        <v>102</v>
      </c>
      <c r="T311" s="35"/>
      <c r="U311" s="35" t="s">
        <v>216</v>
      </c>
      <c r="V311" s="35">
        <f t="shared" si="14"/>
        <v>3256</v>
      </c>
      <c r="W311" s="35" t="s">
        <v>211</v>
      </c>
      <c r="X311" s="35">
        <v>0</v>
      </c>
      <c r="Y311" s="35" t="s">
        <v>211</v>
      </c>
      <c r="Z311" s="35" t="s">
        <v>211</v>
      </c>
      <c r="AA311" s="35">
        <v>0</v>
      </c>
      <c r="AB311" s="35"/>
      <c r="AC311" s="35"/>
      <c r="AD311" s="35" t="s">
        <v>108</v>
      </c>
      <c r="AE311" s="35"/>
    </row>
    <row r="312" spans="1:31">
      <c r="A312" s="35" t="s">
        <v>113</v>
      </c>
      <c r="B312" s="35" t="s">
        <v>114</v>
      </c>
      <c r="C312" s="35" t="s">
        <v>102</v>
      </c>
      <c r="D312" s="35">
        <v>0</v>
      </c>
      <c r="E312" s="35">
        <v>3841</v>
      </c>
      <c r="F312" s="35">
        <f t="shared" si="13"/>
        <v>68</v>
      </c>
      <c r="G312" s="35">
        <v>22.484694000000001</v>
      </c>
      <c r="H312" s="35">
        <v>88.295648999999997</v>
      </c>
      <c r="I312" s="35" t="s">
        <v>90</v>
      </c>
      <c r="J312" s="35" t="s">
        <v>125</v>
      </c>
      <c r="K312" s="35" t="s">
        <v>105</v>
      </c>
      <c r="L312" s="35" t="s">
        <v>63</v>
      </c>
      <c r="M312" s="35" t="s">
        <v>325</v>
      </c>
      <c r="N312" s="35" t="s">
        <v>211</v>
      </c>
      <c r="O312" s="35" t="s">
        <v>211</v>
      </c>
      <c r="P312" s="35" t="s">
        <v>341</v>
      </c>
      <c r="Q312" s="35">
        <v>4</v>
      </c>
      <c r="R312" s="35" t="s">
        <v>115</v>
      </c>
      <c r="S312" s="35" t="s">
        <v>102</v>
      </c>
      <c r="T312" s="35"/>
      <c r="U312" s="35" t="s">
        <v>216</v>
      </c>
      <c r="V312" s="35">
        <f t="shared" si="14"/>
        <v>3324</v>
      </c>
      <c r="W312" s="35" t="s">
        <v>211</v>
      </c>
      <c r="X312" s="35">
        <v>0</v>
      </c>
      <c r="Y312" s="35" t="s">
        <v>211</v>
      </c>
      <c r="Z312" s="35" t="s">
        <v>211</v>
      </c>
      <c r="AA312" s="35">
        <v>0</v>
      </c>
      <c r="AB312" s="35"/>
      <c r="AC312" s="35"/>
      <c r="AD312" s="35" t="s">
        <v>108</v>
      </c>
      <c r="AE312" s="35"/>
    </row>
    <row r="313" spans="1:31">
      <c r="A313" s="35" t="s">
        <v>116</v>
      </c>
      <c r="B313" s="35" t="s">
        <v>110</v>
      </c>
      <c r="C313" s="35" t="s">
        <v>102</v>
      </c>
      <c r="D313" s="35">
        <v>0</v>
      </c>
      <c r="E313" s="35">
        <v>3851</v>
      </c>
      <c r="F313" s="35">
        <f t="shared" si="13"/>
        <v>10</v>
      </c>
      <c r="G313" s="35">
        <v>22.484781000000002</v>
      </c>
      <c r="H313" s="35">
        <v>88.295679000000007</v>
      </c>
      <c r="I313" s="35" t="s">
        <v>90</v>
      </c>
      <c r="J313" s="35" t="s">
        <v>125</v>
      </c>
      <c r="K313" s="35" t="s">
        <v>105</v>
      </c>
      <c r="L313" s="35" t="s">
        <v>63</v>
      </c>
      <c r="M313" s="35" t="s">
        <v>325</v>
      </c>
      <c r="N313" s="35" t="s">
        <v>211</v>
      </c>
      <c r="O313" s="35" t="s">
        <v>211</v>
      </c>
      <c r="P313" s="35" t="s">
        <v>362</v>
      </c>
      <c r="Q313" s="35">
        <v>7</v>
      </c>
      <c r="R313" s="35" t="s">
        <v>115</v>
      </c>
      <c r="S313" s="35" t="s">
        <v>102</v>
      </c>
      <c r="T313" s="35"/>
      <c r="U313" s="35" t="s">
        <v>35</v>
      </c>
      <c r="V313" s="35">
        <f t="shared" ref="V313:V319" si="15">V314+F314</f>
        <v>1399</v>
      </c>
      <c r="W313" s="35" t="s">
        <v>211</v>
      </c>
      <c r="X313" s="35">
        <v>0</v>
      </c>
      <c r="Y313" s="35" t="s">
        <v>211</v>
      </c>
      <c r="Z313" s="35" t="s">
        <v>211</v>
      </c>
      <c r="AA313" s="35">
        <v>0</v>
      </c>
      <c r="AB313" s="35"/>
      <c r="AC313" s="35"/>
      <c r="AD313" s="35" t="s">
        <v>108</v>
      </c>
      <c r="AE313" s="35"/>
    </row>
    <row r="314" spans="1:31">
      <c r="A314" s="35" t="s">
        <v>342</v>
      </c>
      <c r="B314" s="35" t="s">
        <v>118</v>
      </c>
      <c r="C314" s="35" t="s">
        <v>124</v>
      </c>
      <c r="D314" s="35">
        <v>0</v>
      </c>
      <c r="E314" s="35">
        <v>4120</v>
      </c>
      <c r="F314" s="35">
        <f t="shared" si="13"/>
        <v>269</v>
      </c>
      <c r="G314" s="35">
        <v>22.484432999999999</v>
      </c>
      <c r="H314" s="35">
        <v>88.298027000000005</v>
      </c>
      <c r="I314" s="35" t="s">
        <v>90</v>
      </c>
      <c r="J314" s="35" t="s">
        <v>125</v>
      </c>
      <c r="K314" s="35" t="s">
        <v>105</v>
      </c>
      <c r="L314" s="35" t="s">
        <v>63</v>
      </c>
      <c r="M314" s="35" t="s">
        <v>325</v>
      </c>
      <c r="N314" s="35" t="s">
        <v>211</v>
      </c>
      <c r="O314" s="35" t="s">
        <v>211</v>
      </c>
      <c r="P314" s="35" t="s">
        <v>362</v>
      </c>
      <c r="Q314" s="35">
        <v>7</v>
      </c>
      <c r="R314" s="35" t="s">
        <v>115</v>
      </c>
      <c r="S314" s="35" t="s">
        <v>102</v>
      </c>
      <c r="T314" s="35"/>
      <c r="U314" s="35" t="s">
        <v>35</v>
      </c>
      <c r="V314" s="35">
        <f t="shared" si="15"/>
        <v>1130</v>
      </c>
      <c r="W314" s="35" t="s">
        <v>211</v>
      </c>
      <c r="X314" s="35">
        <v>0</v>
      </c>
      <c r="Y314" s="35" t="s">
        <v>211</v>
      </c>
      <c r="Z314" s="35" t="s">
        <v>211</v>
      </c>
      <c r="AA314" s="35">
        <v>0</v>
      </c>
      <c r="AB314" s="35"/>
      <c r="AC314" s="35"/>
      <c r="AD314" s="35" t="s">
        <v>108</v>
      </c>
      <c r="AE314" s="35"/>
    </row>
    <row r="315" spans="1:31">
      <c r="A315" s="35" t="s">
        <v>343</v>
      </c>
      <c r="B315" s="35" t="s">
        <v>118</v>
      </c>
      <c r="C315" s="35" t="s">
        <v>102</v>
      </c>
      <c r="D315" s="35">
        <v>0</v>
      </c>
      <c r="E315" s="35">
        <v>4357</v>
      </c>
      <c r="F315" s="35">
        <f t="shared" si="13"/>
        <v>237</v>
      </c>
      <c r="G315" s="35">
        <v>22.484691000000002</v>
      </c>
      <c r="H315" s="35">
        <v>88.300518999999994</v>
      </c>
      <c r="I315" s="35" t="s">
        <v>90</v>
      </c>
      <c r="J315" s="35" t="s">
        <v>125</v>
      </c>
      <c r="K315" s="35" t="s">
        <v>105</v>
      </c>
      <c r="L315" s="35" t="s">
        <v>63</v>
      </c>
      <c r="M315" s="35" t="s">
        <v>325</v>
      </c>
      <c r="N315" s="35" t="s">
        <v>211</v>
      </c>
      <c r="O315" s="35" t="s">
        <v>211</v>
      </c>
      <c r="P315" s="35" t="s">
        <v>362</v>
      </c>
      <c r="Q315" s="35">
        <v>7</v>
      </c>
      <c r="R315" s="35" t="s">
        <v>115</v>
      </c>
      <c r="S315" s="35" t="s">
        <v>102</v>
      </c>
      <c r="T315" s="35"/>
      <c r="U315" s="35" t="s">
        <v>35</v>
      </c>
      <c r="V315" s="35">
        <f t="shared" si="15"/>
        <v>893</v>
      </c>
      <c r="W315" s="35" t="s">
        <v>211</v>
      </c>
      <c r="X315" s="35">
        <v>0</v>
      </c>
      <c r="Y315" s="35" t="s">
        <v>211</v>
      </c>
      <c r="Z315" s="35" t="s">
        <v>211</v>
      </c>
      <c r="AA315" s="35">
        <v>0</v>
      </c>
      <c r="AB315" s="35"/>
      <c r="AC315" s="35"/>
      <c r="AD315" s="35" t="s">
        <v>108</v>
      </c>
      <c r="AE315" s="35"/>
    </row>
    <row r="316" spans="1:31">
      <c r="A316" s="35" t="s">
        <v>113</v>
      </c>
      <c r="B316" s="35" t="s">
        <v>114</v>
      </c>
      <c r="C316" s="35" t="s">
        <v>102</v>
      </c>
      <c r="D316" s="35">
        <v>0</v>
      </c>
      <c r="E316" s="35">
        <v>4500</v>
      </c>
      <c r="F316" s="35">
        <f t="shared" si="13"/>
        <v>143</v>
      </c>
      <c r="G316" s="35">
        <v>22.484306</v>
      </c>
      <c r="H316" s="35">
        <v>88.301877000000005</v>
      </c>
      <c r="I316" s="35" t="s">
        <v>90</v>
      </c>
      <c r="J316" s="35" t="s">
        <v>125</v>
      </c>
      <c r="K316" s="35" t="s">
        <v>105</v>
      </c>
      <c r="L316" s="35" t="s">
        <v>63</v>
      </c>
      <c r="M316" s="35" t="s">
        <v>325</v>
      </c>
      <c r="N316" s="35" t="s">
        <v>211</v>
      </c>
      <c r="O316" s="35" t="s">
        <v>211</v>
      </c>
      <c r="P316" s="35" t="s">
        <v>362</v>
      </c>
      <c r="Q316" s="35">
        <v>7</v>
      </c>
      <c r="R316" s="35" t="s">
        <v>115</v>
      </c>
      <c r="S316" s="35" t="s">
        <v>102</v>
      </c>
      <c r="T316" s="35"/>
      <c r="U316" s="35" t="s">
        <v>35</v>
      </c>
      <c r="V316" s="35">
        <f t="shared" si="15"/>
        <v>750</v>
      </c>
      <c r="W316" s="35" t="s">
        <v>211</v>
      </c>
      <c r="X316" s="35">
        <v>0</v>
      </c>
      <c r="Y316" s="35" t="s">
        <v>211</v>
      </c>
      <c r="Z316" s="35" t="s">
        <v>211</v>
      </c>
      <c r="AA316" s="35">
        <v>0</v>
      </c>
      <c r="AB316" s="35"/>
      <c r="AC316" s="35"/>
      <c r="AD316" s="35" t="s">
        <v>108</v>
      </c>
      <c r="AE316" s="35"/>
    </row>
    <row r="317" spans="1:31">
      <c r="A317" s="35" t="s">
        <v>344</v>
      </c>
      <c r="B317" s="35" t="s">
        <v>118</v>
      </c>
      <c r="C317" s="35" t="s">
        <v>124</v>
      </c>
      <c r="D317" s="35">
        <v>0</v>
      </c>
      <c r="E317" s="35">
        <v>4581</v>
      </c>
      <c r="F317" s="35">
        <f t="shared" si="13"/>
        <v>81</v>
      </c>
      <c r="G317" s="35">
        <v>22.483874</v>
      </c>
      <c r="H317" s="35">
        <v>88.302587000000003</v>
      </c>
      <c r="I317" s="35" t="s">
        <v>90</v>
      </c>
      <c r="J317" s="35" t="s">
        <v>125</v>
      </c>
      <c r="K317" s="35" t="s">
        <v>105</v>
      </c>
      <c r="L317" s="35" t="s">
        <v>63</v>
      </c>
      <c r="M317" s="35" t="s">
        <v>325</v>
      </c>
      <c r="N317" s="35" t="s">
        <v>211</v>
      </c>
      <c r="O317" s="35" t="s">
        <v>211</v>
      </c>
      <c r="P317" s="35" t="s">
        <v>362</v>
      </c>
      <c r="Q317" s="35">
        <v>7</v>
      </c>
      <c r="R317" s="35" t="s">
        <v>115</v>
      </c>
      <c r="S317" s="35" t="s">
        <v>102</v>
      </c>
      <c r="T317" s="35"/>
      <c r="U317" s="35" t="s">
        <v>35</v>
      </c>
      <c r="V317" s="35">
        <f t="shared" si="15"/>
        <v>669</v>
      </c>
      <c r="W317" s="35" t="s">
        <v>211</v>
      </c>
      <c r="X317" s="35">
        <v>0</v>
      </c>
      <c r="Y317" s="35" t="s">
        <v>211</v>
      </c>
      <c r="Z317" s="35" t="s">
        <v>211</v>
      </c>
      <c r="AA317" s="35">
        <v>0</v>
      </c>
      <c r="AB317" s="35"/>
      <c r="AC317" s="35"/>
      <c r="AD317" s="35" t="s">
        <v>108</v>
      </c>
      <c r="AE317" s="35"/>
    </row>
    <row r="318" spans="1:31">
      <c r="A318" s="35" t="s">
        <v>345</v>
      </c>
      <c r="B318" s="35" t="s">
        <v>118</v>
      </c>
      <c r="C318" s="35" t="s">
        <v>124</v>
      </c>
      <c r="D318" s="35">
        <v>0</v>
      </c>
      <c r="E318" s="35">
        <v>4754</v>
      </c>
      <c r="F318" s="35">
        <f t="shared" si="13"/>
        <v>173</v>
      </c>
      <c r="G318" s="35">
        <v>22.483864000000001</v>
      </c>
      <c r="H318" s="35">
        <v>88.304265000000001</v>
      </c>
      <c r="I318" s="35" t="s">
        <v>90</v>
      </c>
      <c r="J318" s="35" t="s">
        <v>125</v>
      </c>
      <c r="K318" s="35" t="s">
        <v>105</v>
      </c>
      <c r="L318" s="35" t="s">
        <v>63</v>
      </c>
      <c r="M318" s="35" t="s">
        <v>325</v>
      </c>
      <c r="N318" s="35" t="s">
        <v>211</v>
      </c>
      <c r="O318" s="35" t="s">
        <v>211</v>
      </c>
      <c r="P318" s="35" t="s">
        <v>362</v>
      </c>
      <c r="Q318" s="35">
        <v>7</v>
      </c>
      <c r="R318" s="35" t="s">
        <v>115</v>
      </c>
      <c r="S318" s="35" t="s">
        <v>102</v>
      </c>
      <c r="T318" s="35"/>
      <c r="U318" s="35" t="s">
        <v>35</v>
      </c>
      <c r="V318" s="35">
        <f t="shared" si="15"/>
        <v>496</v>
      </c>
      <c r="W318" s="35" t="s">
        <v>211</v>
      </c>
      <c r="X318" s="35">
        <v>0</v>
      </c>
      <c r="Y318" s="35" t="s">
        <v>211</v>
      </c>
      <c r="Z318" s="35" t="s">
        <v>211</v>
      </c>
      <c r="AA318" s="35">
        <v>0</v>
      </c>
      <c r="AB318" s="35"/>
      <c r="AC318" s="35"/>
      <c r="AD318" s="35" t="s">
        <v>108</v>
      </c>
      <c r="AE318" s="35"/>
    </row>
    <row r="319" spans="1:31">
      <c r="A319" s="35" t="s">
        <v>346</v>
      </c>
      <c r="B319" s="35" t="s">
        <v>118</v>
      </c>
      <c r="C319" s="35" t="s">
        <v>102</v>
      </c>
      <c r="D319" s="35">
        <v>0</v>
      </c>
      <c r="E319" s="35">
        <v>4862</v>
      </c>
      <c r="F319" s="35">
        <f t="shared" si="13"/>
        <v>108</v>
      </c>
      <c r="G319" s="35">
        <v>22.484311000000002</v>
      </c>
      <c r="H319" s="35">
        <v>88.305203000000006</v>
      </c>
      <c r="I319" s="35" t="s">
        <v>90</v>
      </c>
      <c r="J319" s="35" t="s">
        <v>125</v>
      </c>
      <c r="K319" s="35" t="s">
        <v>105</v>
      </c>
      <c r="L319" s="35" t="s">
        <v>63</v>
      </c>
      <c r="M319" s="35" t="s">
        <v>325</v>
      </c>
      <c r="N319" s="35" t="s">
        <v>211</v>
      </c>
      <c r="O319" s="35" t="s">
        <v>211</v>
      </c>
      <c r="P319" s="35" t="s">
        <v>362</v>
      </c>
      <c r="Q319" s="35">
        <v>7</v>
      </c>
      <c r="R319" s="35" t="s">
        <v>115</v>
      </c>
      <c r="S319" s="35" t="s">
        <v>102</v>
      </c>
      <c r="T319" s="35"/>
      <c r="U319" s="35" t="s">
        <v>35</v>
      </c>
      <c r="V319" s="35">
        <f t="shared" si="15"/>
        <v>388</v>
      </c>
      <c r="W319" s="35" t="s">
        <v>211</v>
      </c>
      <c r="X319" s="35">
        <v>0</v>
      </c>
      <c r="Y319" s="35" t="s">
        <v>211</v>
      </c>
      <c r="Z319" s="35" t="s">
        <v>211</v>
      </c>
      <c r="AA319" s="35">
        <v>0</v>
      </c>
      <c r="AB319" s="35"/>
      <c r="AC319" s="35"/>
      <c r="AD319" s="35" t="s">
        <v>108</v>
      </c>
      <c r="AE319" s="35"/>
    </row>
    <row r="320" spans="1:31">
      <c r="A320" s="35" t="s">
        <v>347</v>
      </c>
      <c r="B320" s="35" t="s">
        <v>118</v>
      </c>
      <c r="C320" s="35" t="s">
        <v>124</v>
      </c>
      <c r="D320" s="35">
        <v>0</v>
      </c>
      <c r="E320" s="35">
        <v>5000</v>
      </c>
      <c r="F320" s="35">
        <f t="shared" si="13"/>
        <v>138</v>
      </c>
      <c r="G320" s="35">
        <v>22.484484999999999</v>
      </c>
      <c r="H320" s="35">
        <v>88.306529999999995</v>
      </c>
      <c r="I320" s="35" t="s">
        <v>90</v>
      </c>
      <c r="J320" s="35" t="s">
        <v>125</v>
      </c>
      <c r="K320" s="35" t="s">
        <v>105</v>
      </c>
      <c r="L320" s="35" t="s">
        <v>63</v>
      </c>
      <c r="M320" s="35" t="s">
        <v>325</v>
      </c>
      <c r="N320" s="35" t="s">
        <v>211</v>
      </c>
      <c r="O320" s="35" t="s">
        <v>211</v>
      </c>
      <c r="P320" s="35" t="s">
        <v>362</v>
      </c>
      <c r="Q320" s="35">
        <v>7</v>
      </c>
      <c r="R320" s="35" t="s">
        <v>115</v>
      </c>
      <c r="S320" s="35" t="s">
        <v>102</v>
      </c>
      <c r="T320" s="35"/>
      <c r="U320" s="35" t="s">
        <v>35</v>
      </c>
      <c r="V320" s="35">
        <v>250</v>
      </c>
      <c r="W320" s="35" t="s">
        <v>211</v>
      </c>
      <c r="X320" s="35">
        <v>0</v>
      </c>
      <c r="Y320" s="35" t="s">
        <v>211</v>
      </c>
      <c r="Z320" s="35" t="s">
        <v>211</v>
      </c>
      <c r="AA320" s="35">
        <v>0</v>
      </c>
      <c r="AB320" s="35"/>
      <c r="AC320" s="35"/>
      <c r="AD320" s="35" t="s">
        <v>108</v>
      </c>
      <c r="AE320" s="35"/>
    </row>
    <row r="321" spans="1:31">
      <c r="A321" s="35" t="s">
        <v>113</v>
      </c>
      <c r="B321" s="35" t="s">
        <v>114</v>
      </c>
      <c r="C321" s="35" t="s">
        <v>102</v>
      </c>
      <c r="D321" s="35">
        <v>0</v>
      </c>
      <c r="E321" s="35">
        <v>5174</v>
      </c>
      <c r="F321" s="35">
        <f t="shared" ref="F321:F332" si="16">E321-E320</f>
        <v>174</v>
      </c>
      <c r="G321" s="35">
        <v>22.485246</v>
      </c>
      <c r="H321" s="35">
        <v>88.308057000000005</v>
      </c>
      <c r="I321" s="35" t="s">
        <v>90</v>
      </c>
      <c r="J321" s="35" t="s">
        <v>125</v>
      </c>
      <c r="K321" s="35" t="s">
        <v>105</v>
      </c>
      <c r="L321" s="35" t="s">
        <v>63</v>
      </c>
      <c r="M321" s="35" t="s">
        <v>325</v>
      </c>
      <c r="N321" s="35" t="s">
        <v>211</v>
      </c>
      <c r="O321" s="35" t="s">
        <v>211</v>
      </c>
      <c r="P321" s="35" t="s">
        <v>352</v>
      </c>
      <c r="Q321" s="35">
        <v>6.5</v>
      </c>
      <c r="R321" s="35" t="s">
        <v>115</v>
      </c>
      <c r="S321" s="35" t="s">
        <v>102</v>
      </c>
      <c r="T321" s="35"/>
      <c r="U321" s="35" t="s">
        <v>216</v>
      </c>
      <c r="V321" s="35">
        <v>0</v>
      </c>
      <c r="W321" s="35" t="s">
        <v>211</v>
      </c>
      <c r="X321" s="35">
        <v>0</v>
      </c>
      <c r="Y321" s="35" t="s">
        <v>211</v>
      </c>
      <c r="Z321" s="35" t="s">
        <v>211</v>
      </c>
      <c r="AA321" s="35">
        <v>0</v>
      </c>
      <c r="AB321" s="35"/>
      <c r="AC321" s="35"/>
      <c r="AD321" s="35" t="s">
        <v>108</v>
      </c>
      <c r="AE321" s="35"/>
    </row>
    <row r="322" spans="1:31">
      <c r="A322" s="35" t="s">
        <v>348</v>
      </c>
      <c r="B322" s="35" t="s">
        <v>118</v>
      </c>
      <c r="C322" s="35" t="s">
        <v>102</v>
      </c>
      <c r="D322" s="35">
        <v>0</v>
      </c>
      <c r="E322" s="35">
        <v>5313</v>
      </c>
      <c r="F322" s="35">
        <f t="shared" si="16"/>
        <v>139</v>
      </c>
      <c r="G322" s="35">
        <v>22.485802</v>
      </c>
      <c r="H322" s="35">
        <v>88.309237999999993</v>
      </c>
      <c r="I322" s="35" t="s">
        <v>90</v>
      </c>
      <c r="J322" s="35" t="s">
        <v>125</v>
      </c>
      <c r="K322" s="35" t="s">
        <v>105</v>
      </c>
      <c r="L322" s="35" t="s">
        <v>63</v>
      </c>
      <c r="M322" s="35" t="s">
        <v>325</v>
      </c>
      <c r="N322" s="35" t="s">
        <v>211</v>
      </c>
      <c r="O322" s="35" t="s">
        <v>211</v>
      </c>
      <c r="P322" s="35" t="s">
        <v>352</v>
      </c>
      <c r="Q322" s="35">
        <v>6.5</v>
      </c>
      <c r="R322" s="35" t="s">
        <v>115</v>
      </c>
      <c r="S322" s="35" t="s">
        <v>102</v>
      </c>
      <c r="T322" s="35"/>
      <c r="U322" s="35" t="s">
        <v>216</v>
      </c>
      <c r="V322" s="35">
        <f t="shared" ref="V322:V332" si="17">V321+F322</f>
        <v>139</v>
      </c>
      <c r="W322" s="35" t="s">
        <v>211</v>
      </c>
      <c r="X322" s="35">
        <v>0</v>
      </c>
      <c r="Y322" s="35" t="s">
        <v>211</v>
      </c>
      <c r="Z322" s="35" t="s">
        <v>211</v>
      </c>
      <c r="AA322" s="35">
        <v>0</v>
      </c>
      <c r="AB322" s="35"/>
      <c r="AC322" s="35"/>
      <c r="AD322" s="35" t="s">
        <v>108</v>
      </c>
      <c r="AE322" s="35"/>
    </row>
    <row r="323" spans="1:31">
      <c r="A323" s="35" t="s">
        <v>109</v>
      </c>
      <c r="B323" s="35" t="s">
        <v>110</v>
      </c>
      <c r="C323" s="35" t="s">
        <v>102</v>
      </c>
      <c r="D323" s="35">
        <v>0</v>
      </c>
      <c r="E323" s="35">
        <v>5501</v>
      </c>
      <c r="F323" s="35">
        <f t="shared" si="16"/>
        <v>188</v>
      </c>
      <c r="G323" s="35">
        <v>22.486339999999998</v>
      </c>
      <c r="H323" s="35">
        <v>88.311015999999995</v>
      </c>
      <c r="I323" s="35" t="s">
        <v>90</v>
      </c>
      <c r="J323" s="35" t="s">
        <v>125</v>
      </c>
      <c r="K323" s="35" t="s">
        <v>105</v>
      </c>
      <c r="L323" s="35" t="s">
        <v>63</v>
      </c>
      <c r="M323" s="35" t="s">
        <v>325</v>
      </c>
      <c r="N323" s="35" t="s">
        <v>211</v>
      </c>
      <c r="O323" s="35" t="s">
        <v>211</v>
      </c>
      <c r="P323" s="35" t="s">
        <v>352</v>
      </c>
      <c r="Q323" s="35">
        <v>6.5</v>
      </c>
      <c r="R323" s="35" t="s">
        <v>115</v>
      </c>
      <c r="S323" s="35" t="s">
        <v>102</v>
      </c>
      <c r="T323" s="35"/>
      <c r="U323" s="35" t="s">
        <v>216</v>
      </c>
      <c r="V323" s="35">
        <f t="shared" si="17"/>
        <v>327</v>
      </c>
      <c r="W323" s="35" t="s">
        <v>211</v>
      </c>
      <c r="X323" s="35">
        <v>0</v>
      </c>
      <c r="Y323" s="35" t="s">
        <v>211</v>
      </c>
      <c r="Z323" s="35" t="s">
        <v>211</v>
      </c>
      <c r="AA323" s="35">
        <v>0</v>
      </c>
      <c r="AB323" s="35"/>
      <c r="AC323" s="35"/>
      <c r="AD323" s="35" t="s">
        <v>108</v>
      </c>
      <c r="AE323" s="35"/>
    </row>
    <row r="324" spans="1:31">
      <c r="A324" s="35" t="s">
        <v>121</v>
      </c>
      <c r="B324" s="35" t="s">
        <v>118</v>
      </c>
      <c r="C324" s="35" t="s">
        <v>124</v>
      </c>
      <c r="D324" s="35">
        <v>0</v>
      </c>
      <c r="E324" s="35">
        <v>5501</v>
      </c>
      <c r="F324" s="35">
        <f t="shared" si="16"/>
        <v>0</v>
      </c>
      <c r="G324" s="35">
        <v>22.486521</v>
      </c>
      <c r="H324" s="35">
        <v>88.311104</v>
      </c>
      <c r="I324" s="35" t="s">
        <v>90</v>
      </c>
      <c r="J324" s="35" t="s">
        <v>125</v>
      </c>
      <c r="K324" s="35" t="s">
        <v>105</v>
      </c>
      <c r="L324" s="35" t="s">
        <v>63</v>
      </c>
      <c r="M324" s="35" t="s">
        <v>325</v>
      </c>
      <c r="N324" s="35" t="s">
        <v>211</v>
      </c>
      <c r="O324" s="35" t="s">
        <v>211</v>
      </c>
      <c r="P324" s="35" t="s">
        <v>352</v>
      </c>
      <c r="Q324" s="35">
        <v>6.5</v>
      </c>
      <c r="R324" s="35" t="s">
        <v>115</v>
      </c>
      <c r="S324" s="35" t="s">
        <v>102</v>
      </c>
      <c r="T324" s="35"/>
      <c r="U324" s="35" t="s">
        <v>216</v>
      </c>
      <c r="V324" s="35">
        <f t="shared" si="17"/>
        <v>327</v>
      </c>
      <c r="W324" s="35" t="s">
        <v>211</v>
      </c>
      <c r="X324" s="35">
        <v>0</v>
      </c>
      <c r="Y324" s="35" t="s">
        <v>211</v>
      </c>
      <c r="Z324" s="35" t="s">
        <v>211</v>
      </c>
      <c r="AA324" s="35">
        <v>0</v>
      </c>
      <c r="AB324" s="35"/>
      <c r="AC324" s="35"/>
      <c r="AD324" s="35" t="s">
        <v>108</v>
      </c>
      <c r="AE324" s="35"/>
    </row>
    <row r="325" spans="1:31">
      <c r="A325" s="35" t="s">
        <v>349</v>
      </c>
      <c r="B325" s="35" t="s">
        <v>118</v>
      </c>
      <c r="C325" s="35" t="s">
        <v>102</v>
      </c>
      <c r="D325" s="35">
        <v>0</v>
      </c>
      <c r="E325" s="35">
        <v>5654</v>
      </c>
      <c r="F325" s="35">
        <f t="shared" si="16"/>
        <v>153</v>
      </c>
      <c r="G325" s="35">
        <v>22.487546999999999</v>
      </c>
      <c r="H325" s="35">
        <v>88.310866000000004</v>
      </c>
      <c r="I325" s="35" t="s">
        <v>90</v>
      </c>
      <c r="J325" s="35" t="s">
        <v>125</v>
      </c>
      <c r="K325" s="35" t="s">
        <v>105</v>
      </c>
      <c r="L325" s="35" t="s">
        <v>63</v>
      </c>
      <c r="M325" s="35" t="s">
        <v>325</v>
      </c>
      <c r="N325" s="35" t="s">
        <v>211</v>
      </c>
      <c r="O325" s="35" t="s">
        <v>211</v>
      </c>
      <c r="P325" s="35" t="s">
        <v>352</v>
      </c>
      <c r="Q325" s="35">
        <v>6.5</v>
      </c>
      <c r="R325" s="35" t="s">
        <v>115</v>
      </c>
      <c r="S325" s="35" t="s">
        <v>102</v>
      </c>
      <c r="T325" s="35"/>
      <c r="U325" s="35" t="s">
        <v>216</v>
      </c>
      <c r="V325" s="35">
        <f t="shared" si="17"/>
        <v>480</v>
      </c>
      <c r="W325" s="35" t="s">
        <v>211</v>
      </c>
      <c r="X325" s="35">
        <v>0</v>
      </c>
      <c r="Y325" s="35" t="s">
        <v>211</v>
      </c>
      <c r="Z325" s="35" t="s">
        <v>211</v>
      </c>
      <c r="AA325" s="35">
        <v>0</v>
      </c>
      <c r="AB325" s="35"/>
      <c r="AC325" s="35"/>
      <c r="AD325" s="35" t="s">
        <v>108</v>
      </c>
      <c r="AE325" s="35"/>
    </row>
    <row r="326" spans="1:31">
      <c r="A326" s="35" t="s">
        <v>350</v>
      </c>
      <c r="B326" s="35" t="s">
        <v>118</v>
      </c>
      <c r="C326" s="35" t="s">
        <v>102</v>
      </c>
      <c r="D326" s="35">
        <v>0</v>
      </c>
      <c r="E326" s="35">
        <v>5804</v>
      </c>
      <c r="F326" s="35">
        <f t="shared" si="16"/>
        <v>150</v>
      </c>
      <c r="G326" s="35">
        <v>22.488589999999999</v>
      </c>
      <c r="H326" s="35">
        <v>88.311819</v>
      </c>
      <c r="I326" s="35" t="s">
        <v>90</v>
      </c>
      <c r="J326" s="35" t="s">
        <v>125</v>
      </c>
      <c r="K326" s="35" t="s">
        <v>105</v>
      </c>
      <c r="L326" s="35" t="s">
        <v>63</v>
      </c>
      <c r="M326" s="35" t="s">
        <v>325</v>
      </c>
      <c r="N326" s="35" t="s">
        <v>211</v>
      </c>
      <c r="O326" s="35" t="s">
        <v>211</v>
      </c>
      <c r="P326" s="35" t="s">
        <v>352</v>
      </c>
      <c r="Q326" s="35">
        <v>6.5</v>
      </c>
      <c r="R326" s="35" t="s">
        <v>115</v>
      </c>
      <c r="S326" s="35" t="s">
        <v>102</v>
      </c>
      <c r="T326" s="35"/>
      <c r="U326" s="35" t="s">
        <v>216</v>
      </c>
      <c r="V326" s="35">
        <f t="shared" si="17"/>
        <v>630</v>
      </c>
      <c r="W326" s="35" t="s">
        <v>211</v>
      </c>
      <c r="X326" s="35">
        <v>0</v>
      </c>
      <c r="Y326" s="35" t="s">
        <v>211</v>
      </c>
      <c r="Z326" s="35" t="s">
        <v>211</v>
      </c>
      <c r="AA326" s="35">
        <v>0</v>
      </c>
      <c r="AB326" s="35"/>
      <c r="AC326" s="35"/>
      <c r="AD326" s="35" t="s">
        <v>108</v>
      </c>
      <c r="AE326" s="35"/>
    </row>
    <row r="327" spans="1:31">
      <c r="A327" s="35" t="s">
        <v>351</v>
      </c>
      <c r="B327" s="35" t="s">
        <v>118</v>
      </c>
      <c r="C327" s="35" t="s">
        <v>124</v>
      </c>
      <c r="D327" s="35">
        <v>0</v>
      </c>
      <c r="E327" s="35">
        <v>5982</v>
      </c>
      <c r="F327" s="35">
        <f t="shared" si="16"/>
        <v>178</v>
      </c>
      <c r="G327" s="35">
        <v>22.489650999999999</v>
      </c>
      <c r="H327" s="35">
        <v>88.313085999999998</v>
      </c>
      <c r="I327" s="35" t="s">
        <v>90</v>
      </c>
      <c r="J327" s="35" t="s">
        <v>125</v>
      </c>
      <c r="K327" s="35" t="s">
        <v>105</v>
      </c>
      <c r="L327" s="35" t="s">
        <v>63</v>
      </c>
      <c r="M327" s="35" t="s">
        <v>325</v>
      </c>
      <c r="N327" s="35" t="s">
        <v>211</v>
      </c>
      <c r="O327" s="35" t="s">
        <v>211</v>
      </c>
      <c r="P327" s="35" t="s">
        <v>352</v>
      </c>
      <c r="Q327" s="35">
        <v>6.5</v>
      </c>
      <c r="R327" s="35" t="s">
        <v>115</v>
      </c>
      <c r="S327" s="35" t="s">
        <v>102</v>
      </c>
      <c r="T327" s="35"/>
      <c r="U327" s="35" t="s">
        <v>216</v>
      </c>
      <c r="V327" s="35">
        <f t="shared" si="17"/>
        <v>808</v>
      </c>
      <c r="W327" s="35" t="s">
        <v>211</v>
      </c>
      <c r="X327" s="35">
        <v>0</v>
      </c>
      <c r="Y327" s="35" t="s">
        <v>211</v>
      </c>
      <c r="Z327" s="35" t="s">
        <v>211</v>
      </c>
      <c r="AA327" s="35">
        <v>0</v>
      </c>
      <c r="AB327" s="35"/>
      <c r="AC327" s="35"/>
      <c r="AD327" s="35" t="s">
        <v>108</v>
      </c>
      <c r="AE327" s="35"/>
    </row>
    <row r="328" spans="1:31">
      <c r="A328" s="35" t="s">
        <v>113</v>
      </c>
      <c r="B328" s="35" t="s">
        <v>114</v>
      </c>
      <c r="C328" s="35" t="s">
        <v>102</v>
      </c>
      <c r="D328" s="35">
        <v>0</v>
      </c>
      <c r="E328" s="35">
        <v>6125</v>
      </c>
      <c r="F328" s="35">
        <f t="shared" si="16"/>
        <v>143</v>
      </c>
      <c r="G328" s="35">
        <v>22.490791999999999</v>
      </c>
      <c r="H328" s="35">
        <v>88.313768999999994</v>
      </c>
      <c r="I328" s="35" t="s">
        <v>90</v>
      </c>
      <c r="J328" s="35" t="s">
        <v>125</v>
      </c>
      <c r="K328" s="35" t="s">
        <v>105</v>
      </c>
      <c r="L328" s="35" t="s">
        <v>63</v>
      </c>
      <c r="M328" s="35" t="s">
        <v>325</v>
      </c>
      <c r="N328" s="35" t="s">
        <v>211</v>
      </c>
      <c r="O328" s="35" t="s">
        <v>211</v>
      </c>
      <c r="P328" s="35" t="s">
        <v>352</v>
      </c>
      <c r="Q328" s="35">
        <v>6.5</v>
      </c>
      <c r="R328" s="35" t="s">
        <v>115</v>
      </c>
      <c r="S328" s="35" t="s">
        <v>102</v>
      </c>
      <c r="T328" s="35"/>
      <c r="U328" s="35" t="s">
        <v>216</v>
      </c>
      <c r="V328" s="35">
        <f t="shared" si="17"/>
        <v>951</v>
      </c>
      <c r="W328" s="35" t="s">
        <v>211</v>
      </c>
      <c r="X328" s="35">
        <v>0</v>
      </c>
      <c r="Y328" s="35" t="s">
        <v>211</v>
      </c>
      <c r="Z328" s="35" t="s">
        <v>211</v>
      </c>
      <c r="AA328" s="35">
        <v>0</v>
      </c>
      <c r="AB328" s="35"/>
      <c r="AC328" s="35"/>
      <c r="AD328" s="35" t="s">
        <v>108</v>
      </c>
      <c r="AE328" s="35"/>
    </row>
    <row r="329" spans="1:31">
      <c r="A329" s="35" t="s">
        <v>113</v>
      </c>
      <c r="B329" s="35" t="s">
        <v>114</v>
      </c>
      <c r="C329" s="35" t="s">
        <v>102</v>
      </c>
      <c r="D329" s="35">
        <v>0</v>
      </c>
      <c r="E329" s="35">
        <v>6247</v>
      </c>
      <c r="F329" s="35">
        <f t="shared" si="16"/>
        <v>122</v>
      </c>
      <c r="G329" s="35">
        <v>22.491751000000001</v>
      </c>
      <c r="H329" s="35">
        <v>88.314183</v>
      </c>
      <c r="I329" s="35" t="s">
        <v>90</v>
      </c>
      <c r="J329" s="35" t="s">
        <v>125</v>
      </c>
      <c r="K329" s="35" t="s">
        <v>105</v>
      </c>
      <c r="L329" s="35" t="s">
        <v>63</v>
      </c>
      <c r="M329" s="35" t="s">
        <v>325</v>
      </c>
      <c r="N329" s="35" t="s">
        <v>211</v>
      </c>
      <c r="O329" s="35" t="s">
        <v>211</v>
      </c>
      <c r="P329" s="35" t="s">
        <v>352</v>
      </c>
      <c r="Q329" s="35">
        <v>6.5</v>
      </c>
      <c r="R329" s="35" t="s">
        <v>115</v>
      </c>
      <c r="S329" s="35" t="s">
        <v>102</v>
      </c>
      <c r="T329" s="35"/>
      <c r="U329" s="35" t="s">
        <v>216</v>
      </c>
      <c r="V329" s="35">
        <f t="shared" si="17"/>
        <v>1073</v>
      </c>
      <c r="W329" s="35" t="s">
        <v>211</v>
      </c>
      <c r="X329" s="35">
        <v>0</v>
      </c>
      <c r="Y329" s="35" t="s">
        <v>211</v>
      </c>
      <c r="Z329" s="35" t="s">
        <v>211</v>
      </c>
      <c r="AA329" s="35">
        <v>0</v>
      </c>
      <c r="AB329" s="35"/>
      <c r="AC329" s="35"/>
      <c r="AD329" s="35" t="s">
        <v>108</v>
      </c>
      <c r="AE329" s="35"/>
    </row>
    <row r="330" spans="1:31">
      <c r="A330" s="35" t="s">
        <v>109</v>
      </c>
      <c r="B330" s="35" t="s">
        <v>110</v>
      </c>
      <c r="C330" s="35" t="s">
        <v>102</v>
      </c>
      <c r="D330" s="35">
        <v>0</v>
      </c>
      <c r="E330" s="35">
        <v>6334</v>
      </c>
      <c r="F330" s="35">
        <f t="shared" si="16"/>
        <v>87</v>
      </c>
      <c r="G330" s="35">
        <v>22.491783000000002</v>
      </c>
      <c r="H330" s="35">
        <v>88.315177000000006</v>
      </c>
      <c r="I330" s="35" t="s">
        <v>90</v>
      </c>
      <c r="J330" s="35" t="s">
        <v>125</v>
      </c>
      <c r="K330" s="35" t="s">
        <v>105</v>
      </c>
      <c r="L330" s="35" t="s">
        <v>63</v>
      </c>
      <c r="M330" s="35" t="s">
        <v>325</v>
      </c>
      <c r="N330" s="35" t="s">
        <v>211</v>
      </c>
      <c r="O330" s="35" t="s">
        <v>211</v>
      </c>
      <c r="P330" s="35" t="s">
        <v>352</v>
      </c>
      <c r="Q330" s="35">
        <v>6.5</v>
      </c>
      <c r="R330" s="35" t="s">
        <v>115</v>
      </c>
      <c r="S330" s="35" t="s">
        <v>102</v>
      </c>
      <c r="T330" s="35"/>
      <c r="U330" s="35" t="s">
        <v>216</v>
      </c>
      <c r="V330" s="35">
        <f t="shared" si="17"/>
        <v>1160</v>
      </c>
      <c r="W330" s="35" t="s">
        <v>211</v>
      </c>
      <c r="X330" s="35">
        <v>0</v>
      </c>
      <c r="Y330" s="35" t="s">
        <v>211</v>
      </c>
      <c r="Z330" s="35" t="s">
        <v>211</v>
      </c>
      <c r="AA330" s="35">
        <v>0</v>
      </c>
      <c r="AB330" s="35"/>
      <c r="AC330" s="35"/>
      <c r="AD330" s="35" t="s">
        <v>108</v>
      </c>
      <c r="AE330" s="35"/>
    </row>
    <row r="331" spans="1:31">
      <c r="A331" s="35" t="s">
        <v>109</v>
      </c>
      <c r="B331" s="35" t="s">
        <v>110</v>
      </c>
      <c r="C331" s="35" t="s">
        <v>102</v>
      </c>
      <c r="D331" s="35">
        <v>0</v>
      </c>
      <c r="E331" s="35">
        <v>6422</v>
      </c>
      <c r="F331" s="35">
        <f t="shared" si="16"/>
        <v>88</v>
      </c>
      <c r="G331" s="35">
        <v>22.492432000000001</v>
      </c>
      <c r="H331" s="35">
        <v>88.315423999999993</v>
      </c>
      <c r="I331" s="35" t="s">
        <v>90</v>
      </c>
      <c r="J331" s="35" t="s">
        <v>125</v>
      </c>
      <c r="K331" s="35" t="s">
        <v>105</v>
      </c>
      <c r="L331" s="35" t="s">
        <v>63</v>
      </c>
      <c r="M331" s="35" t="s">
        <v>325</v>
      </c>
      <c r="N331" s="35" t="s">
        <v>211</v>
      </c>
      <c r="O331" s="35" t="s">
        <v>211</v>
      </c>
      <c r="P331" s="35" t="s">
        <v>214</v>
      </c>
      <c r="Q331" s="35">
        <v>25</v>
      </c>
      <c r="R331" s="35" t="s">
        <v>115</v>
      </c>
      <c r="S331" s="35" t="s">
        <v>102</v>
      </c>
      <c r="T331" s="35"/>
      <c r="U331" s="35" t="s">
        <v>217</v>
      </c>
      <c r="V331" s="35">
        <f t="shared" si="17"/>
        <v>1248</v>
      </c>
      <c r="W331" s="35" t="s">
        <v>211</v>
      </c>
      <c r="X331" s="35">
        <v>0</v>
      </c>
      <c r="Y331" s="35" t="s">
        <v>211</v>
      </c>
      <c r="Z331" s="35" t="s">
        <v>211</v>
      </c>
      <c r="AA331" s="35">
        <v>0</v>
      </c>
      <c r="AB331" s="35"/>
      <c r="AC331" s="35"/>
      <c r="AD331" s="35" t="s">
        <v>108</v>
      </c>
      <c r="AE331" s="35"/>
    </row>
    <row r="332" spans="1:31">
      <c r="A332" s="35" t="s">
        <v>100</v>
      </c>
      <c r="B332" s="35" t="s">
        <v>101</v>
      </c>
      <c r="C332" s="35" t="s">
        <v>124</v>
      </c>
      <c r="D332" s="35">
        <v>0</v>
      </c>
      <c r="E332" s="35">
        <v>6471</v>
      </c>
      <c r="F332" s="35">
        <f t="shared" si="16"/>
        <v>49</v>
      </c>
      <c r="G332" s="35">
        <v>22.492591999999998</v>
      </c>
      <c r="H332" s="35">
        <v>88.315012999999993</v>
      </c>
      <c r="I332" s="35" t="s">
        <v>90</v>
      </c>
      <c r="J332" s="35" t="s">
        <v>125</v>
      </c>
      <c r="K332" s="35" t="s">
        <v>105</v>
      </c>
      <c r="L332" s="35" t="s">
        <v>63</v>
      </c>
      <c r="M332" s="35" t="s">
        <v>325</v>
      </c>
      <c r="N332" s="35" t="s">
        <v>211</v>
      </c>
      <c r="O332" s="35" t="s">
        <v>211</v>
      </c>
      <c r="P332" s="35" t="s">
        <v>111</v>
      </c>
      <c r="Q332" s="35">
        <v>7</v>
      </c>
      <c r="R332" s="35" t="s">
        <v>112</v>
      </c>
      <c r="S332" s="35" t="s">
        <v>102</v>
      </c>
      <c r="T332" s="35"/>
      <c r="U332" s="35" t="s">
        <v>215</v>
      </c>
      <c r="V332" s="35">
        <f t="shared" si="17"/>
        <v>1297</v>
      </c>
      <c r="W332" s="35" t="s">
        <v>211</v>
      </c>
      <c r="X332" s="35">
        <v>0</v>
      </c>
      <c r="Y332" s="35" t="s">
        <v>211</v>
      </c>
      <c r="Z332" s="35" t="s">
        <v>211</v>
      </c>
      <c r="AA332" s="35">
        <v>0</v>
      </c>
      <c r="AB332" s="35"/>
      <c r="AC332" s="35"/>
      <c r="AD332" s="35" t="s">
        <v>108</v>
      </c>
      <c r="AE332" s="35"/>
    </row>
  </sheetData>
  <mergeCells count="7">
    <mergeCell ref="AD1:AD2"/>
    <mergeCell ref="AE1:AE2"/>
    <mergeCell ref="A1:D1"/>
    <mergeCell ref="P1:V1"/>
    <mergeCell ref="E1:O1"/>
    <mergeCell ref="W1:AA1"/>
    <mergeCell ref="AB1:A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N14"/>
  <sheetViews>
    <sheetView zoomScale="96" zoomScaleNormal="96" workbookViewId="0">
      <selection activeCell="N21" sqref="N21"/>
    </sheetView>
  </sheetViews>
  <sheetFormatPr baseColWidth="10" defaultColWidth="8.83203125" defaultRowHeight="15"/>
  <cols>
    <col min="12" max="12" width="22.83203125" bestFit="1" customWidth="1"/>
    <col min="14" max="14" width="22.83203125" bestFit="1" customWidth="1"/>
  </cols>
  <sheetData>
    <row r="2" spans="12:14">
      <c r="L2" s="1" t="s">
        <v>50</v>
      </c>
      <c r="M2" s="26" t="s">
        <v>490</v>
      </c>
      <c r="N2" s="1" t="s">
        <v>51</v>
      </c>
    </row>
    <row r="3" spans="12:14">
      <c r="L3" s="4" t="s">
        <v>70</v>
      </c>
      <c r="M3" s="5">
        <v>0.874</v>
      </c>
      <c r="N3" s="4" t="s">
        <v>71</v>
      </c>
    </row>
    <row r="4" spans="12:14">
      <c r="L4" s="4" t="s">
        <v>71</v>
      </c>
      <c r="M4" s="5">
        <v>0.40100000000000002</v>
      </c>
      <c r="N4" s="4" t="s">
        <v>494</v>
      </c>
    </row>
    <row r="5" spans="12:14">
      <c r="L5" s="4" t="s">
        <v>494</v>
      </c>
      <c r="M5" s="5">
        <v>3.28</v>
      </c>
      <c r="N5" s="4" t="s">
        <v>73</v>
      </c>
    </row>
    <row r="6" spans="12:14">
      <c r="L6" s="4" t="s">
        <v>73</v>
      </c>
      <c r="M6" s="5">
        <v>8.3840000000000003</v>
      </c>
      <c r="N6" s="4" t="s">
        <v>75</v>
      </c>
    </row>
    <row r="7" spans="12:14">
      <c r="L7" s="4" t="s">
        <v>75</v>
      </c>
      <c r="M7" s="5">
        <v>0.254</v>
      </c>
      <c r="N7" s="4" t="s">
        <v>283</v>
      </c>
    </row>
    <row r="8" spans="12:14">
      <c r="L8" s="4" t="s">
        <v>283</v>
      </c>
      <c r="M8" s="5">
        <v>9.8870000000000005</v>
      </c>
      <c r="N8" s="4" t="s">
        <v>491</v>
      </c>
    </row>
    <row r="9" spans="12:14">
      <c r="L9" s="4" t="s">
        <v>491</v>
      </c>
      <c r="M9" s="5">
        <v>2.8570000000000002</v>
      </c>
      <c r="N9" s="4" t="s">
        <v>83</v>
      </c>
    </row>
    <row r="10" spans="12:14">
      <c r="L10" s="4" t="s">
        <v>83</v>
      </c>
      <c r="M10" s="5">
        <v>2.1560000000000001</v>
      </c>
      <c r="N10" s="4" t="s">
        <v>495</v>
      </c>
    </row>
    <row r="11" spans="12:14">
      <c r="L11" s="4" t="s">
        <v>495</v>
      </c>
      <c r="M11" s="5">
        <v>2.125</v>
      </c>
      <c r="N11" s="4" t="s">
        <v>85</v>
      </c>
    </row>
    <row r="12" spans="12:14">
      <c r="L12" s="4" t="s">
        <v>85</v>
      </c>
      <c r="M12" s="5">
        <v>0.16800000000000001</v>
      </c>
      <c r="N12" s="4" t="s">
        <v>492</v>
      </c>
    </row>
    <row r="13" spans="12:14">
      <c r="L13" s="4" t="s">
        <v>492</v>
      </c>
      <c r="M13" s="5">
        <v>2.2109999999999999</v>
      </c>
      <c r="N13" s="4" t="s">
        <v>493</v>
      </c>
    </row>
    <row r="14" spans="12:14">
      <c r="L14" s="4" t="s">
        <v>493</v>
      </c>
      <c r="M14" s="5">
        <v>6.4710000000000001</v>
      </c>
      <c r="N14" s="4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INDEX</vt:lpstr>
      <vt:lpstr>Asset Details</vt:lpstr>
      <vt:lpstr>ANNEXURE-X</vt:lpstr>
      <vt:lpstr>TABLE-B</vt:lpstr>
      <vt:lpstr>SPAN DETAILS</vt:lpstr>
      <vt:lpstr>ROW</vt:lpstr>
      <vt:lpstr>PROTECTION</vt:lpstr>
      <vt:lpstr>DETAILS SHEET</vt:lpstr>
      <vt:lpstr>LINE DIAGRAM</vt:lpstr>
      <vt:lpstr>BOM</vt:lpstr>
      <vt:lpstr>BOQ</vt:lpstr>
      <vt:lpstr>GPON</vt:lpstr>
      <vt:lpstr>OTDR</vt:lpstr>
      <vt:lpstr>'ANNEXURE-X'!_Toc158903475</vt:lpstr>
      <vt:lpstr>'ANNEXURE-X'!_Toc158903476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Roy</dc:creator>
  <cp:lastModifiedBy>Subhash Soni</cp:lastModifiedBy>
  <cp:lastPrinted>2025-05-08T03:57:15Z</cp:lastPrinted>
  <dcterms:created xsi:type="dcterms:W3CDTF">2025-04-30T03:06:15Z</dcterms:created>
  <dcterms:modified xsi:type="dcterms:W3CDTF">2025-06-21T19:21:44Z</dcterms:modified>
</cp:coreProperties>
</file>