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sk\Downloads\"/>
    </mc:Choice>
  </mc:AlternateContent>
  <xr:revisionPtr revIDLastSave="0" documentId="13_ncr:1_{C2CAADD1-BE35-4C5F-B85F-71A22469A5C5}" xr6:coauthVersionLast="47" xr6:coauthVersionMax="47" xr10:uidLastSave="{00000000-0000-0000-0000-000000000000}"/>
  <bookViews>
    <workbookView xWindow="12390" yWindow="0" windowWidth="12660" windowHeight="16010" xr2:uid="{00000000-000D-0000-FFFF-FFFF00000000}"/>
  </bookViews>
  <sheets>
    <sheet name="Characteristics" sheetId="1" r:id="rId1"/>
    <sheet name="Performance" sheetId="2" r:id="rId2"/>
    <sheet name="Notes" sheetId="3" r:id="rId3"/>
  </sheets>
  <definedNames>
    <definedName name="_xlnm._FilterDatabase" localSheetId="0" hidden="1">Characteristics!$A$1:$O$102</definedName>
    <definedName name="_xlnm._FilterDatabase" localSheetId="1" hidden="1">Performance!$A$1:$I$102</definedName>
  </definedNames>
  <calcPr calcId="191029"/>
</workbook>
</file>

<file path=xl/calcChain.xml><?xml version="1.0" encoding="utf-8"?>
<calcChain xmlns="http://schemas.openxmlformats.org/spreadsheetml/2006/main">
  <c r="B102" i="2" l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<sst xmlns="http://schemas.openxmlformats.org/spreadsheetml/2006/main" count="467" uniqueCount="134">
  <si>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</si>
  <si>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</si>
  <si>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</si>
  <si>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</si>
  <si>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</si>
  <si>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</si>
  <si>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</si>
  <si>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</si>
  <si>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</si>
  <si>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</si>
  <si>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</si>
  <si>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</si>
  <si>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</si>
  <si>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Ticker</t>
  </si>
  <si>
    <t>AAPL</t>
  </si>
  <si>
    <t>ADBE</t>
  </si>
  <si>
    <t>ADI</t>
  </si>
  <si>
    <t>ADP</t>
  </si>
  <si>
    <t>ADSK</t>
  </si>
  <si>
    <t>ALGN</t>
  </si>
  <si>
    <t>ALXN</t>
  </si>
  <si>
    <t>AMAT</t>
  </si>
  <si>
    <t>AMD</t>
  </si>
  <si>
    <t>AMGN</t>
  </si>
  <si>
    <t>AMZN</t>
  </si>
  <si>
    <t>ASML</t>
  </si>
  <si>
    <t>ATVI</t>
  </si>
  <si>
    <t>AVGO</t>
  </si>
  <si>
    <t>BIDU</t>
  </si>
  <si>
    <t>BIIB</t>
  </si>
  <si>
    <t>BKNG</t>
  </si>
  <si>
    <t>BMRN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</si>
  <si>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</si>
  <si>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</si>
  <si>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</si>
  <si>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</si>
  <si>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</si>
  <si>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</si>
  <si>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</si>
  <si>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</si>
  <si>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</si>
  <si>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</si>
  <si>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</si>
  <si>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</si>
  <si>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</si>
  <si>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</si>
  <si>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</si>
  <si>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</si>
  <si>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</si>
  <si>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</si>
  <si>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</si>
  <si>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</si>
  <si>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</si>
  <si>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</si>
  <si>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</si>
  <si>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</si>
  <si>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</si>
  <si>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</si>
  <si>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</si>
  <si>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</si>
  <si>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</si>
  <si>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</si>
  <si>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</si>
  <si>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</si>
  <si>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</si>
  <si>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</si>
  <si>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</si>
  <si>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</si>
  <si>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</si>
  <si>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</si>
  <si>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</si>
  <si>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</si>
  <si>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</si>
  <si>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</si>
  <si>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</si>
  <si>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</si>
  <si>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</si>
  <si>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</si>
  <si>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</si>
  <si>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</si>
  <si>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</si>
  <si>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</si>
  <si>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</si>
  <si>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OKTA</t>
  </si>
  <si>
    <t>ORLY</t>
  </si>
  <si>
    <t>PANW</t>
  </si>
  <si>
    <t>PAYX</t>
  </si>
  <si>
    <t>PCAR</t>
  </si>
  <si>
    <t>PDD</t>
  </si>
  <si>
    <t>PEP</t>
  </si>
  <si>
    <t>PTON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</si>
  <si>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</si>
  <si>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</si>
  <si>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</si>
  <si>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</si>
  <si>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</si>
  <si>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</si>
  <si>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</si>
  <si>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</si>
  <si>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</si>
  <si>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</si>
  <si>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</si>
  <si>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</si>
  <si>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</si>
  <si>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TTWO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</si>
  <si>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</si>
  <si>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</si>
  <si>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</si>
  <si>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</si>
  <si>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</si>
  <si>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</si>
  <si>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</si>
  <si>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</si>
  <si>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</si>
  <si>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ZS</t>
  </si>
  <si>
    <t>Technology</t>
  </si>
  <si>
    <t>Industrials</t>
  </si>
  <si>
    <t>Healthcare</t>
  </si>
  <si>
    <t>Consumer Cyclical</t>
  </si>
  <si>
    <t>Communication Services</t>
  </si>
  <si>
    <t>Consumer Defensive</t>
  </si>
  <si>
    <t>Utilities</t>
  </si>
  <si>
    <t>N/A</t>
  </si>
  <si>
    <t>Financial Services</t>
  </si>
  <si>
    <t>One Month Price Return</t>
  </si>
  <si>
    <t>Three Month Price Return</t>
  </si>
  <si>
    <t>Six Month Price Return</t>
  </si>
  <si>
    <t>Year-To-Date Price Return</t>
  </si>
  <si>
    <t>One Year Price Return</t>
  </si>
  <si>
    <t>Two Year Price Return</t>
  </si>
  <si>
    <t>Five Year Price Return</t>
  </si>
  <si>
    <t>Notes</t>
  </si>
  <si>
    <t>Data Provided by IEX Cloud</t>
  </si>
  <si>
    <t>Data updated on 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</si>
</sst>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"/>
    <numFmt numFmtId="165" formatCode="0.0%"/>
    <numFmt numFmtId="166" formatCode="\$#,##0"/>
    <numFmt numFmtId="167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167" fontId="0" fillId="2" borderId="1" xfId="0" applyNumberFormat="1" applyFill="1" applyBorder="1"/>
    <xf numFmtId="2" fontId="0" fillId="2" borderId="1" xfId="0" applyNumberFormat="1" applyFill="1" applyBorder="1"/>
    <xf numFmtId="0" fontId="2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6"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/>
      </font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3F807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ADAD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1"/>
  <sheetViews>
    <sheetView tabSelected="1"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B105" sqref="B105"/>
    </sheetView>
  </sheetViews>
  <sheetFormatPr defaultRowHeight="14.5" x14ac:dyDescent="0.35"/>
  <cols>
    <col min="1" max="1" width="25.7265625" style="1" customWidth="1"/>
    <col min="2" max="2" width="45.7265625" style="2" customWidth="1"/>
    <col min="3" max="3" width="25.7265625" style="1" customWidth="1"/>
    <col min="4" max="4" width="10.7265625" style="3" customWidth="1"/>
    <col min="5" max="5" width="18.7265625" style="4" customWidth="1"/>
    <col min="6" max="6" width="25.7265625" style="4" customWidth="1"/>
    <col min="7" max="7" width="34.7265625" style="4" customWidth="1"/>
    <col min="8" max="8" width="22.7265625" style="3" customWidth="1"/>
    <col min="9" max="9" width="22.7265625" style="5" customWidth="1"/>
    <col min="10" max="10" width="22.7265625" style="6" customWidth="1"/>
    <col min="11" max="11" width="20.7265625" style="4" customWidth="1"/>
    <col min="12" max="12" width="15.7265625" style="7" customWidth="1"/>
    <col min="13" max="14" width="15.7265625" style="3" customWidth="1"/>
  </cols>
  <sheetData>
    <row r="1" spans="1:14" x14ac:dyDescent="0.35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x14ac:dyDescent="0.35">
      <c r="A2" s="8" t="s">
        <v>14</v>
      </c>
      <c r="B2" s="2" t="str">
        <f>HYPERLINK("https://www.suredividend.com/sure-analysis-AAPL/","Apple Inc")</f>
        <v>Apple Inc</v>
      </c>
      <c r="C2" s="1" t="s">
        <v>115</v>
      </c>
      <c r="D2" s="3">
        <v>226.34</v>
      </c>
      <c r="E2" s="4">
        <v>4.4181320137845724E-3</v>
      </c>
      <c r="F2" s="4">
        <v>4.1666666666666741E-2</v>
      </c>
      <c r="G2" s="4">
        <v>-0.20147253757167599</v>
      </c>
      <c r="H2" s="3">
        <v>0.96620432487406205</v>
      </c>
      <c r="I2" s="5">
        <v>3470716.1198800001</v>
      </c>
      <c r="J2" s="6">
        <v>34.572673498889323</v>
      </c>
      <c r="K2" s="4">
        <v>0.15026505830078729</v>
      </c>
      <c r="L2" s="7">
        <v>1.093140902449744</v>
      </c>
      <c r="M2" s="3">
        <v>226.45</v>
      </c>
      <c r="N2" s="3">
        <v>163.63</v>
      </c>
    </row>
    <row r="3" spans="1:14" x14ac:dyDescent="0.35">
      <c r="A3" s="8" t="s">
        <v>15</v>
      </c>
      <c r="B3" s="2" t="str">
        <f>HYPERLINK("https://www.suredividend.com/sure-analysis-research-database/","Adobe Inc")</f>
        <v>Adobe Inc</v>
      </c>
      <c r="C3" s="1" t="s">
        <v>115</v>
      </c>
      <c r="D3" s="3">
        <v>578.34</v>
      </c>
      <c r="E3" s="4">
        <v>0</v>
      </c>
      <c r="F3" s="4" t="s">
        <v>122</v>
      </c>
      <c r="G3" s="4" t="s">
        <v>122</v>
      </c>
      <c r="H3" s="3">
        <v>0</v>
      </c>
      <c r="I3" s="5">
        <v>256435.95600000001</v>
      </c>
      <c r="J3" s="6">
        <v>50.489457767277017</v>
      </c>
      <c r="K3" s="4">
        <v>0</v>
      </c>
      <c r="L3" s="7">
        <v>1.467399420137528</v>
      </c>
      <c r="M3" s="3">
        <v>638.25</v>
      </c>
      <c r="N3" s="3">
        <v>433.97</v>
      </c>
    </row>
    <row r="4" spans="1:14" x14ac:dyDescent="0.35">
      <c r="A4" s="8" t="s">
        <v>16</v>
      </c>
      <c r="B4" s="2" t="str">
        <f>HYPERLINK("https://www.suredividend.com/sure-analysis-ADI/","Analog Devices Inc.")</f>
        <v>Analog Devices Inc.</v>
      </c>
      <c r="C4" s="1" t="s">
        <v>115</v>
      </c>
      <c r="D4" s="3">
        <v>230.89</v>
      </c>
      <c r="E4" s="4">
        <v>1.593832560959765E-2</v>
      </c>
      <c r="F4" s="4">
        <v>6.976744186046524E-2</v>
      </c>
      <c r="G4" s="4">
        <v>8.2129477676936791E-2</v>
      </c>
      <c r="H4" s="3">
        <v>3.525574733674683</v>
      </c>
      <c r="I4" s="5">
        <v>114571.510113</v>
      </c>
      <c r="J4" s="6">
        <v>53.527633440164493</v>
      </c>
      <c r="K4" s="4">
        <v>0.82373241440997258</v>
      </c>
      <c r="L4" s="7">
        <v>1.3717912968570629</v>
      </c>
      <c r="M4" s="3">
        <v>240.92</v>
      </c>
      <c r="N4" s="3">
        <v>151.5</v>
      </c>
    </row>
    <row r="5" spans="1:14" x14ac:dyDescent="0.35">
      <c r="A5" s="8" t="s">
        <v>17</v>
      </c>
      <c r="B5" s="2" t="str">
        <f>HYPERLINK("https://www.suredividend.com/sure-analysis-ADP/","Automatic Data Processing Inc.")</f>
        <v>Automatic Data Processing Inc.</v>
      </c>
      <c r="C5" s="1" t="s">
        <v>116</v>
      </c>
      <c r="D5" s="3">
        <v>235.56</v>
      </c>
      <c r="E5" s="4">
        <v>2.3773136355917809E-2</v>
      </c>
      <c r="F5" s="4">
        <v>0.1199999999999999</v>
      </c>
      <c r="G5" s="4">
        <v>0.1212441466839236</v>
      </c>
      <c r="H5" s="3">
        <v>5.3968029086905434</v>
      </c>
      <c r="I5" s="5">
        <v>96412.666165999995</v>
      </c>
      <c r="J5" s="6">
        <v>26.060999098775511</v>
      </c>
      <c r="K5" s="4">
        <v>0.60232175320206949</v>
      </c>
      <c r="L5" s="7">
        <v>0.52253640534123003</v>
      </c>
      <c r="M5" s="3">
        <v>253.63</v>
      </c>
      <c r="N5" s="3">
        <v>200.74</v>
      </c>
    </row>
    <row r="6" spans="1:14" x14ac:dyDescent="0.35">
      <c r="A6" s="8" t="s">
        <v>18</v>
      </c>
      <c r="B6" s="2" t="str">
        <f>HYPERLINK("https://www.suredividend.com/sure-analysis-research-database/","Autodesk Inc.")</f>
        <v>Autodesk Inc.</v>
      </c>
      <c r="C6" s="1" t="s">
        <v>115</v>
      </c>
      <c r="D6" s="3">
        <v>247.87</v>
      </c>
      <c r="E6" s="4">
        <v>0</v>
      </c>
      <c r="F6" s="4" t="s">
        <v>122</v>
      </c>
      <c r="G6" s="4" t="s">
        <v>122</v>
      </c>
      <c r="H6" s="3">
        <v>0</v>
      </c>
      <c r="I6" s="5">
        <v>53418.095365000001</v>
      </c>
      <c r="J6" s="6">
        <v>58.960370160242817</v>
      </c>
      <c r="K6" s="4">
        <v>0</v>
      </c>
      <c r="L6" s="7">
        <v>1.5267634445074321</v>
      </c>
      <c r="M6" s="3">
        <v>279.52999999999997</v>
      </c>
      <c r="N6" s="3">
        <v>192.01</v>
      </c>
    </row>
    <row r="7" spans="1:14" x14ac:dyDescent="0.35">
      <c r="A7" s="8" t="s">
        <v>19</v>
      </c>
      <c r="B7" s="2" t="str">
        <f>HYPERLINK("https://www.suredividend.com/sure-analysis-research-database/","Align Technology, Inc.")</f>
        <v>Align Technology, Inc.</v>
      </c>
      <c r="C7" s="1" t="s">
        <v>117</v>
      </c>
      <c r="D7" s="3">
        <v>243.6</v>
      </c>
      <c r="E7" s="4">
        <v>0</v>
      </c>
      <c r="F7" s="4" t="s">
        <v>122</v>
      </c>
      <c r="G7" s="4" t="s">
        <v>122</v>
      </c>
      <c r="H7" s="3">
        <v>0</v>
      </c>
      <c r="I7" s="5">
        <v>18338.618953000001</v>
      </c>
      <c r="J7" s="6">
        <v>39.669680592191362</v>
      </c>
      <c r="K7" s="4">
        <v>0</v>
      </c>
      <c r="L7" s="7">
        <v>1.8426974799840929</v>
      </c>
      <c r="M7" s="3">
        <v>413.2</v>
      </c>
      <c r="N7" s="3">
        <v>176.34</v>
      </c>
    </row>
    <row r="8" spans="1:14" x14ac:dyDescent="0.35">
      <c r="A8" s="8" t="s">
        <v>20</v>
      </c>
      <c r="B8" s="2" t="str">
        <f>HYPERLINK("https://www.suredividend.com/sure-analysis-research-database/","Alexion Pharmaceuticals Inc.")</f>
        <v>Alexion Pharmaceuticals Inc.</v>
      </c>
      <c r="C8" s="1" t="s">
        <v>117</v>
      </c>
      <c r="D8" s="3">
        <v>182.5</v>
      </c>
      <c r="E8" s="4">
        <v>0</v>
      </c>
      <c r="F8" s="4" t="s">
        <v>122</v>
      </c>
      <c r="G8" s="4" t="s">
        <v>122</v>
      </c>
      <c r="H8" s="3">
        <v>0</v>
      </c>
      <c r="I8" s="5">
        <v>0</v>
      </c>
      <c r="J8" s="6">
        <v>0</v>
      </c>
      <c r="K8" s="4">
        <v>0</v>
      </c>
    </row>
    <row r="9" spans="1:14" x14ac:dyDescent="0.35">
      <c r="A9" s="8" t="s">
        <v>21</v>
      </c>
      <c r="B9" s="2" t="str">
        <f>HYPERLINK("https://www.suredividend.com/sure-analysis-AMAT/","Applied Materials Inc.")</f>
        <v>Applied Materials Inc.</v>
      </c>
      <c r="C9" s="1" t="s">
        <v>115</v>
      </c>
      <c r="D9" s="3">
        <v>242.59</v>
      </c>
      <c r="E9" s="4">
        <v>6.5954903334844803E-3</v>
      </c>
      <c r="F9" s="4">
        <v>0.25</v>
      </c>
      <c r="G9" s="4">
        <v>0.137543830351883</v>
      </c>
      <c r="H9" s="3">
        <v>1.3547295577995599</v>
      </c>
      <c r="I9" s="5">
        <v>200858.41352500001</v>
      </c>
      <c r="J9" s="6">
        <v>27.496018278510611</v>
      </c>
      <c r="K9" s="4">
        <v>0.15571604112638621</v>
      </c>
      <c r="L9" s="7">
        <v>1.797323189035239</v>
      </c>
      <c r="M9" s="3">
        <v>249.42</v>
      </c>
      <c r="N9" s="3">
        <v>127.99</v>
      </c>
    </row>
    <row r="10" spans="1:14" x14ac:dyDescent="0.35">
      <c r="A10" s="8" t="s">
        <v>22</v>
      </c>
      <c r="B10" s="2" t="str">
        <f>HYPERLINK("https://www.suredividend.com/sure-analysis-research-database/","Advanced Micro Devices Inc.")</f>
        <v>Advanced Micro Devices Inc.</v>
      </c>
      <c r="C10" s="1" t="s">
        <v>115</v>
      </c>
      <c r="D10" s="3">
        <v>171.9</v>
      </c>
      <c r="E10" s="4">
        <v>0</v>
      </c>
      <c r="F10" s="4" t="s">
        <v>122</v>
      </c>
      <c r="G10" s="4" t="s">
        <v>122</v>
      </c>
      <c r="H10" s="3">
        <v>0</v>
      </c>
      <c r="I10" s="5">
        <v>277844.35442500003</v>
      </c>
      <c r="J10" s="6">
        <v>248.96447529112899</v>
      </c>
      <c r="K10" s="4">
        <v>0</v>
      </c>
      <c r="L10" s="7">
        <v>2.3658398260248221</v>
      </c>
      <c r="M10" s="3">
        <v>227.3</v>
      </c>
      <c r="N10" s="3">
        <v>93.12</v>
      </c>
    </row>
    <row r="11" spans="1:14" x14ac:dyDescent="0.35">
      <c r="A11" s="8" t="s">
        <v>23</v>
      </c>
      <c r="B11" s="2" t="str">
        <f>HYPERLINK("https://www.suredividend.com/sure-analysis-AMGN/","AMGEN Inc.")</f>
        <v>AMGEN Inc.</v>
      </c>
      <c r="C11" s="1" t="s">
        <v>117</v>
      </c>
      <c r="D11" s="3">
        <v>310.88</v>
      </c>
      <c r="E11" s="4">
        <v>2.895007720020587E-2</v>
      </c>
      <c r="F11" s="4">
        <v>5.6338028169014231E-2</v>
      </c>
      <c r="G11" s="4">
        <v>7.0563684169161922E-2</v>
      </c>
      <c r="H11" s="3">
        <v>8.5714621246856169</v>
      </c>
      <c r="I11" s="5">
        <v>166766.817049</v>
      </c>
      <c r="J11" s="6">
        <v>44.317517153590217</v>
      </c>
      <c r="K11" s="4">
        <v>1.2244945892408019</v>
      </c>
      <c r="L11" s="7">
        <v>0.67807687512157511</v>
      </c>
      <c r="M11" s="3">
        <v>326.12</v>
      </c>
      <c r="N11" s="3">
        <v>207.23</v>
      </c>
    </row>
    <row r="12" spans="1:14" x14ac:dyDescent="0.35">
      <c r="A12" s="8" t="s">
        <v>24</v>
      </c>
      <c r="B12" s="2" t="str">
        <f>HYPERLINK("https://www.suredividend.com/sure-analysis-research-database/","Amazon.com Inc.")</f>
        <v>Amazon.com Inc.</v>
      </c>
      <c r="C12" s="1" t="s">
        <v>118</v>
      </c>
      <c r="D12" s="3">
        <v>200</v>
      </c>
      <c r="E12" s="4">
        <v>0</v>
      </c>
      <c r="F12" s="4" t="s">
        <v>122</v>
      </c>
      <c r="G12" s="4" t="s">
        <v>122</v>
      </c>
      <c r="H12" s="3">
        <v>0</v>
      </c>
      <c r="I12" s="5">
        <v>2081325.483</v>
      </c>
      <c r="J12" s="6">
        <v>55.231012710964869</v>
      </c>
      <c r="K12" s="4">
        <v>0</v>
      </c>
      <c r="L12" s="7">
        <v>1.536393109723192</v>
      </c>
      <c r="M12" s="3">
        <v>200.55</v>
      </c>
      <c r="N12" s="3">
        <v>118.35</v>
      </c>
    </row>
    <row r="13" spans="1:14" x14ac:dyDescent="0.35">
      <c r="A13" s="8" t="s">
        <v>25</v>
      </c>
      <c r="B13" s="2" t="str">
        <f>HYPERLINK("https://www.suredividend.com/sure-analysis-ASML/","ASML Holding NV")</f>
        <v>ASML Holding NV</v>
      </c>
      <c r="C13" s="1" t="s">
        <v>115</v>
      </c>
      <c r="D13" s="3">
        <v>1074.48</v>
      </c>
      <c r="E13" s="4">
        <v>6.4217109671655132E-3</v>
      </c>
      <c r="F13" s="4" t="s">
        <v>122</v>
      </c>
      <c r="G13" s="4" t="s">
        <v>122</v>
      </c>
      <c r="H13" s="3">
        <v>6.5126172977183003</v>
      </c>
      <c r="I13" s="5">
        <v>429345.637369</v>
      </c>
      <c r="J13" s="6">
        <v>54.605650977574342</v>
      </c>
      <c r="K13" s="4">
        <v>0.32628343174941382</v>
      </c>
      <c r="L13" s="7">
        <v>1.9483320991388129</v>
      </c>
      <c r="M13" s="3">
        <v>1082.79</v>
      </c>
      <c r="N13" s="3">
        <v>556.77</v>
      </c>
    </row>
    <row r="14" spans="1:14" x14ac:dyDescent="0.35">
      <c r="A14" s="8" t="s">
        <v>26</v>
      </c>
      <c r="B14" s="2" t="str">
        <f>HYPERLINK("https://www.suredividend.com/sure-analysis-research-database/","Activision Blizzard Inc")</f>
        <v>Activision Blizzard Inc</v>
      </c>
      <c r="C14" s="1" t="s">
        <v>119</v>
      </c>
      <c r="D14" s="3">
        <v>94.42</v>
      </c>
      <c r="E14" s="4">
        <v>0</v>
      </c>
      <c r="F14" s="4" t="s">
        <v>122</v>
      </c>
      <c r="G14" s="4" t="s">
        <v>122</v>
      </c>
      <c r="H14" s="3">
        <v>0.99000000953674305</v>
      </c>
      <c r="I14" s="5">
        <v>0</v>
      </c>
      <c r="J14" s="6">
        <v>0</v>
      </c>
      <c r="K14" s="4">
        <v>0.3626373661306751</v>
      </c>
    </row>
    <row r="15" spans="1:14" x14ac:dyDescent="0.35">
      <c r="A15" s="8" t="s">
        <v>27</v>
      </c>
      <c r="B15" s="2" t="str">
        <f>HYPERLINK("https://www.suredividend.com/sure-analysis-AVGO/","Broadcom Inc")</f>
        <v>Broadcom Inc</v>
      </c>
      <c r="C15" s="1" t="s">
        <v>115</v>
      </c>
      <c r="D15" s="3">
        <v>1703.31</v>
      </c>
      <c r="E15" s="4">
        <v>1.2328936012822089E-2</v>
      </c>
      <c r="F15" s="4">
        <v>0.14130434782608711</v>
      </c>
      <c r="G15" s="4">
        <v>0.10066508085209661</v>
      </c>
      <c r="H15" s="3">
        <v>20.130177327143141</v>
      </c>
      <c r="I15" s="5">
        <v>792871.00231799996</v>
      </c>
      <c r="J15" s="6">
        <v>77.180083940225828</v>
      </c>
      <c r="K15" s="4">
        <v>0.8813562752689641</v>
      </c>
      <c r="L15" s="7">
        <v>2.0127137313972829</v>
      </c>
      <c r="M15" s="3">
        <v>1839.9</v>
      </c>
      <c r="N15" s="3">
        <v>776.22</v>
      </c>
    </row>
    <row r="16" spans="1:14" x14ac:dyDescent="0.35">
      <c r="A16" s="8" t="s">
        <v>28</v>
      </c>
      <c r="B16" s="2" t="str">
        <f>HYPERLINK("https://www.suredividend.com/sure-analysis-research-database/","Baidu Inc")</f>
        <v>Baidu Inc</v>
      </c>
      <c r="C16" s="1" t="s">
        <v>119</v>
      </c>
      <c r="D16" s="3">
        <v>88.97</v>
      </c>
      <c r="E16" s="4">
        <v>0</v>
      </c>
      <c r="F16" s="4" t="s">
        <v>122</v>
      </c>
      <c r="G16" s="4" t="s">
        <v>122</v>
      </c>
      <c r="H16" s="3">
        <v>0</v>
      </c>
      <c r="I16" s="5">
        <v>25361.337033</v>
      </c>
      <c r="J16" s="6">
        <v>9.1394602429179237</v>
      </c>
      <c r="K16" s="4">
        <v>0</v>
      </c>
      <c r="L16" s="7">
        <v>1.2610815239754369</v>
      </c>
      <c r="M16" s="3">
        <v>156.97999999999999</v>
      </c>
      <c r="N16" s="3">
        <v>85.08</v>
      </c>
    </row>
    <row r="17" spans="1:14" x14ac:dyDescent="0.35">
      <c r="A17" s="8" t="s">
        <v>29</v>
      </c>
      <c r="B17" s="2" t="str">
        <f>HYPERLINK("https://www.suredividend.com/sure-analysis-research-database/","Biogen Inc")</f>
        <v>Biogen Inc</v>
      </c>
      <c r="C17" s="1" t="s">
        <v>117</v>
      </c>
      <c r="D17" s="3">
        <v>225.65</v>
      </c>
      <c r="E17" s="4">
        <v>0</v>
      </c>
      <c r="F17" s="4" t="s">
        <v>122</v>
      </c>
      <c r="G17" s="4" t="s">
        <v>122</v>
      </c>
      <c r="H17" s="3">
        <v>0</v>
      </c>
      <c r="I17" s="5">
        <v>32853.939357000003</v>
      </c>
      <c r="J17" s="6">
        <v>28.16212871314076</v>
      </c>
      <c r="K17" s="4">
        <v>0</v>
      </c>
      <c r="L17" s="7">
        <v>0.80627055768834011</v>
      </c>
      <c r="M17" s="3">
        <v>282.74</v>
      </c>
      <c r="N17" s="3">
        <v>189.44</v>
      </c>
    </row>
    <row r="18" spans="1:14" x14ac:dyDescent="0.35">
      <c r="A18" s="8" t="s">
        <v>30</v>
      </c>
      <c r="B18" s="2" t="str">
        <f>HYPERLINK("https://www.suredividend.com/sure-analysis-research-database/","Booking Holdings Inc")</f>
        <v>Booking Holdings Inc</v>
      </c>
      <c r="C18" s="1" t="s">
        <v>118</v>
      </c>
      <c r="D18" s="3">
        <v>3930.15</v>
      </c>
      <c r="E18" s="4">
        <v>4.4425447463690001E-3</v>
      </c>
      <c r="F18" s="4" t="s">
        <v>122</v>
      </c>
      <c r="G18" s="4" t="s">
        <v>122</v>
      </c>
      <c r="H18" s="3">
        <v>17.45986723494433</v>
      </c>
      <c r="I18" s="5">
        <v>133340.309541</v>
      </c>
      <c r="J18" s="6">
        <v>27.7850197000521</v>
      </c>
      <c r="K18" s="4">
        <v>0.12991939307198699</v>
      </c>
      <c r="L18" s="7">
        <v>1.2226396911710919</v>
      </c>
      <c r="M18" s="3">
        <v>4040</v>
      </c>
      <c r="N18" s="3">
        <v>2611.5</v>
      </c>
    </row>
    <row r="19" spans="1:14" x14ac:dyDescent="0.35">
      <c r="A19" s="8" t="s">
        <v>31</v>
      </c>
      <c r="B19" s="2" t="str">
        <f>HYPERLINK("https://www.suredividend.com/sure-analysis-research-database/","Biomarin Pharmaceutical Inc.")</f>
        <v>Biomarin Pharmaceutical Inc.</v>
      </c>
      <c r="C19" s="1" t="s">
        <v>117</v>
      </c>
      <c r="D19" s="3">
        <v>81.45</v>
      </c>
      <c r="E19" s="4">
        <v>0</v>
      </c>
      <c r="F19" s="4" t="s">
        <v>122</v>
      </c>
      <c r="G19" s="4" t="s">
        <v>122</v>
      </c>
      <c r="H19" s="3">
        <v>0</v>
      </c>
      <c r="I19" s="5">
        <v>15465.709954</v>
      </c>
      <c r="J19" s="6">
        <v>75.275412885303354</v>
      </c>
      <c r="K19" s="4">
        <v>0</v>
      </c>
      <c r="L19" s="7">
        <v>0.46249847393081112</v>
      </c>
      <c r="M19" s="3">
        <v>99.56</v>
      </c>
      <c r="N19" s="3">
        <v>73.680000000000007</v>
      </c>
    </row>
    <row r="20" spans="1:14" x14ac:dyDescent="0.35">
      <c r="A20" s="8" t="s">
        <v>32</v>
      </c>
      <c r="B20" s="2" t="str">
        <f>HYPERLINK("https://www.suredividend.com/sure-analysis-research-database/","Cadence Design Systems, Inc.")</f>
        <v>Cadence Design Systems, Inc.</v>
      </c>
      <c r="C20" s="1" t="s">
        <v>115</v>
      </c>
      <c r="D20" s="3">
        <v>321.11</v>
      </c>
      <c r="E20" s="4">
        <v>0</v>
      </c>
      <c r="F20" s="4" t="s">
        <v>122</v>
      </c>
      <c r="G20" s="4" t="s">
        <v>122</v>
      </c>
      <c r="H20" s="3">
        <v>0</v>
      </c>
      <c r="I20" s="5">
        <v>87477.746639999998</v>
      </c>
      <c r="J20" s="6">
        <v>83.552213015884689</v>
      </c>
      <c r="K20" s="4">
        <v>0</v>
      </c>
      <c r="L20" s="7">
        <v>1.5617798199595729</v>
      </c>
      <c r="M20" s="3">
        <v>328.99</v>
      </c>
      <c r="N20" s="3">
        <v>217.77</v>
      </c>
    </row>
    <row r="21" spans="1:14" x14ac:dyDescent="0.35">
      <c r="A21" s="8" t="s">
        <v>33</v>
      </c>
      <c r="B21" s="2" t="str">
        <f>HYPERLINK("https://www.suredividend.com/sure-analysis-research-database/","Charter Communications Inc.")</f>
        <v>Charter Communications Inc.</v>
      </c>
      <c r="C21" s="1" t="s">
        <v>119</v>
      </c>
      <c r="D21" s="3">
        <v>301.79000000000002</v>
      </c>
      <c r="E21" s="4">
        <v>0</v>
      </c>
      <c r="F21" s="4" t="s">
        <v>122</v>
      </c>
      <c r="G21" s="4" t="s">
        <v>122</v>
      </c>
      <c r="H21" s="3">
        <v>0</v>
      </c>
      <c r="I21" s="5">
        <v>43466.812190999997</v>
      </c>
      <c r="J21" s="6">
        <v>9.3638113293946592</v>
      </c>
      <c r="K21" s="4">
        <v>0</v>
      </c>
      <c r="L21" s="7">
        <v>0.89239130871138006</v>
      </c>
      <c r="M21" s="3">
        <v>458.3</v>
      </c>
      <c r="N21" s="3">
        <v>236.08</v>
      </c>
    </row>
    <row r="22" spans="1:14" x14ac:dyDescent="0.35">
      <c r="A22" s="8" t="s">
        <v>34</v>
      </c>
      <c r="B22" s="2" t="str">
        <f>HYPERLINK("https://www.suredividend.com/sure-analysis-CMCSA/","Comcast Corp")</f>
        <v>Comcast Corp</v>
      </c>
      <c r="C22" s="1" t="s">
        <v>119</v>
      </c>
      <c r="D22" s="3">
        <v>37.86</v>
      </c>
      <c r="E22" s="4">
        <v>3.2752245113576342E-2</v>
      </c>
      <c r="F22" s="4">
        <v>6.8965517241379448E-2</v>
      </c>
      <c r="G22" s="4">
        <v>8.1006934307831235E-2</v>
      </c>
      <c r="H22" s="3">
        <v>1.180626420293825</v>
      </c>
      <c r="I22" s="5">
        <v>148190.91813999999</v>
      </c>
      <c r="J22" s="6">
        <v>9.6159183790656044</v>
      </c>
      <c r="K22" s="4">
        <v>0.31316350670923743</v>
      </c>
      <c r="L22" s="7">
        <v>0.57210891380322704</v>
      </c>
      <c r="M22" s="3">
        <v>46.04</v>
      </c>
      <c r="N22" s="3">
        <v>36.130000000000003</v>
      </c>
    </row>
    <row r="23" spans="1:14" x14ac:dyDescent="0.35">
      <c r="A23" s="8" t="s">
        <v>35</v>
      </c>
      <c r="B23" s="2" t="str">
        <f>HYPERLINK("https://www.suredividend.com/sure-analysis-COST/","Costco Wholesale Corp")</f>
        <v>Costco Wholesale Corp</v>
      </c>
      <c r="C23" s="1" t="s">
        <v>120</v>
      </c>
      <c r="D23" s="3">
        <v>885.67</v>
      </c>
      <c r="E23" s="4">
        <v>5.2389716260006543E-3</v>
      </c>
      <c r="F23" s="4">
        <v>0.1372549019607843</v>
      </c>
      <c r="G23" s="4">
        <v>0.12281686316403539</v>
      </c>
      <c r="H23" s="3">
        <v>4.1115305951979924</v>
      </c>
      <c r="I23" s="5">
        <v>392648.53070599999</v>
      </c>
      <c r="J23" s="6">
        <v>54.739792375028578</v>
      </c>
      <c r="K23" s="4">
        <v>0.25489960292609998</v>
      </c>
      <c r="L23" s="7">
        <v>0.79991014813294203</v>
      </c>
      <c r="M23" s="3">
        <v>886.94</v>
      </c>
      <c r="N23" s="3">
        <v>495.2</v>
      </c>
    </row>
    <row r="24" spans="1:14" x14ac:dyDescent="0.35">
      <c r="A24" s="8" t="s">
        <v>36</v>
      </c>
      <c r="B24" s="2" t="str">
        <f>HYPERLINK("https://www.suredividend.com/sure-analysis-research-database/","Copart, Inc.")</f>
        <v>Copart, Inc.</v>
      </c>
      <c r="C24" s="1" t="s">
        <v>116</v>
      </c>
      <c r="D24" s="3">
        <v>54.22</v>
      </c>
      <c r="E24" s="4">
        <v>0</v>
      </c>
      <c r="F24" s="4" t="s">
        <v>122</v>
      </c>
      <c r="G24" s="4" t="s">
        <v>122</v>
      </c>
      <c r="H24" s="3">
        <v>0</v>
      </c>
      <c r="I24" s="5">
        <v>52175.776035000003</v>
      </c>
      <c r="J24" s="6">
        <v>37.584172191410978</v>
      </c>
      <c r="K24" s="4">
        <v>0</v>
      </c>
      <c r="L24" s="7">
        <v>1.2354475163842891</v>
      </c>
      <c r="M24" s="3">
        <v>58.58</v>
      </c>
      <c r="N24" s="3">
        <v>42.41</v>
      </c>
    </row>
    <row r="25" spans="1:14" x14ac:dyDescent="0.35">
      <c r="A25" s="8" t="s">
        <v>37</v>
      </c>
      <c r="B25" s="2" t="str">
        <f>HYPERLINK("https://www.suredividend.com/sure-analysis-research-database/","Crowdstrike Holdings Inc")</f>
        <v>Crowdstrike Holdings Inc</v>
      </c>
      <c r="C25" s="1" t="s">
        <v>115</v>
      </c>
      <c r="D25" s="3">
        <v>389.68</v>
      </c>
      <c r="E25" s="4">
        <v>0</v>
      </c>
      <c r="F25" s="4" t="s">
        <v>122</v>
      </c>
      <c r="G25" s="4" t="s">
        <v>122</v>
      </c>
      <c r="H25" s="3">
        <v>0</v>
      </c>
      <c r="I25" s="5">
        <v>89970.542774999994</v>
      </c>
      <c r="J25" s="6">
        <v>683.37594013611226</v>
      </c>
      <c r="K25" s="4">
        <v>0</v>
      </c>
      <c r="L25" s="7">
        <v>2.0263241707881212</v>
      </c>
      <c r="M25" s="3">
        <v>394.64</v>
      </c>
      <c r="N25" s="3">
        <v>140.52000000000001</v>
      </c>
    </row>
    <row r="26" spans="1:14" x14ac:dyDescent="0.35">
      <c r="A26" s="8" t="s">
        <v>38</v>
      </c>
      <c r="B26" s="2" t="str">
        <f>HYPERLINK("https://www.suredividend.com/sure-analysis-CSCO/","Cisco Systems, Inc.")</f>
        <v>Cisco Systems, Inc.</v>
      </c>
      <c r="C26" s="1" t="s">
        <v>115</v>
      </c>
      <c r="D26" s="3">
        <v>46.65</v>
      </c>
      <c r="E26" s="4">
        <v>3.4297963558413719E-2</v>
      </c>
      <c r="F26" s="4">
        <v>2.5641025641025769E-2</v>
      </c>
      <c r="G26" s="4">
        <v>2.7066087089351761E-2</v>
      </c>
      <c r="H26" s="3">
        <v>1.5479774807057269</v>
      </c>
      <c r="I26" s="5">
        <v>187944.20929999999</v>
      </c>
      <c r="J26" s="6">
        <v>15.5120674562892</v>
      </c>
      <c r="K26" s="4">
        <v>0.52120453895815733</v>
      </c>
      <c r="L26" s="7">
        <v>0.58247251897015406</v>
      </c>
      <c r="M26" s="3">
        <v>55.07</v>
      </c>
      <c r="N26" s="3">
        <v>44.19</v>
      </c>
    </row>
    <row r="27" spans="1:14" x14ac:dyDescent="0.35">
      <c r="A27" s="8" t="s">
        <v>39</v>
      </c>
      <c r="B27" s="2" t="str">
        <f>HYPERLINK("https://www.suredividend.com/sure-analysis-CSX/","CSX Corp.")</f>
        <v>CSX Corp.</v>
      </c>
      <c r="C27" s="1" t="s">
        <v>116</v>
      </c>
      <c r="D27" s="3">
        <v>33.299999999999997</v>
      </c>
      <c r="E27" s="4">
        <v>1.4414414414414409E-2</v>
      </c>
      <c r="F27" s="4">
        <v>9.0909090909090828E-2</v>
      </c>
      <c r="G27" s="4">
        <v>-0.1294494367038759</v>
      </c>
      <c r="H27" s="3">
        <v>0.45543128074893602</v>
      </c>
      <c r="I27" s="5">
        <v>65099.074495000001</v>
      </c>
      <c r="J27" s="6">
        <v>17.978203395360399</v>
      </c>
      <c r="K27" s="4">
        <v>0.25023696744447033</v>
      </c>
      <c r="L27" s="7">
        <v>0.67616515269774302</v>
      </c>
      <c r="M27" s="3">
        <v>39.58</v>
      </c>
      <c r="N27" s="3">
        <v>28.44</v>
      </c>
    </row>
    <row r="28" spans="1:14" x14ac:dyDescent="0.35">
      <c r="A28" s="8" t="s">
        <v>40</v>
      </c>
      <c r="B28" s="2" t="str">
        <f>HYPERLINK("https://www.suredividend.com/sure-analysis-CTAS/","Cintas Corporation")</f>
        <v>Cintas Corporation</v>
      </c>
      <c r="C28" s="1" t="s">
        <v>116</v>
      </c>
      <c r="D28" s="3">
        <v>711.72</v>
      </c>
      <c r="E28" s="4">
        <v>7.5872534142640367E-3</v>
      </c>
      <c r="F28" s="4" t="s">
        <v>122</v>
      </c>
      <c r="G28" s="4" t="s">
        <v>122</v>
      </c>
      <c r="H28" s="3">
        <v>5.3654882010498897</v>
      </c>
      <c r="I28" s="5">
        <v>72213.423578000002</v>
      </c>
      <c r="J28" s="6">
        <v>48.216374881588052</v>
      </c>
      <c r="K28" s="4">
        <v>0.37028904079019248</v>
      </c>
      <c r="L28" s="7">
        <v>0.93550494360040204</v>
      </c>
      <c r="M28" s="3">
        <v>719.98</v>
      </c>
      <c r="N28" s="3">
        <v>468.41</v>
      </c>
    </row>
    <row r="29" spans="1:14" x14ac:dyDescent="0.35">
      <c r="A29" s="8" t="s">
        <v>41</v>
      </c>
      <c r="B29" s="2" t="str">
        <f>HYPERLINK("https://www.suredividend.com/sure-analysis-CTSH/","Cognizant Technology Solutions Corp.")</f>
        <v>Cognizant Technology Solutions Corp.</v>
      </c>
      <c r="C29" s="1" t="s">
        <v>115</v>
      </c>
      <c r="D29" s="3">
        <v>68</v>
      </c>
      <c r="E29" s="4">
        <v>1.7647058823529412E-2</v>
      </c>
      <c r="F29" s="4">
        <v>3.4482758620689953E-2</v>
      </c>
      <c r="G29" s="4">
        <v>8.4471771197698553E-2</v>
      </c>
      <c r="H29" s="3">
        <v>1.1657189186411909</v>
      </c>
      <c r="I29" s="5">
        <v>33809.523024000002</v>
      </c>
      <c r="J29" s="6">
        <v>16.161339877629061</v>
      </c>
      <c r="K29" s="4">
        <v>0.27954890135280358</v>
      </c>
      <c r="L29" s="7">
        <v>0.75682111779740902</v>
      </c>
      <c r="M29" s="3">
        <v>79.41</v>
      </c>
      <c r="N29" s="3">
        <v>60.63</v>
      </c>
    </row>
    <row r="30" spans="1:14" x14ac:dyDescent="0.35">
      <c r="A30" s="8" t="s">
        <v>42</v>
      </c>
      <c r="B30" s="2" t="str">
        <f>HYPERLINK("https://www.suredividend.com/sure-analysis-research-database/","Datadog Inc")</f>
        <v>Datadog Inc</v>
      </c>
      <c r="C30" s="1" t="s">
        <v>115</v>
      </c>
      <c r="D30" s="3">
        <v>134.56</v>
      </c>
      <c r="E30" s="4">
        <v>0</v>
      </c>
      <c r="F30" s="4" t="s">
        <v>122</v>
      </c>
      <c r="G30" s="4" t="s">
        <v>122</v>
      </c>
      <c r="H30" s="3">
        <v>0</v>
      </c>
      <c r="I30" s="5">
        <v>41505.826577</v>
      </c>
      <c r="J30" s="6">
        <v>360.02798782842518</v>
      </c>
      <c r="K30" s="4">
        <v>0</v>
      </c>
      <c r="L30" s="7">
        <v>1.776955041869599</v>
      </c>
      <c r="M30" s="3">
        <v>138.61000000000001</v>
      </c>
      <c r="N30" s="3">
        <v>77.81</v>
      </c>
    </row>
    <row r="31" spans="1:14" x14ac:dyDescent="0.35">
      <c r="A31" s="8" t="s">
        <v>43</v>
      </c>
      <c r="B31" s="2" t="str">
        <f>HYPERLINK("https://www.suredividend.com/sure-analysis-research-database/","Dollar Tree Inc")</f>
        <v>Dollar Tree Inc</v>
      </c>
      <c r="C31" s="1" t="s">
        <v>120</v>
      </c>
      <c r="D31" s="3">
        <v>106.68</v>
      </c>
      <c r="E31" s="4">
        <v>0</v>
      </c>
      <c r="F31" s="4" t="s">
        <v>122</v>
      </c>
      <c r="G31" s="4" t="s">
        <v>122</v>
      </c>
      <c r="H31" s="3">
        <v>0</v>
      </c>
      <c r="I31" s="5">
        <v>22930.225920000001</v>
      </c>
      <c r="J31" s="6" t="s">
        <v>122</v>
      </c>
      <c r="K31" s="4">
        <v>0</v>
      </c>
      <c r="L31" s="7">
        <v>0.78644236871060602</v>
      </c>
      <c r="M31" s="3">
        <v>154.96</v>
      </c>
      <c r="N31" s="3">
        <v>101.85</v>
      </c>
    </row>
    <row r="32" spans="1:14" x14ac:dyDescent="0.35">
      <c r="A32" s="8" t="s">
        <v>44</v>
      </c>
      <c r="B32" s="2" t="str">
        <f>HYPERLINK("https://www.suredividend.com/sure-analysis-research-database/","DocuSign Inc")</f>
        <v>DocuSign Inc</v>
      </c>
      <c r="C32" s="1" t="s">
        <v>115</v>
      </c>
      <c r="D32" s="3">
        <v>54.46</v>
      </c>
      <c r="E32" s="4">
        <v>0</v>
      </c>
      <c r="F32" s="4" t="s">
        <v>122</v>
      </c>
      <c r="G32" s="4" t="s">
        <v>122</v>
      </c>
      <c r="H32" s="3">
        <v>0</v>
      </c>
      <c r="I32" s="5">
        <v>11148.852639000001</v>
      </c>
      <c r="J32" s="6">
        <v>103.9995208891708</v>
      </c>
      <c r="K32" s="4">
        <v>0</v>
      </c>
      <c r="L32" s="7">
        <v>1.2519493459288999</v>
      </c>
      <c r="M32" s="3">
        <v>64.760000000000005</v>
      </c>
      <c r="N32" s="3">
        <v>38.11</v>
      </c>
    </row>
    <row r="33" spans="1:14" x14ac:dyDescent="0.35">
      <c r="A33" s="8" t="s">
        <v>45</v>
      </c>
      <c r="B33" s="2" t="str">
        <f>HYPERLINK("https://www.suredividend.com/sure-analysis-research-database/","Dexcom Inc")</f>
        <v>Dexcom Inc</v>
      </c>
      <c r="C33" s="1" t="s">
        <v>117</v>
      </c>
      <c r="D33" s="3">
        <v>113.69</v>
      </c>
      <c r="E33" s="4">
        <v>0</v>
      </c>
      <c r="F33" s="4" t="s">
        <v>122</v>
      </c>
      <c r="G33" s="4" t="s">
        <v>122</v>
      </c>
      <c r="H33" s="3">
        <v>0</v>
      </c>
      <c r="I33" s="5">
        <v>45212.675429000003</v>
      </c>
      <c r="J33" s="6">
        <v>70.722157717081174</v>
      </c>
      <c r="K33" s="4">
        <v>0</v>
      </c>
      <c r="L33" s="7">
        <v>0.9582914901590931</v>
      </c>
      <c r="M33" s="3">
        <v>142</v>
      </c>
      <c r="N33" s="3">
        <v>74.75</v>
      </c>
    </row>
    <row r="34" spans="1:14" x14ac:dyDescent="0.35">
      <c r="A34" s="8" t="s">
        <v>46</v>
      </c>
      <c r="B34" s="2" t="str">
        <f>HYPERLINK("https://www.suredividend.com/sure-analysis-research-database/","Electronic Arts, Inc.")</f>
        <v>Electronic Arts, Inc.</v>
      </c>
      <c r="C34" s="1" t="s">
        <v>119</v>
      </c>
      <c r="D34" s="3">
        <v>138.26</v>
      </c>
      <c r="E34" s="4">
        <v>5.4798593798310001E-3</v>
      </c>
      <c r="F34" s="4" t="s">
        <v>122</v>
      </c>
      <c r="G34" s="4" t="s">
        <v>122</v>
      </c>
      <c r="H34" s="3">
        <v>0.75764535785551101</v>
      </c>
      <c r="I34" s="5">
        <v>36740.579583999999</v>
      </c>
      <c r="J34" s="6">
        <v>28.861413655915161</v>
      </c>
      <c r="K34" s="4">
        <v>0.16189003372981009</v>
      </c>
      <c r="L34" s="7">
        <v>0.74281033715367406</v>
      </c>
      <c r="M34" s="3">
        <v>143.94</v>
      </c>
      <c r="N34" s="3">
        <v>116.64</v>
      </c>
    </row>
    <row r="35" spans="1:14" x14ac:dyDescent="0.35">
      <c r="A35" s="8" t="s">
        <v>47</v>
      </c>
      <c r="B35" s="2" t="str">
        <f>HYPERLINK("https://www.suredividend.com/sure-analysis-EBAY/","EBay Inc.")</f>
        <v>EBay Inc.</v>
      </c>
      <c r="C35" s="1" t="s">
        <v>118</v>
      </c>
      <c r="D35" s="3">
        <v>52.87</v>
      </c>
      <c r="E35" s="4">
        <v>2.0427463589937581E-2</v>
      </c>
      <c r="F35" s="4">
        <v>8.0000000000000071E-2</v>
      </c>
      <c r="G35" s="4">
        <v>0.14037357635025291</v>
      </c>
      <c r="H35" s="3">
        <v>1.026574169206155</v>
      </c>
      <c r="I35" s="5">
        <v>26540.74</v>
      </c>
      <c r="J35" s="6">
        <v>10.060932524639879</v>
      </c>
      <c r="K35" s="4">
        <v>0.205314833841231</v>
      </c>
      <c r="L35" s="7">
        <v>0.93453995473974105</v>
      </c>
      <c r="M35" s="3">
        <v>55.35</v>
      </c>
      <c r="N35" s="3">
        <v>36.15</v>
      </c>
    </row>
    <row r="36" spans="1:14" x14ac:dyDescent="0.35">
      <c r="A36" s="8" t="s">
        <v>48</v>
      </c>
      <c r="B36" s="2" t="str">
        <f>HYPERLINK("https://www.suredividend.com/sure-analysis-EXC/","Exelon Corp.")</f>
        <v>Exelon Corp.</v>
      </c>
      <c r="C36" s="1" t="s">
        <v>121</v>
      </c>
      <c r="D36" s="3">
        <v>34.31</v>
      </c>
      <c r="E36" s="4">
        <v>4.4301952783445057E-2</v>
      </c>
      <c r="F36" s="4">
        <v>5.555555555555558E-2</v>
      </c>
      <c r="G36" s="4">
        <v>9.4739521211311128E-3</v>
      </c>
      <c r="H36" s="3">
        <v>1.4402017666634479</v>
      </c>
      <c r="I36" s="5">
        <v>34310.862004000002</v>
      </c>
      <c r="J36" s="6">
        <v>14.80831333812689</v>
      </c>
      <c r="K36" s="4">
        <v>0.62077662356183105</v>
      </c>
      <c r="L36" s="7">
        <v>0.44283241674908402</v>
      </c>
      <c r="M36" s="3">
        <v>40.65</v>
      </c>
      <c r="N36" s="3">
        <v>32</v>
      </c>
    </row>
    <row r="37" spans="1:14" x14ac:dyDescent="0.35">
      <c r="A37" s="8" t="s">
        <v>49</v>
      </c>
      <c r="B37" s="2" t="str">
        <f>HYPERLINK("https://www.suredividend.com/sure-analysis-FAST/","Fastenal Co.")</f>
        <v>Fastenal Co.</v>
      </c>
      <c r="C37" s="1" t="s">
        <v>116</v>
      </c>
      <c r="D37" s="3">
        <v>63.16</v>
      </c>
      <c r="E37" s="4">
        <v>2.46991766941102E-2</v>
      </c>
      <c r="F37" s="4">
        <v>0.1142857142857143</v>
      </c>
      <c r="G37" s="4">
        <v>9.3011973943858628E-2</v>
      </c>
      <c r="H37" s="3">
        <v>1.4512741348149589</v>
      </c>
      <c r="I37" s="5">
        <v>36162.096878999997</v>
      </c>
      <c r="J37" s="6">
        <v>31.23885355808569</v>
      </c>
      <c r="K37" s="4">
        <v>0.71845254198760344</v>
      </c>
      <c r="L37" s="7">
        <v>0.63558052481861105</v>
      </c>
      <c r="M37" s="3">
        <v>78.13</v>
      </c>
      <c r="N37" s="3">
        <v>51.65</v>
      </c>
    </row>
    <row r="38" spans="1:14" x14ac:dyDescent="0.35">
      <c r="A38" s="8" t="s">
        <v>50</v>
      </c>
      <c r="B38" s="2" t="str">
        <f>HYPERLINK("https://www.suredividend.com/sure-analysis-research-database/","Meta Platforms Inc")</f>
        <v>Meta Platforms Inc</v>
      </c>
      <c r="C38" s="1" t="s">
        <v>119</v>
      </c>
      <c r="D38" s="3">
        <v>196.64</v>
      </c>
      <c r="E38" s="4">
        <v>0</v>
      </c>
      <c r="F38" s="4" t="s">
        <v>122</v>
      </c>
      <c r="G38" s="4" t="s">
        <v>122</v>
      </c>
      <c r="H38" s="3">
        <v>0</v>
      </c>
      <c r="I38" s="5">
        <v>561210.58516999998</v>
      </c>
      <c r="J38" s="6">
        <v>15.03054757003374</v>
      </c>
      <c r="K38" s="4">
        <v>0</v>
      </c>
      <c r="M38" s="3">
        <v>384.33</v>
      </c>
      <c r="N38" s="3">
        <v>169</v>
      </c>
    </row>
    <row r="39" spans="1:14" x14ac:dyDescent="0.35">
      <c r="A39" s="8" t="s">
        <v>51</v>
      </c>
      <c r="B39" s="2" t="str">
        <f>HYPERLINK("https://www.suredividend.com/sure-analysis-research-database/","Fiserv, Inc.")</f>
        <v>Fiserv, Inc.</v>
      </c>
      <c r="C39" s="1" t="s">
        <v>115</v>
      </c>
      <c r="D39" s="3">
        <v>114.23</v>
      </c>
      <c r="E39" s="4">
        <v>0</v>
      </c>
      <c r="F39" s="4" t="s">
        <v>122</v>
      </c>
      <c r="G39" s="4" t="s">
        <v>122</v>
      </c>
      <c r="H39" s="3">
        <v>0</v>
      </c>
      <c r="I39" s="5">
        <v>75595.007064999998</v>
      </c>
      <c r="J39" s="6">
        <v>0</v>
      </c>
      <c r="K39" s="4" t="s">
        <v>122</v>
      </c>
    </row>
    <row r="40" spans="1:14" x14ac:dyDescent="0.35">
      <c r="A40" s="8" t="s">
        <v>52</v>
      </c>
      <c r="B40" s="2" t="str">
        <f>HYPERLINK("https://www.suredividend.com/sure-analysis-research-database/","Fortinet Inc")</f>
        <v>Fortinet Inc</v>
      </c>
      <c r="C40" s="1" t="s">
        <v>115</v>
      </c>
      <c r="D40" s="3">
        <v>61.09</v>
      </c>
      <c r="E40" s="4">
        <v>0</v>
      </c>
      <c r="F40" s="4" t="s">
        <v>122</v>
      </c>
      <c r="G40" s="4" t="s">
        <v>122</v>
      </c>
      <c r="H40" s="3">
        <v>0</v>
      </c>
      <c r="I40" s="5">
        <v>46668.972908999996</v>
      </c>
      <c r="J40" s="6">
        <v>38.910265890211782</v>
      </c>
      <c r="K40" s="4">
        <v>0</v>
      </c>
      <c r="L40" s="7">
        <v>1.2073208206047761</v>
      </c>
      <c r="M40" s="3">
        <v>81.239999999999995</v>
      </c>
      <c r="N40" s="3">
        <v>44.12</v>
      </c>
    </row>
    <row r="41" spans="1:14" x14ac:dyDescent="0.35">
      <c r="A41" s="8" t="s">
        <v>53</v>
      </c>
      <c r="B41" s="2" t="str">
        <f>HYPERLINK("https://www.suredividend.com/sure-analysis-GILD/","Gilead Sciences, Inc.")</f>
        <v>Gilead Sciences, Inc.</v>
      </c>
      <c r="C41" s="1" t="s">
        <v>117</v>
      </c>
      <c r="D41" s="3">
        <v>66.69</v>
      </c>
      <c r="E41" s="4">
        <v>4.6183835657519871E-2</v>
      </c>
      <c r="F41" s="4">
        <v>2.666666666666662E-2</v>
      </c>
      <c r="G41" s="4">
        <v>4.0950396969256841E-2</v>
      </c>
      <c r="H41" s="3">
        <v>2.9695594041786451</v>
      </c>
      <c r="I41" s="5">
        <v>83085.950507999994</v>
      </c>
      <c r="J41" s="6">
        <v>171.66518700043389</v>
      </c>
      <c r="K41" s="4">
        <v>7.6971472373733656</v>
      </c>
      <c r="L41" s="7">
        <v>0.37369249975295199</v>
      </c>
      <c r="M41" s="3">
        <v>85.05</v>
      </c>
      <c r="N41" s="3">
        <v>61.32</v>
      </c>
    </row>
    <row r="42" spans="1:14" x14ac:dyDescent="0.35">
      <c r="A42" s="8" t="s">
        <v>54</v>
      </c>
      <c r="B42" s="2" t="str">
        <f>HYPERLINK("https://www.suredividend.com/sure-analysis-research-database/","Alphabet Inc")</f>
        <v>Alphabet Inc</v>
      </c>
      <c r="C42" s="1" t="s">
        <v>119</v>
      </c>
      <c r="D42" s="3">
        <v>191.96</v>
      </c>
      <c r="E42" s="4">
        <v>0</v>
      </c>
      <c r="F42" s="4" t="s">
        <v>122</v>
      </c>
      <c r="G42" s="4" t="s">
        <v>122</v>
      </c>
      <c r="H42" s="3">
        <v>0</v>
      </c>
      <c r="I42" s="5">
        <v>2197823.7200000002</v>
      </c>
      <c r="J42" s="6">
        <v>26.670675921656191</v>
      </c>
      <c r="K42" s="4">
        <v>0</v>
      </c>
      <c r="L42" s="7">
        <v>1.3589459819916849</v>
      </c>
      <c r="M42" s="3">
        <v>192.26</v>
      </c>
      <c r="N42" s="3">
        <v>115.57</v>
      </c>
    </row>
    <row r="43" spans="1:14" x14ac:dyDescent="0.35">
      <c r="A43" s="8" t="s">
        <v>55</v>
      </c>
      <c r="B43" s="2" t="str">
        <f>HYPERLINK("https://www.suredividend.com/sure-analysis-GOOGL/","Alphabet Inc")</f>
        <v>Alphabet Inc</v>
      </c>
      <c r="C43" s="1" t="s">
        <v>119</v>
      </c>
      <c r="D43" s="3">
        <v>190.6</v>
      </c>
      <c r="E43" s="4">
        <v>4.1972717733473244E-3</v>
      </c>
      <c r="F43" s="4" t="s">
        <v>122</v>
      </c>
      <c r="G43" s="4" t="s">
        <v>122</v>
      </c>
      <c r="H43" s="3">
        <v>0.20000000298023199</v>
      </c>
      <c r="I43" s="5">
        <v>2403275.4</v>
      </c>
      <c r="J43" s="6">
        <v>26.670675921656191</v>
      </c>
      <c r="K43" s="4">
        <v>3.048780533235244E-2</v>
      </c>
      <c r="L43" s="7">
        <v>1.366396924579796</v>
      </c>
      <c r="M43" s="3">
        <v>190.86</v>
      </c>
      <c r="N43" s="3">
        <v>115.09</v>
      </c>
    </row>
    <row r="44" spans="1:14" x14ac:dyDescent="0.35">
      <c r="A44" s="8" t="s">
        <v>56</v>
      </c>
      <c r="B44" s="2" t="str">
        <f>HYPERLINK("https://www.suredividend.com/sure-analysis-HON/","Honeywell International Inc")</f>
        <v>Honeywell International Inc</v>
      </c>
      <c r="C44" s="1" t="s">
        <v>116</v>
      </c>
      <c r="D44" s="3">
        <v>212.24</v>
      </c>
      <c r="E44" s="4">
        <v>2.035431586882774E-2</v>
      </c>
      <c r="F44" s="4">
        <v>4.8543689320388328E-2</v>
      </c>
      <c r="G44" s="4">
        <v>3.7137289336648172E-2</v>
      </c>
      <c r="H44" s="3">
        <v>4.2019538020705296</v>
      </c>
      <c r="I44" s="5">
        <v>138207.61327900001</v>
      </c>
      <c r="J44" s="6">
        <v>24.132637206062508</v>
      </c>
      <c r="K44" s="4">
        <v>0.48633724561001501</v>
      </c>
      <c r="L44" s="7">
        <v>0.66969800244865008</v>
      </c>
      <c r="M44" s="3">
        <v>218.36</v>
      </c>
      <c r="N44" s="3">
        <v>169.16</v>
      </c>
    </row>
    <row r="45" spans="1:14" x14ac:dyDescent="0.35">
      <c r="A45" s="8" t="s">
        <v>57</v>
      </c>
      <c r="B45" s="2" t="str">
        <f>HYPERLINK("https://www.suredividend.com/sure-analysis-research-database/","Idexx Laboratories, Inc.")</f>
        <v>Idexx Laboratories, Inc.</v>
      </c>
      <c r="C45" s="1" t="s">
        <v>117</v>
      </c>
      <c r="D45" s="3">
        <v>486</v>
      </c>
      <c r="E45" s="4">
        <v>0</v>
      </c>
      <c r="F45" s="4" t="s">
        <v>122</v>
      </c>
      <c r="G45" s="4" t="s">
        <v>122</v>
      </c>
      <c r="H45" s="3">
        <v>0</v>
      </c>
      <c r="I45" s="5">
        <v>40137.441407999999</v>
      </c>
      <c r="J45" s="6">
        <v>46.317758936123809</v>
      </c>
      <c r="K45" s="4">
        <v>0</v>
      </c>
      <c r="L45" s="7">
        <v>1.46001431855098</v>
      </c>
      <c r="M45" s="3">
        <v>583.39</v>
      </c>
      <c r="N45" s="3">
        <v>372.5</v>
      </c>
    </row>
    <row r="46" spans="1:14" x14ac:dyDescent="0.35">
      <c r="A46" s="8" t="s">
        <v>58</v>
      </c>
      <c r="B46" s="2" t="str">
        <f>HYPERLINK("https://www.suredividend.com/sure-analysis-research-database/","Illumina Inc")</f>
        <v>Illumina Inc</v>
      </c>
      <c r="C46" s="1" t="s">
        <v>117</v>
      </c>
      <c r="D46" s="3">
        <v>108.52</v>
      </c>
      <c r="E46" s="4">
        <v>0</v>
      </c>
      <c r="F46" s="4" t="s">
        <v>122</v>
      </c>
      <c r="G46" s="4" t="s">
        <v>122</v>
      </c>
      <c r="H46" s="3">
        <v>0</v>
      </c>
      <c r="I46" s="5">
        <v>17287.236000000001</v>
      </c>
      <c r="J46" s="6" t="s">
        <v>122</v>
      </c>
      <c r="K46" s="4">
        <v>0</v>
      </c>
      <c r="L46" s="7">
        <v>1.425248203466339</v>
      </c>
      <c r="M46" s="3">
        <v>184.79</v>
      </c>
      <c r="N46" s="3">
        <v>84.06</v>
      </c>
    </row>
    <row r="47" spans="1:14" x14ac:dyDescent="0.35">
      <c r="A47" s="8" t="s">
        <v>59</v>
      </c>
      <c r="B47" s="2" t="str">
        <f>HYPERLINK("https://www.suredividend.com/sure-analysis-research-database/","Intel Corp.")</f>
        <v>Intel Corp.</v>
      </c>
      <c r="C47" s="1" t="s">
        <v>115</v>
      </c>
      <c r="D47" s="3">
        <v>32.020000000000003</v>
      </c>
      <c r="E47" s="4">
        <v>1.5472764194742999E-2</v>
      </c>
      <c r="F47" s="4">
        <v>0</v>
      </c>
      <c r="G47" s="4">
        <v>-0.1764703979923089</v>
      </c>
      <c r="H47" s="3">
        <v>0.49543790951568711</v>
      </c>
      <c r="I47" s="5">
        <v>136309.14000000001</v>
      </c>
      <c r="J47" s="6">
        <v>33.524136743728477</v>
      </c>
      <c r="K47" s="4">
        <v>0.5159199307671426</v>
      </c>
      <c r="L47" s="7">
        <v>1.3829004410108121</v>
      </c>
      <c r="M47" s="3">
        <v>50.72</v>
      </c>
      <c r="N47" s="3">
        <v>29.73</v>
      </c>
    </row>
    <row r="48" spans="1:14" x14ac:dyDescent="0.35">
      <c r="A48" s="8" t="s">
        <v>60</v>
      </c>
      <c r="B48" s="2" t="str">
        <f>HYPERLINK("https://www.suredividend.com/sure-analysis-INTU/","Intuit Inc")</f>
        <v>Intuit Inc</v>
      </c>
      <c r="C48" s="1" t="s">
        <v>115</v>
      </c>
      <c r="D48" s="3">
        <v>668.75</v>
      </c>
      <c r="E48" s="4">
        <v>5.383177570093458E-3</v>
      </c>
      <c r="F48" s="4">
        <v>0.15384615384615369</v>
      </c>
      <c r="G48" s="4">
        <v>0.1117146479648663</v>
      </c>
      <c r="H48" s="3">
        <v>3.4650773850634038</v>
      </c>
      <c r="I48" s="5">
        <v>186947.05624999999</v>
      </c>
      <c r="J48" s="6">
        <v>60.855161539713542</v>
      </c>
      <c r="K48" s="4">
        <v>0.31965658533795238</v>
      </c>
      <c r="L48" s="7">
        <v>1.5101721734061351</v>
      </c>
      <c r="M48" s="3">
        <v>676.62</v>
      </c>
      <c r="N48" s="3">
        <v>442.88</v>
      </c>
    </row>
    <row r="49" spans="1:14" x14ac:dyDescent="0.35">
      <c r="A49" s="8" t="s">
        <v>61</v>
      </c>
      <c r="B49" s="2" t="str">
        <f>HYPERLINK("https://www.suredividend.com/sure-analysis-research-database/","Intuitive Surgical Inc")</f>
        <v>Intuitive Surgical Inc</v>
      </c>
      <c r="C49" s="1" t="s">
        <v>117</v>
      </c>
      <c r="D49" s="3">
        <v>443.76</v>
      </c>
      <c r="E49" s="4">
        <v>0</v>
      </c>
      <c r="F49" s="4" t="s">
        <v>122</v>
      </c>
      <c r="G49" s="4" t="s">
        <v>122</v>
      </c>
      <c r="H49" s="3">
        <v>0</v>
      </c>
      <c r="I49" s="5">
        <v>157401.67199999999</v>
      </c>
      <c r="J49" s="6">
        <v>79.191825316965179</v>
      </c>
      <c r="K49" s="4">
        <v>0</v>
      </c>
      <c r="L49" s="7">
        <v>1.3975183043402879</v>
      </c>
      <c r="M49" s="3">
        <v>448.1</v>
      </c>
      <c r="N49" s="3">
        <v>254.85</v>
      </c>
    </row>
    <row r="50" spans="1:14" x14ac:dyDescent="0.35">
      <c r="A50" s="8" t="s">
        <v>62</v>
      </c>
      <c r="B50" s="2" t="str">
        <f>HYPERLINK("https://www.suredividend.com/sure-analysis-research-database/","JD.com Inc")</f>
        <v>JD.com Inc</v>
      </c>
      <c r="C50" s="1" t="s">
        <v>118</v>
      </c>
      <c r="D50" s="3">
        <v>26.76</v>
      </c>
      <c r="E50" s="4">
        <v>2.8400597550942999E-2</v>
      </c>
      <c r="F50" s="4" t="s">
        <v>122</v>
      </c>
      <c r="G50" s="4" t="s">
        <v>122</v>
      </c>
      <c r="H50" s="3">
        <v>0.75999999046325606</v>
      </c>
      <c r="I50" s="5">
        <v>42203.632054000002</v>
      </c>
      <c r="J50" s="6">
        <v>12.098263148567909</v>
      </c>
      <c r="K50" s="4">
        <v>0.34389139839966337</v>
      </c>
      <c r="L50" s="7">
        <v>1.436257518100301</v>
      </c>
      <c r="M50" s="3">
        <v>40.78</v>
      </c>
      <c r="N50" s="3">
        <v>20.239999999999998</v>
      </c>
    </row>
    <row r="51" spans="1:14" x14ac:dyDescent="0.35">
      <c r="A51" s="8" t="s">
        <v>63</v>
      </c>
      <c r="B51" s="2" t="str">
        <f>HYPERLINK("https://www.suredividend.com/sure-analysis-KDP/","Keurig Dr Pepper Inc")</f>
        <v>Keurig Dr Pepper Inc</v>
      </c>
      <c r="C51" s="1" t="s">
        <v>120</v>
      </c>
      <c r="D51" s="3">
        <v>32.659999999999997</v>
      </c>
      <c r="E51" s="4">
        <v>2.6331904470300059E-2</v>
      </c>
      <c r="F51" s="4">
        <v>0</v>
      </c>
      <c r="G51" s="4">
        <v>7.4655931692266808E-2</v>
      </c>
      <c r="H51" s="3">
        <v>0.84859021417706004</v>
      </c>
      <c r="I51" s="5">
        <v>44273.055821000002</v>
      </c>
      <c r="J51" s="6">
        <v>20.421151209178969</v>
      </c>
      <c r="K51" s="4">
        <v>0.54747755753358707</v>
      </c>
      <c r="L51" s="7">
        <v>0.22499638289622401</v>
      </c>
      <c r="M51" s="3">
        <v>34.78</v>
      </c>
      <c r="N51" s="3">
        <v>26.92</v>
      </c>
    </row>
    <row r="52" spans="1:14" x14ac:dyDescent="0.35">
      <c r="A52" s="8" t="s">
        <v>64</v>
      </c>
      <c r="B52" s="2" t="str">
        <f>HYPERLINK("https://www.suredividend.com/sure-analysis-KHC/","Kraft Heinz Co")</f>
        <v>Kraft Heinz Co</v>
      </c>
      <c r="C52" s="1" t="s">
        <v>120</v>
      </c>
      <c r="D52" s="3">
        <v>32.090000000000003</v>
      </c>
      <c r="E52" s="4">
        <v>4.9859769398566532E-2</v>
      </c>
      <c r="F52" s="4">
        <v>0</v>
      </c>
      <c r="G52" s="4">
        <v>0</v>
      </c>
      <c r="H52" s="3">
        <v>1.5462135877932379</v>
      </c>
      <c r="I52" s="5">
        <v>38966.828659999999</v>
      </c>
      <c r="J52" s="6">
        <v>13.81802434765248</v>
      </c>
      <c r="K52" s="4">
        <v>0.67520244008438335</v>
      </c>
      <c r="L52" s="7">
        <v>0.12957266720081101</v>
      </c>
      <c r="M52" s="3">
        <v>38.07</v>
      </c>
      <c r="N52" s="3">
        <v>28.64</v>
      </c>
    </row>
    <row r="53" spans="1:14" x14ac:dyDescent="0.35">
      <c r="A53" s="8" t="s">
        <v>65</v>
      </c>
      <c r="B53" s="2" t="str">
        <f>HYPERLINK("https://www.suredividend.com/sure-analysis-KLAC/","KLA Corp.")</f>
        <v>KLA Corp.</v>
      </c>
      <c r="C53" s="1" t="s">
        <v>115</v>
      </c>
      <c r="D53" s="3">
        <v>855.21</v>
      </c>
      <c r="E53" s="4">
        <v>6.7819599864360793E-3</v>
      </c>
      <c r="F53" s="4">
        <v>0.1153846153846154</v>
      </c>
      <c r="G53" s="4">
        <v>0.1409361684229278</v>
      </c>
      <c r="H53" s="3">
        <v>5.613745528650961</v>
      </c>
      <c r="I53" s="5">
        <v>115145.432495</v>
      </c>
      <c r="J53" s="6">
        <v>44.115266094649868</v>
      </c>
      <c r="K53" s="4">
        <v>0.2940673404217371</v>
      </c>
      <c r="L53" s="7">
        <v>1.8544697112480351</v>
      </c>
      <c r="M53" s="3">
        <v>876.55</v>
      </c>
      <c r="N53" s="3">
        <v>434.03</v>
      </c>
    </row>
    <row r="54" spans="1:14" x14ac:dyDescent="0.35">
      <c r="A54" s="8" t="s">
        <v>66</v>
      </c>
      <c r="B54" s="2" t="str">
        <f>HYPERLINK("https://www.suredividend.com/sure-analysis-research-database/","Lucid Group Inc")</f>
        <v>Lucid Group Inc</v>
      </c>
      <c r="C54" s="1" t="s">
        <v>122</v>
      </c>
      <c r="D54" s="3">
        <v>2.93</v>
      </c>
      <c r="E54" s="4">
        <v>0</v>
      </c>
      <c r="F54" s="4" t="s">
        <v>122</v>
      </c>
      <c r="G54" s="4" t="s">
        <v>122</v>
      </c>
      <c r="H54" s="3">
        <v>0</v>
      </c>
      <c r="I54" s="5">
        <v>6759.9497490000003</v>
      </c>
      <c r="J54" s="6" t="s">
        <v>122</v>
      </c>
      <c r="K54" s="4">
        <v>0</v>
      </c>
      <c r="L54" s="7">
        <v>1.648564042734028</v>
      </c>
      <c r="M54" s="3">
        <v>8.3699999999999992</v>
      </c>
      <c r="N54" s="3">
        <v>2.29</v>
      </c>
    </row>
    <row r="55" spans="1:14" x14ac:dyDescent="0.35">
      <c r="A55" s="8" t="s">
        <v>67</v>
      </c>
      <c r="B55" s="2" t="str">
        <f>HYPERLINK("https://www.suredividend.com/sure-analysis-LRCX/","Lam Research Corp.")</f>
        <v>Lam Research Corp.</v>
      </c>
      <c r="C55" s="1" t="s">
        <v>115</v>
      </c>
      <c r="D55" s="3">
        <v>1087.8</v>
      </c>
      <c r="E55" s="4">
        <v>7.3083287369001661E-3</v>
      </c>
      <c r="F55" s="4">
        <v>0.15942028985507251</v>
      </c>
      <c r="G55" s="4">
        <v>0.1170340997937203</v>
      </c>
      <c r="H55" s="3">
        <v>7.9582561972346264</v>
      </c>
      <c r="I55" s="5">
        <v>142220.05979999999</v>
      </c>
      <c r="J55" s="6">
        <v>39.395843798398182</v>
      </c>
      <c r="K55" s="4">
        <v>0.29279824125219372</v>
      </c>
      <c r="L55" s="7">
        <v>1.854388403717576</v>
      </c>
      <c r="M55" s="3">
        <v>1101.81</v>
      </c>
      <c r="N55" s="3">
        <v>567.95000000000005</v>
      </c>
    </row>
    <row r="56" spans="1:14" x14ac:dyDescent="0.35">
      <c r="A56" s="8" t="s">
        <v>68</v>
      </c>
      <c r="B56" s="2" t="str">
        <f>HYPERLINK("https://www.suredividend.com/sure-analysis-research-database/","Lululemon Athletica inc.")</f>
        <v>Lululemon Athletica inc.</v>
      </c>
      <c r="C56" s="1" t="s">
        <v>118</v>
      </c>
      <c r="D56" s="3">
        <v>298.14</v>
      </c>
      <c r="E56" s="4">
        <v>0</v>
      </c>
      <c r="F56" s="4" t="s">
        <v>122</v>
      </c>
      <c r="G56" s="4" t="s">
        <v>122</v>
      </c>
      <c r="H56" s="3">
        <v>0</v>
      </c>
      <c r="I56" s="5">
        <v>35742.931594000001</v>
      </c>
      <c r="J56" s="6">
        <v>22.604854518728111</v>
      </c>
      <c r="K56" s="4">
        <v>0</v>
      </c>
      <c r="L56" s="7">
        <v>1.2195040119621889</v>
      </c>
      <c r="M56" s="3">
        <v>516.39</v>
      </c>
      <c r="N56" s="3">
        <v>293.02999999999997</v>
      </c>
    </row>
    <row r="57" spans="1:14" x14ac:dyDescent="0.35">
      <c r="A57" s="8" t="s">
        <v>69</v>
      </c>
      <c r="B57" s="2" t="str">
        <f>HYPERLINK("https://www.suredividend.com/sure-analysis-MAR/","Marriott International, Inc.")</f>
        <v>Marriott International, Inc.</v>
      </c>
      <c r="C57" s="1" t="s">
        <v>118</v>
      </c>
      <c r="D57" s="3">
        <v>240.98</v>
      </c>
      <c r="E57" s="4">
        <v>9.3368744294132291E-3</v>
      </c>
      <c r="F57" s="4" t="s">
        <v>122</v>
      </c>
      <c r="G57" s="4" t="s">
        <v>122</v>
      </c>
      <c r="H57" s="3">
        <v>2.1746800753061302</v>
      </c>
      <c r="I57" s="5">
        <v>68829.275590000005</v>
      </c>
      <c r="J57" s="6">
        <v>23.816358335591691</v>
      </c>
      <c r="K57" s="4">
        <v>0.2241938221965083</v>
      </c>
      <c r="L57" s="7">
        <v>0.96996415020824112</v>
      </c>
      <c r="M57" s="3">
        <v>259.18</v>
      </c>
      <c r="N57" s="3">
        <v>178.12</v>
      </c>
    </row>
    <row r="58" spans="1:14" x14ac:dyDescent="0.35">
      <c r="A58" s="8" t="s">
        <v>70</v>
      </c>
      <c r="B58" s="2" t="str">
        <f>HYPERLINK("https://www.suredividend.com/sure-analysis-MCHP/","Microchip Technology, Inc.")</f>
        <v>Microchip Technology, Inc.</v>
      </c>
      <c r="C58" s="1" t="s">
        <v>115</v>
      </c>
      <c r="D58" s="3">
        <v>92.14</v>
      </c>
      <c r="E58" s="4">
        <v>1.9644019969611459E-2</v>
      </c>
      <c r="F58" s="4">
        <v>0.1801566579634464</v>
      </c>
      <c r="G58" s="4">
        <v>4.3113268928052013E-2</v>
      </c>
      <c r="H58" s="3">
        <v>1.730144718185888</v>
      </c>
      <c r="I58" s="5">
        <v>49468.675670999997</v>
      </c>
      <c r="J58" s="6">
        <v>25.941934905574492</v>
      </c>
      <c r="K58" s="4">
        <v>0.49716802246720931</v>
      </c>
      <c r="L58" s="7">
        <v>1.7593876448907459</v>
      </c>
      <c r="M58" s="3">
        <v>100.57</v>
      </c>
      <c r="N58" s="3">
        <v>67.040000000000006</v>
      </c>
    </row>
    <row r="59" spans="1:14" x14ac:dyDescent="0.35">
      <c r="A59" s="8" t="s">
        <v>71</v>
      </c>
      <c r="B59" s="2" t="str">
        <f>HYPERLINK("https://www.suredividend.com/sure-analysis-MDLZ/","Mondelez International Inc.")</f>
        <v>Mondelez International Inc.</v>
      </c>
      <c r="C59" s="1" t="s">
        <v>120</v>
      </c>
      <c r="D59" s="3">
        <v>66.98</v>
      </c>
      <c r="E59" s="4">
        <v>2.538071065989847E-2</v>
      </c>
      <c r="F59" s="4">
        <v>0</v>
      </c>
      <c r="G59" s="4">
        <v>8.3200405718355075E-2</v>
      </c>
      <c r="H59" s="3">
        <v>1.6687624811947219</v>
      </c>
      <c r="I59" s="5">
        <v>89844.227025999993</v>
      </c>
      <c r="J59" s="6">
        <v>20.942710262386949</v>
      </c>
      <c r="K59" s="4">
        <v>0.53145301948876489</v>
      </c>
      <c r="L59" s="7">
        <v>0.38434205756204298</v>
      </c>
      <c r="M59" s="3">
        <v>75.3</v>
      </c>
      <c r="N59" s="3">
        <v>58.56</v>
      </c>
    </row>
    <row r="60" spans="1:14" x14ac:dyDescent="0.35">
      <c r="A60" s="8" t="s">
        <v>72</v>
      </c>
      <c r="B60" s="2" t="str">
        <f>HYPERLINK("https://www.suredividend.com/sure-analysis-research-database/","MercadoLibre Inc")</f>
        <v>MercadoLibre Inc</v>
      </c>
      <c r="C60" s="1" t="s">
        <v>118</v>
      </c>
      <c r="D60" s="3">
        <v>1658.96</v>
      </c>
      <c r="E60" s="4">
        <v>0</v>
      </c>
      <c r="F60" s="4" t="s">
        <v>122</v>
      </c>
      <c r="G60" s="4" t="s">
        <v>122</v>
      </c>
      <c r="H60" s="3">
        <v>0</v>
      </c>
      <c r="I60" s="5">
        <v>84105.028380000003</v>
      </c>
      <c r="J60" s="6">
        <v>74.429228655150439</v>
      </c>
      <c r="K60" s="4">
        <v>0</v>
      </c>
      <c r="L60" s="7">
        <v>1.5754536982630569</v>
      </c>
      <c r="M60" s="3">
        <v>1825</v>
      </c>
      <c r="N60" s="3">
        <v>1063.02</v>
      </c>
    </row>
    <row r="61" spans="1:14" x14ac:dyDescent="0.35">
      <c r="A61" s="8" t="s">
        <v>73</v>
      </c>
      <c r="B61" s="2" t="str">
        <f>HYPERLINK("https://www.suredividend.com/sure-analysis-research-database/","Monster Beverage Corp.")</f>
        <v>Monster Beverage Corp.</v>
      </c>
      <c r="C61" s="1" t="s">
        <v>120</v>
      </c>
      <c r="D61" s="3">
        <v>49.75</v>
      </c>
      <c r="E61" s="4">
        <v>0</v>
      </c>
      <c r="F61" s="4" t="s">
        <v>122</v>
      </c>
      <c r="G61" s="4" t="s">
        <v>122</v>
      </c>
      <c r="H61" s="3">
        <v>0</v>
      </c>
      <c r="I61" s="5">
        <v>51825.979342999999</v>
      </c>
      <c r="J61" s="6">
        <v>30.92993307026229</v>
      </c>
      <c r="K61" s="4">
        <v>0</v>
      </c>
      <c r="L61" s="7">
        <v>0.69793683971105402</v>
      </c>
      <c r="M61" s="3">
        <v>61.23</v>
      </c>
      <c r="N61" s="3">
        <v>47.13</v>
      </c>
    </row>
    <row r="62" spans="1:14" x14ac:dyDescent="0.35">
      <c r="A62" s="8" t="s">
        <v>74</v>
      </c>
      <c r="B62" s="2" t="str">
        <f>HYPERLINK("https://www.suredividend.com/sure-analysis-research-database/","Moderna Inc")</f>
        <v>Moderna Inc</v>
      </c>
      <c r="C62" s="1" t="s">
        <v>117</v>
      </c>
      <c r="D62" s="3">
        <v>118.32</v>
      </c>
      <c r="E62" s="4">
        <v>0</v>
      </c>
      <c r="F62" s="4" t="s">
        <v>122</v>
      </c>
      <c r="G62" s="4" t="s">
        <v>122</v>
      </c>
      <c r="H62" s="3">
        <v>0</v>
      </c>
      <c r="I62" s="5">
        <v>45344.924379999997</v>
      </c>
      <c r="J62" s="6" t="s">
        <v>122</v>
      </c>
      <c r="K62" s="4">
        <v>0</v>
      </c>
      <c r="L62" s="7">
        <v>1.1815645486521129</v>
      </c>
      <c r="M62" s="3">
        <v>170.47</v>
      </c>
      <c r="N62" s="3">
        <v>62.55</v>
      </c>
    </row>
    <row r="63" spans="1:14" x14ac:dyDescent="0.35">
      <c r="A63" s="8" t="s">
        <v>75</v>
      </c>
      <c r="B63" s="2" t="str">
        <f>HYPERLINK("https://www.suredividend.com/sure-analysis-research-database/","Marvell Technology Inc")</f>
        <v>Marvell Technology Inc</v>
      </c>
      <c r="C63" s="1" t="s">
        <v>115</v>
      </c>
      <c r="D63" s="3">
        <v>72.08</v>
      </c>
      <c r="E63" s="4">
        <v>2.492673569168E-3</v>
      </c>
      <c r="F63" s="4">
        <v>0</v>
      </c>
      <c r="G63" s="4">
        <v>0</v>
      </c>
      <c r="H63" s="3">
        <v>0.17967191086563</v>
      </c>
      <c r="I63" s="5">
        <v>62392.447999999997</v>
      </c>
      <c r="J63" s="6" t="s">
        <v>122</v>
      </c>
      <c r="K63" s="4" t="s">
        <v>122</v>
      </c>
      <c r="L63" s="7">
        <v>2.1610072572311192</v>
      </c>
      <c r="M63" s="3">
        <v>85.61</v>
      </c>
      <c r="N63" s="3">
        <v>45.9</v>
      </c>
    </row>
    <row r="64" spans="1:14" x14ac:dyDescent="0.35">
      <c r="A64" s="8" t="s">
        <v>76</v>
      </c>
      <c r="B64" s="2" t="str">
        <f>HYPERLINK("https://www.suredividend.com/sure-analysis-MSFT/","Microsoft Corporation")</f>
        <v>Microsoft Corporation</v>
      </c>
      <c r="C64" s="1" t="s">
        <v>115</v>
      </c>
      <c r="D64" s="3">
        <v>467.56</v>
      </c>
      <c r="E64" s="4">
        <v>6.4162888185473523E-3</v>
      </c>
      <c r="F64" s="4">
        <v>0.10294117647058811</v>
      </c>
      <c r="G64" s="4">
        <v>0.102708408810896</v>
      </c>
      <c r="H64" s="3">
        <v>2.91417156629951</v>
      </c>
      <c r="I64" s="5">
        <v>3475048.897043</v>
      </c>
      <c r="J64" s="6">
        <v>40.322680138808323</v>
      </c>
      <c r="K64" s="4">
        <v>0.25252786536390898</v>
      </c>
      <c r="L64" s="7">
        <v>1.224050649772279</v>
      </c>
      <c r="M64" s="3">
        <v>468.35</v>
      </c>
      <c r="N64" s="3">
        <v>305.95999999999998</v>
      </c>
    </row>
    <row r="65" spans="1:14" x14ac:dyDescent="0.35">
      <c r="A65" s="8" t="s">
        <v>77</v>
      </c>
      <c r="B65" s="2" t="str">
        <f>HYPERLINK("https://www.suredividend.com/sure-analysis-research-database/","Match Group Inc.")</f>
        <v>Match Group Inc.</v>
      </c>
      <c r="C65" s="1" t="s">
        <v>119</v>
      </c>
      <c r="D65" s="3">
        <v>29.42</v>
      </c>
      <c r="E65" s="4">
        <v>0</v>
      </c>
      <c r="F65" s="4" t="s">
        <v>122</v>
      </c>
      <c r="G65" s="4" t="s">
        <v>122</v>
      </c>
      <c r="H65" s="3">
        <v>0</v>
      </c>
      <c r="I65" s="5">
        <v>7815.9559429999999</v>
      </c>
      <c r="J65" s="6">
        <v>11.952318823020271</v>
      </c>
      <c r="K65" s="4">
        <v>0</v>
      </c>
      <c r="L65" s="7">
        <v>1.012224170181814</v>
      </c>
      <c r="M65" s="3">
        <v>49.24</v>
      </c>
      <c r="N65" s="3">
        <v>27.66</v>
      </c>
    </row>
    <row r="66" spans="1:14" x14ac:dyDescent="0.35">
      <c r="A66" s="8" t="s">
        <v>78</v>
      </c>
      <c r="B66" s="2" t="str">
        <f>HYPERLINK("https://www.suredividend.com/sure-analysis-MU/","Micron Technology Inc.")</f>
        <v>Micron Technology Inc.</v>
      </c>
      <c r="C66" s="1" t="s">
        <v>115</v>
      </c>
      <c r="D66" s="3">
        <v>131.6</v>
      </c>
      <c r="E66" s="4">
        <v>3.4954407294832831E-3</v>
      </c>
      <c r="F66" s="4" t="s">
        <v>122</v>
      </c>
      <c r="G66" s="4" t="s">
        <v>122</v>
      </c>
      <c r="H66" s="3">
        <v>0.45867187061916997</v>
      </c>
      <c r="I66" s="5">
        <v>145923.51850199999</v>
      </c>
      <c r="J66" s="6" t="s">
        <v>122</v>
      </c>
      <c r="K66" s="4" t="s">
        <v>122</v>
      </c>
      <c r="L66" s="7">
        <v>1.6523507097427379</v>
      </c>
      <c r="M66" s="3">
        <v>157.54</v>
      </c>
      <c r="N66" s="3">
        <v>60.16</v>
      </c>
    </row>
    <row r="67" spans="1:14" x14ac:dyDescent="0.35">
      <c r="A67" s="8" t="s">
        <v>79</v>
      </c>
      <c r="B67" s="2" t="str">
        <f>HYPERLINK("https://www.suredividend.com/sure-analysis-research-database/","Netflix Inc.")</f>
        <v>Netflix Inc.</v>
      </c>
      <c r="C67" s="1" t="s">
        <v>119</v>
      </c>
      <c r="D67" s="3">
        <v>690.65</v>
      </c>
      <c r="E67" s="4">
        <v>0</v>
      </c>
      <c r="F67" s="4" t="s">
        <v>122</v>
      </c>
      <c r="G67" s="4" t="s">
        <v>122</v>
      </c>
      <c r="H67" s="3">
        <v>0</v>
      </c>
      <c r="I67" s="5">
        <v>305125.72227500001</v>
      </c>
      <c r="J67" s="6">
        <v>47.41600255027172</v>
      </c>
      <c r="K67" s="4">
        <v>0</v>
      </c>
      <c r="L67" s="7">
        <v>1.298183177855609</v>
      </c>
      <c r="M67" s="3">
        <v>697.49</v>
      </c>
      <c r="N67" s="3">
        <v>344.73</v>
      </c>
    </row>
    <row r="68" spans="1:14" x14ac:dyDescent="0.35">
      <c r="A68" s="8" t="s">
        <v>80</v>
      </c>
      <c r="B68" s="2" t="str">
        <f>HYPERLINK("https://www.suredividend.com/sure-analysis-research-database/","NetEase Inc")</f>
        <v>NetEase Inc</v>
      </c>
      <c r="C68" s="1" t="s">
        <v>119</v>
      </c>
      <c r="D68" s="3">
        <v>91.96</v>
      </c>
      <c r="E68" s="4">
        <v>2.7713042568271999E-2</v>
      </c>
      <c r="F68" s="4">
        <v>6.4516129032258007E-2</v>
      </c>
      <c r="G68" s="4">
        <v>-0.34608549400609828</v>
      </c>
      <c r="H68" s="3">
        <v>2.5484913945783818</v>
      </c>
      <c r="I68" s="5">
        <v>59267.649848000001</v>
      </c>
      <c r="J68" s="6">
        <v>14.01878342608598</v>
      </c>
      <c r="K68" s="4">
        <v>0.3920755991659049</v>
      </c>
      <c r="L68" s="7">
        <v>0.94205057131247205</v>
      </c>
      <c r="M68" s="3">
        <v>114.32</v>
      </c>
      <c r="N68" s="3">
        <v>78.86</v>
      </c>
    </row>
    <row r="69" spans="1:14" x14ac:dyDescent="0.35">
      <c r="A69" s="8" t="s">
        <v>81</v>
      </c>
      <c r="B69" s="2" t="str">
        <f>HYPERLINK("https://www.suredividend.com/sure-analysis-research-database/","NVIDIA Corp")</f>
        <v>NVIDIA Corp</v>
      </c>
      <c r="C69" s="1" t="s">
        <v>115</v>
      </c>
      <c r="D69" s="3">
        <v>125.83</v>
      </c>
      <c r="E69" s="4">
        <v>1.74830251799E-4</v>
      </c>
      <c r="F69" s="4">
        <v>-0.75</v>
      </c>
      <c r="G69" s="4">
        <v>-0.42565082250148262</v>
      </c>
      <c r="H69" s="3">
        <v>2.1998890583926001E-2</v>
      </c>
      <c r="I69" s="5">
        <v>3095209.3700850001</v>
      </c>
      <c r="J69" s="6">
        <v>72.660908260601445</v>
      </c>
      <c r="K69" s="4">
        <v>1.2879912519862999E-3</v>
      </c>
      <c r="M69" s="3">
        <v>140.76</v>
      </c>
      <c r="N69" s="3">
        <v>39.22</v>
      </c>
    </row>
    <row r="70" spans="1:14" x14ac:dyDescent="0.35">
      <c r="A70" s="8" t="s">
        <v>82</v>
      </c>
      <c r="B70" s="2" t="str">
        <f>HYPERLINK("https://www.suredividend.com/sure-analysis-NXPI/","NXP Semiconductors NV")</f>
        <v>NXP Semiconductors NV</v>
      </c>
      <c r="C70" s="1" t="s">
        <v>115</v>
      </c>
      <c r="D70" s="3">
        <v>273.54000000000002</v>
      </c>
      <c r="E70" s="4">
        <v>1.484243620677049E-2</v>
      </c>
      <c r="F70" s="4">
        <v>0</v>
      </c>
      <c r="G70" s="4">
        <v>0.22011660449901951</v>
      </c>
      <c r="H70" s="3">
        <v>4.0078570297384468</v>
      </c>
      <c r="I70" s="5">
        <v>69939.741454999996</v>
      </c>
      <c r="J70" s="6">
        <v>24.792535077894371</v>
      </c>
      <c r="K70" s="4">
        <v>0.37041192511445897</v>
      </c>
      <c r="L70" s="7">
        <v>1.6756631231265089</v>
      </c>
      <c r="M70" s="3">
        <v>284.82</v>
      </c>
      <c r="N70" s="3">
        <v>163.08000000000001</v>
      </c>
    </row>
    <row r="71" spans="1:14" x14ac:dyDescent="0.35">
      <c r="A71" s="8" t="s">
        <v>83</v>
      </c>
      <c r="B71" s="2" t="str">
        <f>HYPERLINK("https://www.suredividend.com/sure-analysis-research-database/","Okta Inc")</f>
        <v>Okta Inc</v>
      </c>
      <c r="C71" s="1" t="s">
        <v>115</v>
      </c>
      <c r="D71" s="3">
        <v>96.35</v>
      </c>
      <c r="E71" s="4">
        <v>0</v>
      </c>
      <c r="F71" s="4" t="s">
        <v>122</v>
      </c>
      <c r="G71" s="4" t="s">
        <v>122</v>
      </c>
      <c r="H71" s="3">
        <v>0</v>
      </c>
      <c r="I71" s="5">
        <v>15507.557647</v>
      </c>
      <c r="J71" s="6" t="s">
        <v>122</v>
      </c>
      <c r="K71" s="4">
        <v>0</v>
      </c>
      <c r="L71" s="7">
        <v>1.751196549607432</v>
      </c>
      <c r="M71" s="3">
        <v>114.5</v>
      </c>
      <c r="N71" s="3">
        <v>65.040000000000006</v>
      </c>
    </row>
    <row r="72" spans="1:14" x14ac:dyDescent="0.35">
      <c r="A72" s="8" t="s">
        <v>84</v>
      </c>
      <c r="B72" s="2" t="str">
        <f>HYPERLINK("https://www.suredividend.com/sure-analysis-research-database/","O`Reilly Automotive, Inc.")</f>
        <v>O`Reilly Automotive, Inc.</v>
      </c>
      <c r="C72" s="1" t="s">
        <v>118</v>
      </c>
      <c r="D72" s="3">
        <v>1026.82</v>
      </c>
      <c r="E72" s="4">
        <v>0</v>
      </c>
      <c r="F72" s="4" t="s">
        <v>122</v>
      </c>
      <c r="G72" s="4" t="s">
        <v>122</v>
      </c>
      <c r="H72" s="3">
        <v>0</v>
      </c>
      <c r="I72" s="5">
        <v>60473.635654999998</v>
      </c>
      <c r="J72" s="6">
        <v>25.441865720596361</v>
      </c>
      <c r="K72" s="4">
        <v>0</v>
      </c>
      <c r="L72" s="7">
        <v>0.51637215165030903</v>
      </c>
      <c r="M72" s="3">
        <v>1169.1099999999999</v>
      </c>
      <c r="N72" s="3">
        <v>860.1</v>
      </c>
    </row>
    <row r="73" spans="1:14" x14ac:dyDescent="0.35">
      <c r="A73" s="8" t="s">
        <v>85</v>
      </c>
      <c r="B73" s="2" t="str">
        <f>HYPERLINK("https://www.suredividend.com/sure-analysis-research-database/","Palo Alto Networks Inc")</f>
        <v>Palo Alto Networks Inc</v>
      </c>
      <c r="C73" s="1" t="s">
        <v>115</v>
      </c>
      <c r="D73" s="3">
        <v>342.09</v>
      </c>
      <c r="E73" s="4">
        <v>0</v>
      </c>
      <c r="F73" s="4" t="s">
        <v>122</v>
      </c>
      <c r="G73" s="4" t="s">
        <v>122</v>
      </c>
      <c r="H73" s="3">
        <v>0</v>
      </c>
      <c r="I73" s="5">
        <v>110768.742</v>
      </c>
      <c r="J73" s="6">
        <v>45.256063899329952</v>
      </c>
      <c r="K73" s="4">
        <v>0</v>
      </c>
      <c r="L73" s="7">
        <v>1.3857079012639679</v>
      </c>
      <c r="M73" s="3">
        <v>380.84</v>
      </c>
      <c r="N73" s="3">
        <v>201.17</v>
      </c>
    </row>
    <row r="74" spans="1:14" x14ac:dyDescent="0.35">
      <c r="A74" s="8" t="s">
        <v>86</v>
      </c>
      <c r="B74" s="2" t="str">
        <f>HYPERLINK("https://www.suredividend.com/sure-analysis-PAYX/","Paychex Inc.")</f>
        <v>Paychex Inc.</v>
      </c>
      <c r="C74" s="1" t="s">
        <v>116</v>
      </c>
      <c r="D74" s="3">
        <v>117.54</v>
      </c>
      <c r="E74" s="4">
        <v>3.3350348817423853E-2</v>
      </c>
      <c r="F74" s="4">
        <v>0.101123595505618</v>
      </c>
      <c r="G74" s="4">
        <v>9.5889781040844779E-2</v>
      </c>
      <c r="H74" s="3">
        <v>3.5809610376348102</v>
      </c>
      <c r="I74" s="5">
        <v>42310.091100999998</v>
      </c>
      <c r="J74" s="6">
        <v>25.474195376687341</v>
      </c>
      <c r="K74" s="4">
        <v>0.78016580340627673</v>
      </c>
      <c r="L74" s="7">
        <v>0.65646355264691203</v>
      </c>
      <c r="M74" s="3">
        <v>127.75</v>
      </c>
      <c r="N74" s="3">
        <v>102.21</v>
      </c>
    </row>
    <row r="75" spans="1:14" x14ac:dyDescent="0.35">
      <c r="A75" s="8" t="s">
        <v>87</v>
      </c>
      <c r="B75" s="2" t="str">
        <f>HYPERLINK("https://www.suredividend.com/sure-analysis-PCAR/","Paccar Inc.")</f>
        <v>Paccar Inc.</v>
      </c>
      <c r="C75" s="1" t="s">
        <v>116</v>
      </c>
      <c r="D75" s="3">
        <v>100.22</v>
      </c>
      <c r="E75" s="4">
        <v>3.6918778686888837E-2</v>
      </c>
      <c r="F75" s="4">
        <v>0.1111111111111112</v>
      </c>
      <c r="G75" s="4">
        <v>-1.282475708259001E-2</v>
      </c>
      <c r="H75" s="3">
        <v>1.066773603417204</v>
      </c>
      <c r="I75" s="5">
        <v>52529.856597999998</v>
      </c>
      <c r="J75" s="6">
        <v>10.376882896392869</v>
      </c>
      <c r="K75" s="4">
        <v>0.11077607512120501</v>
      </c>
      <c r="L75" s="7">
        <v>0.90283399710459711</v>
      </c>
      <c r="M75" s="3">
        <v>124.8</v>
      </c>
      <c r="N75" s="3">
        <v>74.44</v>
      </c>
    </row>
    <row r="76" spans="1:14" x14ac:dyDescent="0.35">
      <c r="A76" s="8" t="s">
        <v>88</v>
      </c>
      <c r="B76" s="2" t="str">
        <f>HYPERLINK("https://www.suredividend.com/sure-analysis-research-database/","PDD Holdings Inc")</f>
        <v>PDD Holdings Inc</v>
      </c>
      <c r="C76" s="1" t="s">
        <v>118</v>
      </c>
      <c r="D76" s="3">
        <v>136.19</v>
      </c>
      <c r="E76" s="4">
        <v>0</v>
      </c>
      <c r="F76" s="4" t="s">
        <v>122</v>
      </c>
      <c r="G76" s="4" t="s">
        <v>122</v>
      </c>
      <c r="H76" s="3">
        <v>0</v>
      </c>
      <c r="I76" s="5">
        <v>189136.67005700001</v>
      </c>
      <c r="J76" s="6">
        <v>16.922531592284528</v>
      </c>
      <c r="K76" s="4">
        <v>0</v>
      </c>
      <c r="L76" s="7">
        <v>1.2467999164521999</v>
      </c>
      <c r="M76" s="3">
        <v>164.69</v>
      </c>
      <c r="N76" s="3">
        <v>69.06</v>
      </c>
    </row>
    <row r="77" spans="1:14" x14ac:dyDescent="0.35">
      <c r="A77" s="8" t="s">
        <v>89</v>
      </c>
      <c r="B77" s="2" t="str">
        <f>HYPERLINK("https://www.suredividend.com/sure-analysis-PEP/","PepsiCo Inc")</f>
        <v>PepsiCo Inc</v>
      </c>
      <c r="C77" s="1" t="s">
        <v>120</v>
      </c>
      <c r="D77" s="3">
        <v>164.39</v>
      </c>
      <c r="E77" s="4">
        <v>3.297037532696636E-2</v>
      </c>
      <c r="F77" s="4">
        <v>7.1146245059288349E-2</v>
      </c>
      <c r="G77" s="4">
        <v>7.247501827666003E-2</v>
      </c>
      <c r="H77" s="3">
        <v>5.034771052133026</v>
      </c>
      <c r="I77" s="5">
        <v>226001.06725200001</v>
      </c>
      <c r="J77" s="6">
        <v>24.60813014505662</v>
      </c>
      <c r="K77" s="4">
        <v>0.75710842889218433</v>
      </c>
      <c r="L77" s="7">
        <v>0.352220803977422</v>
      </c>
      <c r="M77" s="3">
        <v>181.15</v>
      </c>
      <c r="N77" s="3">
        <v>148.81</v>
      </c>
    </row>
    <row r="78" spans="1:14" x14ac:dyDescent="0.35">
      <c r="A78" s="8" t="s">
        <v>90</v>
      </c>
      <c r="B78" s="2" t="str">
        <f>HYPERLINK("https://www.suredividend.com/sure-analysis-research-database/","Peloton Interactive Inc")</f>
        <v>Peloton Interactive Inc</v>
      </c>
      <c r="C78" s="1" t="s">
        <v>118</v>
      </c>
      <c r="D78" s="3">
        <v>3.46</v>
      </c>
      <c r="E78" s="4">
        <v>0</v>
      </c>
      <c r="F78" s="4" t="s">
        <v>122</v>
      </c>
      <c r="G78" s="4" t="s">
        <v>122</v>
      </c>
      <c r="H78" s="3">
        <v>0</v>
      </c>
      <c r="I78" s="5">
        <v>1220.6820760000001</v>
      </c>
      <c r="J78" s="6" t="s">
        <v>122</v>
      </c>
      <c r="K78" s="4">
        <v>0</v>
      </c>
      <c r="L78" s="7">
        <v>2.3944607170614072</v>
      </c>
      <c r="M78" s="3">
        <v>9.8699999999999992</v>
      </c>
      <c r="N78" s="3">
        <v>2.7</v>
      </c>
    </row>
    <row r="79" spans="1:14" x14ac:dyDescent="0.35">
      <c r="A79" s="8" t="s">
        <v>91</v>
      </c>
      <c r="B79" s="2" t="str">
        <f>HYPERLINK("https://www.suredividend.com/sure-analysis-research-database/","PayPal Holdings Inc")</f>
        <v>PayPal Holdings Inc</v>
      </c>
      <c r="C79" s="1" t="s">
        <v>123</v>
      </c>
      <c r="D79" s="3">
        <v>59.76</v>
      </c>
      <c r="E79" s="4">
        <v>0</v>
      </c>
      <c r="F79" s="4" t="s">
        <v>122</v>
      </c>
      <c r="G79" s="4" t="s">
        <v>122</v>
      </c>
      <c r="H79" s="3">
        <v>0</v>
      </c>
      <c r="I79" s="5">
        <v>62511.711410000004</v>
      </c>
      <c r="J79" s="6">
        <v>14.406939711952059</v>
      </c>
      <c r="K79" s="4">
        <v>0</v>
      </c>
      <c r="L79" s="7">
        <v>1.519000651626907</v>
      </c>
      <c r="M79" s="3">
        <v>76.540000000000006</v>
      </c>
      <c r="N79" s="3">
        <v>50.25</v>
      </c>
    </row>
    <row r="80" spans="1:14" x14ac:dyDescent="0.35">
      <c r="A80" s="8" t="s">
        <v>92</v>
      </c>
      <c r="B80" s="2" t="str">
        <f>HYPERLINK("https://www.suredividend.com/sure-analysis-QCOM/","Qualcomm, Inc.")</f>
        <v>Qualcomm, Inc.</v>
      </c>
      <c r="C80" s="1" t="s">
        <v>115</v>
      </c>
      <c r="D80" s="3">
        <v>205.75</v>
      </c>
      <c r="E80" s="4">
        <v>1.652490886998785E-2</v>
      </c>
      <c r="F80" s="4">
        <v>6.25E-2</v>
      </c>
      <c r="G80" s="4">
        <v>6.5136941314388963E-2</v>
      </c>
      <c r="H80" s="3">
        <v>3.2045418917035011</v>
      </c>
      <c r="I80" s="5">
        <v>229617</v>
      </c>
      <c r="J80" s="6">
        <v>27.38099212974004</v>
      </c>
      <c r="K80" s="4">
        <v>0.43071799619670709</v>
      </c>
      <c r="L80" s="7">
        <v>1.5491505916332231</v>
      </c>
      <c r="M80" s="3">
        <v>230.63</v>
      </c>
      <c r="N80" s="3">
        <v>101.15</v>
      </c>
    </row>
    <row r="81" spans="1:14" x14ac:dyDescent="0.35">
      <c r="A81" s="8" t="s">
        <v>93</v>
      </c>
      <c r="B81" s="2" t="str">
        <f>HYPERLINK("https://www.suredividend.com/sure-analysis-research-database/","Regeneron Pharmaceuticals, Inc.")</f>
        <v>Regeneron Pharmaceuticals, Inc.</v>
      </c>
      <c r="C81" s="1" t="s">
        <v>117</v>
      </c>
      <c r="D81" s="3">
        <v>1034.23</v>
      </c>
      <c r="E81" s="4">
        <v>0</v>
      </c>
      <c r="F81" s="4" t="s">
        <v>122</v>
      </c>
      <c r="G81" s="4" t="s">
        <v>122</v>
      </c>
      <c r="H81" s="3">
        <v>0</v>
      </c>
      <c r="I81" s="5">
        <v>111638.664563</v>
      </c>
      <c r="J81" s="6">
        <v>28.9384272286018</v>
      </c>
      <c r="K81" s="4">
        <v>0</v>
      </c>
      <c r="L81" s="7">
        <v>0.52987651897958499</v>
      </c>
      <c r="M81" s="3">
        <v>1081.17</v>
      </c>
      <c r="N81" s="3">
        <v>688.52</v>
      </c>
    </row>
    <row r="82" spans="1:14" x14ac:dyDescent="0.35">
      <c r="A82" s="8" t="s">
        <v>94</v>
      </c>
      <c r="B82" s="2" t="str">
        <f>HYPERLINK("https://www.suredividend.com/sure-analysis-ROST/","Ross Stores, Inc.")</f>
        <v>Ross Stores, Inc.</v>
      </c>
      <c r="C82" s="1" t="s">
        <v>118</v>
      </c>
      <c r="D82" s="3">
        <v>145.55000000000001</v>
      </c>
      <c r="E82" s="4">
        <v>1.009962212298179E-2</v>
      </c>
      <c r="F82" s="4" t="s">
        <v>122</v>
      </c>
      <c r="G82" s="4" t="s">
        <v>122</v>
      </c>
      <c r="H82" s="3">
        <v>1.3981879312387071</v>
      </c>
      <c r="I82" s="5">
        <v>48551.827568000001</v>
      </c>
      <c r="J82" s="6">
        <v>24.381742738506489</v>
      </c>
      <c r="K82" s="4">
        <v>0.23578211319371109</v>
      </c>
      <c r="L82" s="7">
        <v>0.84202694767607311</v>
      </c>
      <c r="M82" s="3">
        <v>150.44</v>
      </c>
      <c r="N82" s="3">
        <v>105.64</v>
      </c>
    </row>
    <row r="83" spans="1:14" x14ac:dyDescent="0.35">
      <c r="A83" s="8" t="s">
        <v>95</v>
      </c>
      <c r="B83" s="2" t="str">
        <f>HYPERLINK("https://www.suredividend.com/sure-analysis-SBUX/","Starbucks Corp.")</f>
        <v>Starbucks Corp.</v>
      </c>
      <c r="C83" s="1" t="s">
        <v>118</v>
      </c>
      <c r="D83" s="3">
        <v>76.05</v>
      </c>
      <c r="E83" s="4">
        <v>2.998027613412229E-2</v>
      </c>
      <c r="F83" s="4">
        <v>7.547169811320753E-2</v>
      </c>
      <c r="G83" s="4">
        <v>6.8115456707137145E-2</v>
      </c>
      <c r="H83" s="3">
        <v>2.1964097456684861</v>
      </c>
      <c r="I83" s="5">
        <v>86141.835000000006</v>
      </c>
      <c r="J83" s="6">
        <v>20.718128577613161</v>
      </c>
      <c r="K83" s="4">
        <v>0.60507155528057466</v>
      </c>
      <c r="L83" s="7">
        <v>0.77229777410247202</v>
      </c>
      <c r="M83" s="3">
        <v>104.78</v>
      </c>
      <c r="N83" s="3">
        <v>70.72</v>
      </c>
    </row>
    <row r="84" spans="1:14" x14ac:dyDescent="0.35">
      <c r="A84" s="8" t="s">
        <v>96</v>
      </c>
      <c r="B84" s="2" t="str">
        <f>HYPERLINK("https://www.suredividend.com/sure-analysis-research-database/","Seagen Inc")</f>
        <v>Seagen Inc</v>
      </c>
      <c r="C84" s="1" t="s">
        <v>117</v>
      </c>
      <c r="D84" s="3">
        <v>228.74</v>
      </c>
      <c r="E84" s="4">
        <v>0</v>
      </c>
      <c r="F84" s="4" t="s">
        <v>122</v>
      </c>
      <c r="G84" s="4" t="s">
        <v>122</v>
      </c>
      <c r="H84" s="3">
        <v>0</v>
      </c>
      <c r="I84" s="5">
        <v>0</v>
      </c>
      <c r="J84" s="6">
        <v>0</v>
      </c>
      <c r="K84" s="4">
        <v>0</v>
      </c>
    </row>
    <row r="85" spans="1:14" x14ac:dyDescent="0.35">
      <c r="A85" s="8" t="s">
        <v>97</v>
      </c>
      <c r="B85" s="2" t="str">
        <f>HYPERLINK("https://www.suredividend.com/sure-analysis-research-database/","Sirius XM Holdings Inc")</f>
        <v>Sirius XM Holdings Inc</v>
      </c>
      <c r="C85" s="1" t="s">
        <v>119</v>
      </c>
      <c r="D85" s="3">
        <v>3.71</v>
      </c>
      <c r="E85" s="4">
        <v>2.7534208826800001E-2</v>
      </c>
      <c r="F85" s="4">
        <v>9.9173553719008156E-2</v>
      </c>
      <c r="G85" s="4">
        <v>0.14852569628564091</v>
      </c>
      <c r="H85" s="3">
        <v>0.102151914747429</v>
      </c>
      <c r="I85" s="5">
        <v>14271.003585</v>
      </c>
      <c r="J85" s="6">
        <v>11.062793476542639</v>
      </c>
      <c r="K85" s="4">
        <v>0.30639446534921722</v>
      </c>
      <c r="L85" s="7">
        <v>1.3369139681030371</v>
      </c>
      <c r="M85" s="3">
        <v>7.61</v>
      </c>
      <c r="N85" s="3">
        <v>2.4500000000000002</v>
      </c>
    </row>
    <row r="86" spans="1:14" x14ac:dyDescent="0.35">
      <c r="A86" s="8" t="s">
        <v>98</v>
      </c>
      <c r="B86" s="2" t="str">
        <f>HYPERLINK("https://www.suredividend.com/sure-analysis-research-database/","Synopsys, Inc.")</f>
        <v>Synopsys, Inc.</v>
      </c>
      <c r="C86" s="1" t="s">
        <v>115</v>
      </c>
      <c r="D86" s="3">
        <v>621.29999999999995</v>
      </c>
      <c r="E86" s="4">
        <v>0</v>
      </c>
      <c r="F86" s="4" t="s">
        <v>122</v>
      </c>
      <c r="G86" s="4" t="s">
        <v>122</v>
      </c>
      <c r="H86" s="3">
        <v>0</v>
      </c>
      <c r="I86" s="5">
        <v>95193.158580999996</v>
      </c>
      <c r="J86" s="6">
        <v>66.724441602384857</v>
      </c>
      <c r="K86" s="4">
        <v>0</v>
      </c>
      <c r="L86" s="7">
        <v>1.5757007671673571</v>
      </c>
      <c r="M86" s="3">
        <v>629.38</v>
      </c>
      <c r="N86" s="3">
        <v>418.51</v>
      </c>
    </row>
    <row r="87" spans="1:14" x14ac:dyDescent="0.35">
      <c r="A87" s="8" t="s">
        <v>99</v>
      </c>
      <c r="B87" s="2" t="str">
        <f>HYPERLINK("https://www.suredividend.com/sure-analysis-research-database/","Splunk Inc")</f>
        <v>Splunk Inc</v>
      </c>
      <c r="C87" s="1" t="s">
        <v>115</v>
      </c>
      <c r="D87" s="3">
        <v>156.9</v>
      </c>
      <c r="E87" s="4">
        <v>0</v>
      </c>
      <c r="F87" s="4" t="s">
        <v>122</v>
      </c>
      <c r="G87" s="4" t="s">
        <v>122</v>
      </c>
      <c r="H87" s="3">
        <v>0</v>
      </c>
      <c r="I87" s="5">
        <v>0</v>
      </c>
      <c r="J87" s="6">
        <v>0</v>
      </c>
      <c r="K87" s="4">
        <v>0</v>
      </c>
    </row>
    <row r="88" spans="1:14" x14ac:dyDescent="0.35">
      <c r="A88" s="8" t="s">
        <v>100</v>
      </c>
      <c r="B88" s="2" t="str">
        <f>HYPERLINK("https://www.suredividend.com/sure-analysis-SWKS/","Skyworks Solutions, Inc.")</f>
        <v>Skyworks Solutions, Inc.</v>
      </c>
      <c r="C88" s="1" t="s">
        <v>115</v>
      </c>
      <c r="D88" s="3">
        <v>105.56</v>
      </c>
      <c r="E88" s="4">
        <v>2.57673361121637E-2</v>
      </c>
      <c r="F88" s="4">
        <v>9.6774193548387233E-2</v>
      </c>
      <c r="G88" s="4">
        <v>9.0966078501449665E-2</v>
      </c>
      <c r="H88" s="3">
        <v>2.6637482325100099</v>
      </c>
      <c r="I88" s="5">
        <v>16936.743307000001</v>
      </c>
      <c r="J88" s="6">
        <v>19.804423885781109</v>
      </c>
      <c r="K88" s="4">
        <v>0.50070455498308453</v>
      </c>
      <c r="L88" s="7">
        <v>1.5699946403403731</v>
      </c>
      <c r="M88" s="3">
        <v>112</v>
      </c>
      <c r="N88" s="3">
        <v>81.56</v>
      </c>
    </row>
    <row r="89" spans="1:14" x14ac:dyDescent="0.35">
      <c r="A89" s="8" t="s">
        <v>101</v>
      </c>
      <c r="B89" s="2" t="str">
        <f>HYPERLINK("https://www.suredividend.com/sure-analysis-research-database/","Atlassian Corporation")</f>
        <v>Atlassian Corporation</v>
      </c>
      <c r="C89" s="1" t="s">
        <v>115</v>
      </c>
      <c r="D89" s="3">
        <v>187.32</v>
      </c>
      <c r="E89" s="4">
        <v>0</v>
      </c>
      <c r="F89" s="4" t="s">
        <v>122</v>
      </c>
      <c r="G89" s="4" t="s">
        <v>122</v>
      </c>
      <c r="H89" s="3">
        <v>0</v>
      </c>
      <c r="I89" s="5">
        <v>48142.596009000001</v>
      </c>
      <c r="J89" s="6" t="s">
        <v>122</v>
      </c>
      <c r="K89" s="4">
        <v>0</v>
      </c>
      <c r="L89" s="7">
        <v>1.546515910698389</v>
      </c>
      <c r="M89" s="3">
        <v>258.69</v>
      </c>
      <c r="N89" s="3">
        <v>152.34</v>
      </c>
    </row>
    <row r="90" spans="1:14" x14ac:dyDescent="0.35">
      <c r="A90" s="8" t="s">
        <v>102</v>
      </c>
      <c r="B90" s="2" t="str">
        <f>HYPERLINK("https://www.suredividend.com/sure-analysis-research-database/","T-Mobile US Inc")</f>
        <v>T-Mobile US Inc</v>
      </c>
      <c r="C90" s="1" t="s">
        <v>119</v>
      </c>
      <c r="D90" s="3">
        <v>179.24</v>
      </c>
      <c r="E90" s="4">
        <v>7.2252882669610009E-3</v>
      </c>
      <c r="F90" s="4" t="s">
        <v>122</v>
      </c>
      <c r="G90" s="4" t="s">
        <v>122</v>
      </c>
      <c r="H90" s="3">
        <v>1.2950606689702051</v>
      </c>
      <c r="I90" s="5">
        <v>210043.15738300001</v>
      </c>
      <c r="J90" s="6">
        <v>24.002189165028</v>
      </c>
      <c r="K90" s="4">
        <v>0.17619873047213669</v>
      </c>
      <c r="L90" s="7">
        <v>0.34542404849470798</v>
      </c>
      <c r="M90" s="3">
        <v>182.67</v>
      </c>
      <c r="N90" s="3">
        <v>128.32</v>
      </c>
    </row>
    <row r="91" spans="1:14" x14ac:dyDescent="0.35">
      <c r="A91" s="8" t="s">
        <v>103</v>
      </c>
      <c r="B91" s="2" t="str">
        <f>HYPERLINK("https://www.suredividend.com/sure-analysis-research-database/","Tesla Inc")</f>
        <v>Tesla Inc</v>
      </c>
      <c r="C91" s="1" t="s">
        <v>118</v>
      </c>
      <c r="D91" s="3">
        <v>251.52</v>
      </c>
      <c r="E91" s="4">
        <v>0</v>
      </c>
      <c r="F91" s="4" t="s">
        <v>122</v>
      </c>
      <c r="G91" s="4" t="s">
        <v>122</v>
      </c>
      <c r="H91" s="3">
        <v>0</v>
      </c>
      <c r="I91" s="5">
        <v>788130.385718</v>
      </c>
      <c r="J91" s="6">
        <v>58.756711099021388</v>
      </c>
      <c r="K91" s="4">
        <v>0</v>
      </c>
      <c r="L91" s="7">
        <v>1.9682458513423871</v>
      </c>
      <c r="M91" s="3">
        <v>299.29000000000002</v>
      </c>
      <c r="N91" s="3">
        <v>138.80000000000001</v>
      </c>
    </row>
    <row r="92" spans="1:14" x14ac:dyDescent="0.35">
      <c r="A92" s="8" t="s">
        <v>104</v>
      </c>
      <c r="B92" s="2" t="str">
        <f>HYPERLINK("https://www.suredividend.com/sure-analysis-research-database/","Take-Two Interactive Software, Inc.")</f>
        <v>Take-Two Interactive Software, Inc.</v>
      </c>
      <c r="C92" s="1" t="s">
        <v>119</v>
      </c>
      <c r="D92" s="3">
        <v>151.74</v>
      </c>
      <c r="E92" s="4">
        <v>0</v>
      </c>
      <c r="F92" s="4" t="s">
        <v>122</v>
      </c>
      <c r="G92" s="4" t="s">
        <v>122</v>
      </c>
      <c r="H92" s="3">
        <v>0</v>
      </c>
      <c r="I92" s="5">
        <v>26006.018472</v>
      </c>
      <c r="J92" s="6" t="s">
        <v>122</v>
      </c>
      <c r="K92" s="4">
        <v>0</v>
      </c>
      <c r="L92" s="7">
        <v>0.95555882371822609</v>
      </c>
      <c r="M92" s="3">
        <v>171.59</v>
      </c>
      <c r="N92" s="3">
        <v>130.34</v>
      </c>
    </row>
    <row r="93" spans="1:14" x14ac:dyDescent="0.35">
      <c r="A93" s="8" t="s">
        <v>105</v>
      </c>
      <c r="B93" s="2" t="str">
        <f>HYPERLINK("https://www.suredividend.com/sure-analysis-TXN/","Texas Instruments Inc.")</f>
        <v>Texas Instruments Inc.</v>
      </c>
      <c r="C93" s="1" t="s">
        <v>115</v>
      </c>
      <c r="D93" s="3">
        <v>198.79</v>
      </c>
      <c r="E93" s="4">
        <v>2.615825745761859E-2</v>
      </c>
      <c r="F93" s="4">
        <v>4.8387096774193512E-2</v>
      </c>
      <c r="G93" s="4">
        <v>0.110428309953333</v>
      </c>
      <c r="H93" s="3">
        <v>5.0244257751958061</v>
      </c>
      <c r="I93" s="5">
        <v>180994.745803</v>
      </c>
      <c r="J93" s="6">
        <v>30.791892787230349</v>
      </c>
      <c r="K93" s="4">
        <v>0.78262083725791376</v>
      </c>
      <c r="L93" s="7">
        <v>1.246871299313306</v>
      </c>
      <c r="M93" s="3">
        <v>206</v>
      </c>
      <c r="N93" s="3">
        <v>133.52000000000001</v>
      </c>
    </row>
    <row r="94" spans="1:14" x14ac:dyDescent="0.35">
      <c r="A94" s="8" t="s">
        <v>106</v>
      </c>
      <c r="B94" s="2" t="str">
        <f>HYPERLINK("https://www.suredividend.com/sure-analysis-VRSK/","Verisk Analytics Inc")</f>
        <v>Verisk Analytics Inc</v>
      </c>
      <c r="C94" s="1" t="s">
        <v>116</v>
      </c>
      <c r="D94" s="3">
        <v>274.45</v>
      </c>
      <c r="E94" s="4">
        <v>5.6840954636545827E-3</v>
      </c>
      <c r="F94" s="4">
        <v>0.14705882352941169</v>
      </c>
      <c r="G94" s="4">
        <v>9.3011973943858628E-2</v>
      </c>
      <c r="H94" s="3">
        <v>1.455240276688806</v>
      </c>
      <c r="I94" s="5">
        <v>39157.218795000001</v>
      </c>
      <c r="J94" s="6">
        <v>50.337085479688909</v>
      </c>
      <c r="K94" s="4">
        <v>0.27150005162104579</v>
      </c>
      <c r="L94" s="7">
        <v>0.52672470541739003</v>
      </c>
      <c r="M94" s="3">
        <v>275.08</v>
      </c>
      <c r="N94" s="3">
        <v>213.7</v>
      </c>
    </row>
    <row r="95" spans="1:14" x14ac:dyDescent="0.35">
      <c r="A95" s="8" t="s">
        <v>107</v>
      </c>
      <c r="B95" s="2" t="str">
        <f>HYPERLINK("https://www.suredividend.com/sure-analysis-research-database/","Verisign Inc.")</f>
        <v>Verisign Inc.</v>
      </c>
      <c r="C95" s="1" t="s">
        <v>115</v>
      </c>
      <c r="D95" s="3">
        <v>176.8</v>
      </c>
      <c r="E95" s="4">
        <v>0</v>
      </c>
      <c r="F95" s="4" t="s">
        <v>122</v>
      </c>
      <c r="G95" s="4" t="s">
        <v>122</v>
      </c>
      <c r="H95" s="3">
        <v>0</v>
      </c>
      <c r="I95" s="5">
        <v>17609.28</v>
      </c>
      <c r="J95" s="6">
        <v>21.139591836734692</v>
      </c>
      <c r="K95" s="4">
        <v>0</v>
      </c>
      <c r="L95" s="7">
        <v>0.58727973569403102</v>
      </c>
      <c r="M95" s="3">
        <v>225.11</v>
      </c>
      <c r="N95" s="3">
        <v>167.05</v>
      </c>
    </row>
    <row r="96" spans="1:14" x14ac:dyDescent="0.35">
      <c r="A96" s="8" t="s">
        <v>108</v>
      </c>
      <c r="B96" s="2" t="str">
        <f>HYPERLINK("https://www.suredividend.com/sure-analysis-research-database/","Vertex Pharmaceuticals, Inc.")</f>
        <v>Vertex Pharmaceuticals, Inc.</v>
      </c>
      <c r="C96" s="1" t="s">
        <v>117</v>
      </c>
      <c r="D96" s="3">
        <v>474.57</v>
      </c>
      <c r="E96" s="4">
        <v>0</v>
      </c>
      <c r="F96" s="4" t="s">
        <v>122</v>
      </c>
      <c r="G96" s="4" t="s">
        <v>122</v>
      </c>
      <c r="H96" s="3">
        <v>0</v>
      </c>
      <c r="I96" s="5">
        <v>122464.395869</v>
      </c>
      <c r="J96" s="6">
        <v>30.468327578392291</v>
      </c>
      <c r="K96" s="4">
        <v>0</v>
      </c>
      <c r="L96" s="7">
        <v>0.62144942735480602</v>
      </c>
      <c r="M96" s="3">
        <v>486.43</v>
      </c>
      <c r="N96" s="3">
        <v>339.02</v>
      </c>
    </row>
    <row r="97" spans="1:14" x14ac:dyDescent="0.35">
      <c r="A97" s="8" t="s">
        <v>109</v>
      </c>
      <c r="B97" s="2" t="str">
        <f>HYPERLINK("https://www.suredividend.com/sure-analysis-WBA/","Walgreens Boots Alliance Inc")</f>
        <v>Walgreens Boots Alliance Inc</v>
      </c>
      <c r="C97" s="1" t="s">
        <v>117</v>
      </c>
      <c r="D97" s="3">
        <v>11.26</v>
      </c>
      <c r="E97" s="4">
        <v>8.8809946714031973E-2</v>
      </c>
      <c r="F97" s="4">
        <v>-0.47916666666666657</v>
      </c>
      <c r="G97" s="4">
        <v>-0.11384481679572921</v>
      </c>
      <c r="H97" s="3">
        <v>1.3953739201126849</v>
      </c>
      <c r="I97" s="5">
        <v>9720.476917</v>
      </c>
      <c r="J97" s="6" t="s">
        <v>122</v>
      </c>
      <c r="K97" s="4" t="s">
        <v>122</v>
      </c>
      <c r="L97" s="7">
        <v>0.78930148011567502</v>
      </c>
      <c r="M97" s="3">
        <v>28.23</v>
      </c>
      <c r="N97" s="3">
        <v>10.85</v>
      </c>
    </row>
    <row r="98" spans="1:14" x14ac:dyDescent="0.35">
      <c r="A98" s="8" t="s">
        <v>110</v>
      </c>
      <c r="B98" s="2" t="str">
        <f>HYPERLINK("https://www.suredividend.com/sure-analysis-research-database/","Workday Inc")</f>
        <v>Workday Inc</v>
      </c>
      <c r="C98" s="1" t="s">
        <v>115</v>
      </c>
      <c r="D98" s="3">
        <v>229.13</v>
      </c>
      <c r="E98" s="4">
        <v>0</v>
      </c>
      <c r="F98" s="4" t="s">
        <v>122</v>
      </c>
      <c r="G98" s="4" t="s">
        <v>122</v>
      </c>
      <c r="H98" s="3">
        <v>0</v>
      </c>
      <c r="I98" s="5">
        <v>48575.56</v>
      </c>
      <c r="J98" s="6">
        <v>32.647849534634886</v>
      </c>
      <c r="K98" s="4">
        <v>0</v>
      </c>
      <c r="L98" s="7">
        <v>0.98074511873004611</v>
      </c>
      <c r="M98" s="3">
        <v>311.27999999999997</v>
      </c>
      <c r="N98" s="3">
        <v>202.01</v>
      </c>
    </row>
    <row r="99" spans="1:14" x14ac:dyDescent="0.35">
      <c r="A99" s="8" t="s">
        <v>111</v>
      </c>
      <c r="B99" s="2" t="str">
        <f>HYPERLINK("https://www.suredividend.com/sure-analysis-XEL/","Xcel Energy, Inc.")</f>
        <v>Xcel Energy, Inc.</v>
      </c>
      <c r="C99" s="1" t="s">
        <v>121</v>
      </c>
      <c r="D99" s="3">
        <v>52.69</v>
      </c>
      <c r="E99" s="4">
        <v>4.1563864110836971E-2</v>
      </c>
      <c r="F99" s="4">
        <v>5.2884615384615419E-2</v>
      </c>
      <c r="G99" s="4">
        <v>6.2149918355790978E-2</v>
      </c>
      <c r="H99" s="3">
        <v>2.0888470923932592</v>
      </c>
      <c r="I99" s="5">
        <v>29276.642040999999</v>
      </c>
      <c r="J99" s="6">
        <v>15.902575796257469</v>
      </c>
      <c r="K99" s="4">
        <v>0.62728140912710484</v>
      </c>
      <c r="L99" s="7">
        <v>0.35623697989280001</v>
      </c>
      <c r="M99" s="3">
        <v>62.25</v>
      </c>
      <c r="N99" s="3">
        <v>45.34</v>
      </c>
    </row>
    <row r="100" spans="1:14" x14ac:dyDescent="0.35">
      <c r="A100" s="8" t="s">
        <v>112</v>
      </c>
      <c r="B100" s="2" t="str">
        <f>HYPERLINK("https://www.suredividend.com/sure-analysis-research-database/","Xilinx, Inc.")</f>
        <v>Xilinx, Inc.</v>
      </c>
      <c r="C100" s="1" t="s">
        <v>115</v>
      </c>
      <c r="D100" s="3">
        <v>194.92</v>
      </c>
      <c r="E100" s="4">
        <v>0</v>
      </c>
      <c r="F100" s="4" t="s">
        <v>122</v>
      </c>
      <c r="G100" s="4" t="s">
        <v>122</v>
      </c>
      <c r="H100" s="3">
        <v>0.74000000953674305</v>
      </c>
      <c r="I100" s="5">
        <v>0</v>
      </c>
      <c r="J100" s="6">
        <v>0</v>
      </c>
      <c r="K100" s="4">
        <v>0.19946091901259921</v>
      </c>
    </row>
    <row r="101" spans="1:14" x14ac:dyDescent="0.35">
      <c r="A101" s="8" t="s">
        <v>113</v>
      </c>
      <c r="B101" s="2" t="str">
        <f>HYPERLINK("https://www.suredividend.com/sure-analysis-research-database/","Zoom Video Communications Inc")</f>
        <v>Zoom Video Communications Inc</v>
      </c>
      <c r="C101" s="1" t="s">
        <v>119</v>
      </c>
      <c r="D101" s="3">
        <v>58.26</v>
      </c>
      <c r="E101" s="4">
        <v>0</v>
      </c>
      <c r="F101" s="4" t="s">
        <v>122</v>
      </c>
      <c r="G101" s="4" t="s">
        <v>122</v>
      </c>
      <c r="H101" s="3">
        <v>0</v>
      </c>
      <c r="I101" s="5">
        <v>17334.949386</v>
      </c>
      <c r="J101" s="6">
        <v>18.32020408206354</v>
      </c>
      <c r="K101" s="4">
        <v>0</v>
      </c>
      <c r="L101" s="7">
        <v>1.198560880606083</v>
      </c>
      <c r="M101" s="3">
        <v>75.91</v>
      </c>
      <c r="N101" s="3">
        <v>55.63</v>
      </c>
    </row>
    <row r="102" spans="1:14" x14ac:dyDescent="0.35">
      <c r="A102" s="8" t="s">
        <v>114</v>
      </c>
      <c r="B102" s="2" t="str">
        <f>HYPERLINK("https://www.suredividend.com/sure-analysis-research-database/","Zscaler Inc")</f>
        <v>Zscaler Inc</v>
      </c>
      <c r="C102" s="1" t="s">
        <v>115</v>
      </c>
      <c r="D102" s="3">
        <v>201.65</v>
      </c>
      <c r="E102" s="4">
        <v>0</v>
      </c>
      <c r="F102" s="4" t="s">
        <v>122</v>
      </c>
      <c r="G102" s="4" t="s">
        <v>122</v>
      </c>
      <c r="H102" s="3">
        <v>0</v>
      </c>
      <c r="I102" s="5">
        <v>30479.213393999999</v>
      </c>
      <c r="J102" s="6" t="s">
        <v>122</v>
      </c>
      <c r="K102" s="4">
        <v>0</v>
      </c>
      <c r="L102" s="7">
        <v>1.92529283422919</v>
      </c>
      <c r="M102" s="3">
        <v>259.61</v>
      </c>
      <c r="N102" s="3">
        <v>131.59</v>
      </c>
    </row>
    <row r="103" spans="1:14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1:14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1:14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1:14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1:14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1:14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1:14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1:14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1:14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1:14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1:14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1:14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1:14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1:14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1:14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1:14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1:14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1:14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1:14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1:14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1:14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1:14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1:14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1:14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1:14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1:14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4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1:14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1:14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1:14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1:14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1:14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1:14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1:14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1:14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1:14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  <row r="1001" spans="1:14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  <row r="1002" spans="1:14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</row>
    <row r="1003" spans="1:14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</row>
    <row r="1004" spans="1:14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</row>
    <row r="1005" spans="1:14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</row>
    <row r="1006" spans="1:14" x14ac:dyDescent="0.3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 x14ac:dyDescent="0.3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 x14ac:dyDescent="0.3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</row>
    <row r="1009" spans="1:14" x14ac:dyDescent="0.3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</row>
    <row r="1010" spans="1:14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</row>
    <row r="1011" spans="1:14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</row>
    <row r="1012" spans="1:14" x14ac:dyDescent="0.3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</row>
    <row r="1013" spans="1:14" x14ac:dyDescent="0.3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</row>
    <row r="1014" spans="1:14" x14ac:dyDescent="0.3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</row>
    <row r="1015" spans="1:14" x14ac:dyDescent="0.3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 x14ac:dyDescent="0.3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 x14ac:dyDescent="0.3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 x14ac:dyDescent="0.3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</row>
    <row r="1019" spans="1:14" x14ac:dyDescent="0.3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</row>
    <row r="1020" spans="1:14" x14ac:dyDescent="0.3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</row>
    <row r="1021" spans="1:14" x14ac:dyDescent="0.3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</row>
    <row r="1022" spans="1:14" x14ac:dyDescent="0.3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</row>
    <row r="1023" spans="1:14" x14ac:dyDescent="0.3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 x14ac:dyDescent="0.3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</row>
    <row r="1025" spans="1:14" x14ac:dyDescent="0.3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 x14ac:dyDescent="0.3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 x14ac:dyDescent="0.3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</row>
    <row r="1028" spans="1:14" x14ac:dyDescent="0.3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</row>
    <row r="1029" spans="1:14" x14ac:dyDescent="0.3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</row>
    <row r="1030" spans="1:14" x14ac:dyDescent="0.3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</row>
    <row r="1031" spans="1:14" x14ac:dyDescent="0.3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</row>
    <row r="1032" spans="1:14" x14ac:dyDescent="0.3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</row>
    <row r="1033" spans="1:14" x14ac:dyDescent="0.3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</row>
    <row r="1034" spans="1:14" x14ac:dyDescent="0.3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 x14ac:dyDescent="0.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 x14ac:dyDescent="0.3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 x14ac:dyDescent="0.3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</row>
    <row r="1038" spans="1:14" x14ac:dyDescent="0.3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</row>
    <row r="1039" spans="1:14" x14ac:dyDescent="0.3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</row>
    <row r="1040" spans="1:14" x14ac:dyDescent="0.3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</row>
    <row r="1041" spans="1:14" x14ac:dyDescent="0.3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</row>
    <row r="1042" spans="1:14" x14ac:dyDescent="0.3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</row>
    <row r="1043" spans="1:14" x14ac:dyDescent="0.3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</row>
    <row r="1044" spans="1:14" x14ac:dyDescent="0.3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 x14ac:dyDescent="0.3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 x14ac:dyDescent="0.3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</row>
    <row r="1047" spans="1:14" x14ac:dyDescent="0.3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</row>
    <row r="1048" spans="1:14" x14ac:dyDescent="0.3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</row>
    <row r="1049" spans="1:14" x14ac:dyDescent="0.3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</row>
    <row r="1050" spans="1:14" x14ac:dyDescent="0.3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</row>
    <row r="1051" spans="1:14" x14ac:dyDescent="0.3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</row>
    <row r="1052" spans="1:14" x14ac:dyDescent="0.3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</row>
    <row r="1053" spans="1:14" x14ac:dyDescent="0.3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</row>
    <row r="1054" spans="1:14" x14ac:dyDescent="0.3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 x14ac:dyDescent="0.3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 x14ac:dyDescent="0.3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</row>
    <row r="1057" spans="1:14" x14ac:dyDescent="0.3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</row>
    <row r="1058" spans="1:14" x14ac:dyDescent="0.3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</row>
    <row r="1059" spans="1:14" x14ac:dyDescent="0.3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</row>
    <row r="1060" spans="1:14" x14ac:dyDescent="0.3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</row>
    <row r="1061" spans="1:14" x14ac:dyDescent="0.3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</row>
    <row r="1062" spans="1:14" x14ac:dyDescent="0.3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</row>
    <row r="1063" spans="1:14" x14ac:dyDescent="0.3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</row>
    <row r="1064" spans="1:14" x14ac:dyDescent="0.3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 x14ac:dyDescent="0.3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</row>
    <row r="1066" spans="1:14" x14ac:dyDescent="0.3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</row>
    <row r="1067" spans="1:14" x14ac:dyDescent="0.3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</row>
    <row r="1068" spans="1:14" x14ac:dyDescent="0.3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</row>
    <row r="1069" spans="1:14" x14ac:dyDescent="0.3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</row>
    <row r="1070" spans="1:14" x14ac:dyDescent="0.3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</row>
    <row r="1071" spans="1:14" x14ac:dyDescent="0.3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</row>
    <row r="1072" spans="1:14" x14ac:dyDescent="0.3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</row>
    <row r="1073" spans="1:14" x14ac:dyDescent="0.3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 x14ac:dyDescent="0.3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 x14ac:dyDescent="0.3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</row>
    <row r="1076" spans="1:14" x14ac:dyDescent="0.3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</row>
    <row r="1077" spans="1:14" x14ac:dyDescent="0.3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</row>
    <row r="1078" spans="1:14" x14ac:dyDescent="0.3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</row>
    <row r="1079" spans="1:14" x14ac:dyDescent="0.3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</row>
    <row r="1080" spans="1:14" x14ac:dyDescent="0.3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</row>
    <row r="1081" spans="1:14" x14ac:dyDescent="0.3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</row>
    <row r="1082" spans="1:14" x14ac:dyDescent="0.3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</row>
    <row r="1083" spans="1:14" x14ac:dyDescent="0.3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 x14ac:dyDescent="0.3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</row>
    <row r="1085" spans="1:14" x14ac:dyDescent="0.3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</row>
    <row r="1086" spans="1:14" x14ac:dyDescent="0.3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</row>
    <row r="1087" spans="1:14" x14ac:dyDescent="0.3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</row>
    <row r="1088" spans="1:14" x14ac:dyDescent="0.3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</row>
    <row r="1089" spans="1:14" x14ac:dyDescent="0.3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</row>
    <row r="1090" spans="1:14" x14ac:dyDescent="0.3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</row>
    <row r="1091" spans="1:14" x14ac:dyDescent="0.3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</row>
    <row r="1092" spans="1:14" x14ac:dyDescent="0.3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 x14ac:dyDescent="0.3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 x14ac:dyDescent="0.3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</row>
    <row r="1095" spans="1:14" x14ac:dyDescent="0.3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</row>
    <row r="1096" spans="1:14" x14ac:dyDescent="0.3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</row>
    <row r="1097" spans="1:14" x14ac:dyDescent="0.3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</row>
    <row r="1098" spans="1:14" x14ac:dyDescent="0.3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</row>
    <row r="1099" spans="1:14" x14ac:dyDescent="0.3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</row>
    <row r="1100" spans="1:14" x14ac:dyDescent="0.3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</row>
    <row r="1101" spans="1:14" x14ac:dyDescent="0.3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</row>
  </sheetData>
  <autoFilter ref="A1:O102" xr:uid="{00000000-0009-0000-0000-000000000000}"/>
  <conditionalFormatting sqref="A2:A102">
    <cfRule type="cellIs" dxfId="5" priority="1" operator="notEqual">
      <formula>"None"</formula>
    </cfRule>
  </conditionalFormatting>
  <conditionalFormatting sqref="A1:N1">
    <cfRule type="cellIs" dxfId="4" priority="15" operator="notEqual">
      <formula>-13.345</formula>
    </cfRule>
  </conditionalFormatting>
  <conditionalFormatting sqref="B2:B102">
    <cfRule type="cellIs" dxfId="3" priority="2" operator="notEqual">
      <formula>"None"</formula>
    </cfRule>
  </conditionalFormatting>
  <conditionalFormatting sqref="C2:N102">
    <cfRule type="cellIs" dxfId="2" priority="3" operator="notEqual">
      <formula>"None"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5.7265625" customWidth="1"/>
    <col min="2" max="2" width="45.7265625" customWidth="1"/>
    <col min="3" max="9" width="25.7265625" customWidth="1"/>
  </cols>
  <sheetData>
    <row r="1" spans="1:9" x14ac:dyDescent="0.35">
      <c r="A1" s="8" t="s">
        <v>13</v>
      </c>
      <c r="B1" s="8" t="s">
        <v>0</v>
      </c>
      <c r="C1" s="8" t="s">
        <v>124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</row>
    <row r="2" spans="1:9" x14ac:dyDescent="0.35">
      <c r="A2" s="8" t="s">
        <v>14</v>
      </c>
      <c r="B2" t="str">
        <f>HYPERLINK("https://www.suredividend.com/sure-analysis-AAPL/","Apple Inc")</f>
        <v>Apple Inc</v>
      </c>
      <c r="C2">
        <v>0.15556236279164701</v>
      </c>
      <c r="D2">
        <v>0.33833172698836911</v>
      </c>
      <c r="E2">
        <v>0.25584394111060599</v>
      </c>
      <c r="F2">
        <v>0.181809305455986</v>
      </c>
      <c r="G2">
        <v>0.19557919880241301</v>
      </c>
      <c r="H2">
        <v>0.627624016982402</v>
      </c>
      <c r="I2">
        <v>3.6235807931624762</v>
      </c>
    </row>
    <row r="3" spans="1:9" x14ac:dyDescent="0.35">
      <c r="A3" s="8" t="s">
        <v>15</v>
      </c>
      <c r="B3" t="str">
        <f>HYPERLINK("https://www.suredividend.com/sure-analysis-research-database/","Adobe Inc")</f>
        <v>Adobe Inc</v>
      </c>
      <c r="C3">
        <v>0.26884598508117602</v>
      </c>
      <c r="D3">
        <v>0.192158641160949</v>
      </c>
      <c r="E3">
        <v>2.4335812964929999E-2</v>
      </c>
      <c r="F3">
        <v>-3.0606771706334999E-2</v>
      </c>
      <c r="G3">
        <v>0.18692279275951201</v>
      </c>
      <c r="H3">
        <v>0.53613641796594802</v>
      </c>
      <c r="I3">
        <v>0.90255937890650706</v>
      </c>
    </row>
    <row r="4" spans="1:9" x14ac:dyDescent="0.35">
      <c r="A4" s="8" t="s">
        <v>16</v>
      </c>
      <c r="B4" t="str">
        <f>HYPERLINK("https://www.suredividend.com/sure-analysis-ADI/","Analog Devices Inc.")</f>
        <v>Analog Devices Inc.</v>
      </c>
      <c r="C4">
        <v>-2.0324168363883E-2</v>
      </c>
      <c r="D4">
        <v>0.190225807316313</v>
      </c>
      <c r="E4">
        <v>0.25434203678331202</v>
      </c>
      <c r="F4">
        <v>0.17847257418854601</v>
      </c>
      <c r="G4">
        <v>0.25504158286677098</v>
      </c>
      <c r="H4">
        <v>0.70625689109338108</v>
      </c>
      <c r="I4">
        <v>1.288019533735133</v>
      </c>
    </row>
    <row r="5" spans="1:9" x14ac:dyDescent="0.35">
      <c r="A5" s="8" t="s">
        <v>17</v>
      </c>
      <c r="B5" t="str">
        <f>HYPERLINK("https://www.suredividend.com/sure-analysis-ADP/","Automatic Data Processing Inc.")</f>
        <v>Automatic Data Processing Inc.</v>
      </c>
      <c r="C5">
        <v>-3.6057016515441E-2</v>
      </c>
      <c r="D5">
        <v>-3.2396002903304001E-2</v>
      </c>
      <c r="E5">
        <v>1.3079372506653E-2</v>
      </c>
      <c r="F5">
        <v>2.2820232700721001E-2</v>
      </c>
      <c r="G5">
        <v>0.108805675639036</v>
      </c>
      <c r="H5">
        <v>0.17712668353701599</v>
      </c>
      <c r="I5">
        <v>0.61587946620276501</v>
      </c>
    </row>
    <row r="6" spans="1:9" x14ac:dyDescent="0.35">
      <c r="A6" s="8" t="s">
        <v>18</v>
      </c>
      <c r="B6" t="str">
        <f>HYPERLINK("https://www.suredividend.com/sure-analysis-research-database/","Autodesk Inc.")</f>
        <v>Autodesk Inc.</v>
      </c>
      <c r="C6">
        <v>0.146060662104679</v>
      </c>
      <c r="D6">
        <v>1.2789082291411E-2</v>
      </c>
      <c r="E6">
        <v>7.9949459742070003E-2</v>
      </c>
      <c r="F6">
        <v>1.8030228355511001E-2</v>
      </c>
      <c r="G6">
        <v>0.21594309541329401</v>
      </c>
      <c r="H6">
        <v>0.40118711136235102</v>
      </c>
      <c r="I6">
        <v>0.43918016605701599</v>
      </c>
    </row>
    <row r="7" spans="1:9" x14ac:dyDescent="0.35">
      <c r="A7" s="8" t="s">
        <v>19</v>
      </c>
      <c r="B7" t="str">
        <f>HYPERLINK("https://www.suredividend.com/sure-analysis-research-database/","Align Technology, Inc.")</f>
        <v>Align Technology, Inc.</v>
      </c>
      <c r="C7">
        <v>-4.8474668958242997E-2</v>
      </c>
      <c r="D7">
        <v>-0.23294917815983299</v>
      </c>
      <c r="E7">
        <v>-7.9643342904639008E-2</v>
      </c>
      <c r="F7">
        <v>-0.110948905109489</v>
      </c>
      <c r="G7">
        <v>-0.27676503770559902</v>
      </c>
      <c r="H7">
        <v>-4.1360040927156998E-2</v>
      </c>
      <c r="I7">
        <v>-0.108639174503274</v>
      </c>
    </row>
    <row r="8" spans="1:9" x14ac:dyDescent="0.35">
      <c r="A8" s="8" t="s">
        <v>20</v>
      </c>
      <c r="B8" t="str">
        <f>HYPERLINK("https://www.suredividend.com/sure-analysis-research-database/","Alexion Pharmaceuticals Inc.")</f>
        <v>Alexion Pharmaceuticals Inc.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8" t="s">
        <v>21</v>
      </c>
      <c r="B9" t="str">
        <f>HYPERLINK("https://www.suredividend.com/sure-analysis-AMAT/","Applied Materials Inc.")</f>
        <v>Applied Materials Inc.</v>
      </c>
      <c r="C9">
        <v>8.6045574607154007E-2</v>
      </c>
      <c r="D9">
        <v>0.16926790497209901</v>
      </c>
      <c r="E9">
        <v>0.63662135076076309</v>
      </c>
      <c r="F9">
        <v>0.50463752618958702</v>
      </c>
      <c r="G9">
        <v>0.72900906448628611</v>
      </c>
      <c r="H9">
        <v>1.888553901256441</v>
      </c>
      <c r="I9">
        <v>4.836035758619694</v>
      </c>
    </row>
    <row r="10" spans="1:9" x14ac:dyDescent="0.35">
      <c r="A10" s="8" t="s">
        <v>22</v>
      </c>
      <c r="B10" t="str">
        <f>HYPERLINK("https://www.suredividend.com/sure-analysis-research-database/","Advanced Micro Devices Inc.")</f>
        <v>Advanced Micro Devices Inc.</v>
      </c>
      <c r="C10">
        <v>3.4482758620689002E-2</v>
      </c>
      <c r="D10">
        <v>8.6844267104800015E-3</v>
      </c>
      <c r="E10">
        <v>0.24043873574830399</v>
      </c>
      <c r="F10">
        <v>0.16613526897768099</v>
      </c>
      <c r="G10">
        <v>0.50855638437911299</v>
      </c>
      <c r="H10">
        <v>1.285904255319148</v>
      </c>
      <c r="I10">
        <v>4.4571428571428573</v>
      </c>
    </row>
    <row r="11" spans="1:9" x14ac:dyDescent="0.35">
      <c r="A11" s="8" t="s">
        <v>23</v>
      </c>
      <c r="B11" t="str">
        <f>HYPERLINK("https://www.suredividend.com/sure-analysis-AMGN/","AMGEN Inc.")</f>
        <v>AMGEN Inc.</v>
      </c>
      <c r="C11">
        <v>1.1386557355716E-2</v>
      </c>
      <c r="D11">
        <v>0.168036790453718</v>
      </c>
      <c r="E11">
        <v>5.6963419709130013E-2</v>
      </c>
      <c r="F11">
        <v>0.11193654293177401</v>
      </c>
      <c r="G11">
        <v>0.45189274263790702</v>
      </c>
      <c r="H11">
        <v>0.37342210861468</v>
      </c>
      <c r="I11">
        <v>1.005007358831048</v>
      </c>
    </row>
    <row r="12" spans="1:9" x14ac:dyDescent="0.35">
      <c r="A12" s="8" t="s">
        <v>24</v>
      </c>
      <c r="B12" t="str">
        <f>HYPERLINK("https://www.suredividend.com/sure-analysis-research-database/","Amazon.com Inc.")</f>
        <v>Amazon.com Inc.</v>
      </c>
      <c r="C12">
        <v>0.103265666372462</v>
      </c>
      <c r="D12">
        <v>8.0672178094775004E-2</v>
      </c>
      <c r="E12">
        <v>0.37703112090333202</v>
      </c>
      <c r="F12">
        <v>0.31630906936948711</v>
      </c>
      <c r="G12">
        <v>0.53397760392698201</v>
      </c>
      <c r="H12">
        <v>0.76211453744493307</v>
      </c>
      <c r="I12">
        <v>1.0587675188248551</v>
      </c>
    </row>
    <row r="13" spans="1:9" x14ac:dyDescent="0.35">
      <c r="A13" s="8" t="s">
        <v>25</v>
      </c>
      <c r="B13" t="str">
        <f>HYPERLINK("https://www.suredividend.com/sure-analysis-ASML/","ASML Holding NV")</f>
        <v>ASML Holding NV</v>
      </c>
      <c r="C13">
        <v>3.1824380125607003E-2</v>
      </c>
      <c r="D13">
        <v>0.101543943297264</v>
      </c>
      <c r="E13">
        <v>0.53958843434482306</v>
      </c>
      <c r="F13">
        <v>0.43060586920144411</v>
      </c>
      <c r="G13">
        <v>0.52778364304053504</v>
      </c>
      <c r="H13">
        <v>1.562801737060949</v>
      </c>
      <c r="I13">
        <v>4.4232921737585507</v>
      </c>
    </row>
    <row r="14" spans="1:9" x14ac:dyDescent="0.35">
      <c r="A14" s="8" t="s">
        <v>26</v>
      </c>
      <c r="B14" t="str">
        <f>HYPERLINK("https://www.suredividend.com/sure-analysis-research-database/","Activision Blizzard Inc")</f>
        <v>Activision Blizzard Inc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8" t="s">
        <v>27</v>
      </c>
      <c r="B15" t="str">
        <f>HYPERLINK("https://www.suredividend.com/sure-analysis-AVGO/","Broadcom Inc")</f>
        <v>Broadcom Inc</v>
      </c>
      <c r="C15">
        <v>0.21305986268923799</v>
      </c>
      <c r="D15">
        <v>0.27977037749811201</v>
      </c>
      <c r="E15">
        <v>0.64760098594309401</v>
      </c>
      <c r="F15">
        <v>0.54875240828994509</v>
      </c>
      <c r="G15">
        <v>1.0353970351227899</v>
      </c>
      <c r="H15">
        <v>2.8121572928090242</v>
      </c>
      <c r="I15">
        <v>6.1574894768755994</v>
      </c>
    </row>
    <row r="16" spans="1:9" x14ac:dyDescent="0.35">
      <c r="A16" s="8" t="s">
        <v>28</v>
      </c>
      <c r="B16" t="str">
        <f>HYPERLINK("https://www.suredividend.com/sure-analysis-research-database/","Baidu Inc")</f>
        <v>Baidu Inc</v>
      </c>
      <c r="C16">
        <v>-8.6550308008213006E-2</v>
      </c>
      <c r="D16">
        <v>-0.164522490374683</v>
      </c>
      <c r="E16">
        <v>-0.24697418535759599</v>
      </c>
      <c r="F16">
        <v>-0.25291796120581</v>
      </c>
      <c r="G16">
        <v>-0.37305334366852211</v>
      </c>
      <c r="H16">
        <v>-0.42320907617504011</v>
      </c>
      <c r="I16">
        <v>-0.23492991658783999</v>
      </c>
    </row>
    <row r="17" spans="1:9" x14ac:dyDescent="0.35">
      <c r="A17" s="8" t="s">
        <v>29</v>
      </c>
      <c r="B17" t="str">
        <f>HYPERLINK("https://www.suredividend.com/sure-analysis-research-database/","Biogen Inc")</f>
        <v>Biogen Inc</v>
      </c>
      <c r="C17">
        <v>-4.6764109496451003E-2</v>
      </c>
      <c r="D17">
        <v>0.10683278559866501</v>
      </c>
      <c r="E17">
        <v>-0.124980611136962</v>
      </c>
      <c r="F17">
        <v>-0.12799010704486599</v>
      </c>
      <c r="G17">
        <v>-0.21071041309594599</v>
      </c>
      <c r="H17">
        <v>6.1482735911186012E-2</v>
      </c>
      <c r="I17">
        <v>-3.6712913553895013E-2</v>
      </c>
    </row>
    <row r="18" spans="1:9" x14ac:dyDescent="0.35">
      <c r="A18" s="8" t="s">
        <v>30</v>
      </c>
      <c r="B18" t="str">
        <f>HYPERLINK("https://www.suredividend.com/sure-analysis-research-database/","Booking Holdings Inc")</f>
        <v>Booking Holdings Inc</v>
      </c>
      <c r="C18">
        <v>3.0597210911798001E-2</v>
      </c>
      <c r="D18">
        <v>9.6160113594669014E-2</v>
      </c>
      <c r="E18">
        <v>0.16442506114479599</v>
      </c>
      <c r="F18">
        <v>0.118770076245967</v>
      </c>
      <c r="G18">
        <v>0.48411502426718611</v>
      </c>
      <c r="H18">
        <v>1.2195819178861711</v>
      </c>
      <c r="I18">
        <v>1.0618385252782769</v>
      </c>
    </row>
    <row r="19" spans="1:9" x14ac:dyDescent="0.35">
      <c r="A19" s="8" t="s">
        <v>31</v>
      </c>
      <c r="B19" t="str">
        <f>HYPERLINK("https://www.suredividend.com/sure-analysis-research-database/","Biomarin Pharmaceutical Inc.")</f>
        <v>Biomarin Pharmaceutical Inc.</v>
      </c>
      <c r="C19">
        <v>2.2342161415840001E-2</v>
      </c>
      <c r="D19">
        <v>-6.3254744105807004E-2</v>
      </c>
      <c r="E19">
        <v>-0.15569607131750701</v>
      </c>
      <c r="F19">
        <v>-0.15525824517734901</v>
      </c>
      <c r="G19">
        <v>-6.6689584049501011E-2</v>
      </c>
      <c r="H19">
        <v>-5.6855025474756002E-2</v>
      </c>
      <c r="I19">
        <v>-6.7073170731700004E-3</v>
      </c>
    </row>
    <row r="20" spans="1:9" x14ac:dyDescent="0.35">
      <c r="A20" s="8" t="s">
        <v>32</v>
      </c>
      <c r="B20" t="str">
        <f>HYPERLINK("https://www.suredividend.com/sure-analysis-research-database/","Cadence Design Systems, Inc.")</f>
        <v>Cadence Design Systems, Inc.</v>
      </c>
      <c r="C20">
        <v>8.3293974765535003E-2</v>
      </c>
      <c r="D20">
        <v>4.2497240438932E-2</v>
      </c>
      <c r="E20">
        <v>0.27066598076846898</v>
      </c>
      <c r="F20">
        <v>0.17894775489224199</v>
      </c>
      <c r="G20">
        <v>0.38099948391536198</v>
      </c>
      <c r="H20">
        <v>1.117581113162754</v>
      </c>
      <c r="I20">
        <v>3.315414594812526</v>
      </c>
    </row>
    <row r="21" spans="1:9" x14ac:dyDescent="0.35">
      <c r="A21" s="8" t="s">
        <v>33</v>
      </c>
      <c r="B21" t="str">
        <f>HYPERLINK("https://www.suredividend.com/sure-analysis-research-database/","Charter Communications Inc.")</f>
        <v>Charter Communications Inc.</v>
      </c>
      <c r="C21">
        <v>8.5185185185185003E-2</v>
      </c>
      <c r="D21">
        <v>0.12822909267636101</v>
      </c>
      <c r="E21">
        <v>-0.18917248790972499</v>
      </c>
      <c r="F21">
        <v>-0.22355150766697501</v>
      </c>
      <c r="G21">
        <v>-0.17913776689786401</v>
      </c>
      <c r="H21">
        <v>-0.37286480196167998</v>
      </c>
      <c r="I21">
        <v>-0.24868054172475501</v>
      </c>
    </row>
    <row r="22" spans="1:9" x14ac:dyDescent="0.35">
      <c r="A22" s="8" t="s">
        <v>34</v>
      </c>
      <c r="B22" t="str">
        <f>HYPERLINK("https://www.suredividend.com/sure-analysis-CMCSA/","Comcast Corp")</f>
        <v>Comcast Corp</v>
      </c>
      <c r="C22">
        <v>-2.4779764051311E-2</v>
      </c>
      <c r="D22">
        <v>-6.6745218486628011E-2</v>
      </c>
      <c r="E22">
        <v>-9.9994294734039008E-2</v>
      </c>
      <c r="F22">
        <v>-0.104822749702671</v>
      </c>
      <c r="G22">
        <v>-4.1220430665751012E-2</v>
      </c>
      <c r="H22">
        <v>3.0212491530542999E-2</v>
      </c>
      <c r="I22">
        <v>8.7015831232980009E-3</v>
      </c>
    </row>
    <row r="23" spans="1:9" x14ac:dyDescent="0.35">
      <c r="A23" s="8" t="s">
        <v>35</v>
      </c>
      <c r="B23" t="str">
        <f>HYPERLINK("https://www.suredividend.com/sure-analysis-COST/","Costco Wholesale Corp")</f>
        <v>Costco Wholesale Corp</v>
      </c>
      <c r="C23">
        <v>6.1572575812058002E-2</v>
      </c>
      <c r="D23">
        <v>0.244905721587652</v>
      </c>
      <c r="E23">
        <v>0.35840665480762102</v>
      </c>
      <c r="F23">
        <v>0.35003076808636802</v>
      </c>
      <c r="G23">
        <v>0.73540870974644101</v>
      </c>
      <c r="H23">
        <v>0.94155580950844309</v>
      </c>
      <c r="I23">
        <v>2.7130480096558438</v>
      </c>
    </row>
    <row r="24" spans="1:9" x14ac:dyDescent="0.35">
      <c r="A24" s="8" t="s">
        <v>36</v>
      </c>
      <c r="B24" t="str">
        <f>HYPERLINK("https://www.suredividend.com/sure-analysis-research-database/","Copart, Inc.")</f>
        <v>Copart, Inc.</v>
      </c>
      <c r="C24">
        <v>4.074074074074E-3</v>
      </c>
      <c r="D24">
        <v>-4.1202475685233997E-2</v>
      </c>
      <c r="E24">
        <v>0.164769065520945</v>
      </c>
      <c r="F24">
        <v>0.106530612244897</v>
      </c>
      <c r="G24">
        <v>0.19836446016134299</v>
      </c>
      <c r="H24">
        <v>0.93159957249732805</v>
      </c>
      <c r="I24">
        <v>1.9072386058981241</v>
      </c>
    </row>
    <row r="25" spans="1:9" x14ac:dyDescent="0.35">
      <c r="A25" s="8" t="s">
        <v>37</v>
      </c>
      <c r="B25" t="str">
        <f>HYPERLINK("https://www.suredividend.com/sure-analysis-research-database/","Crowdstrike Holdings Inc")</f>
        <v>Crowdstrike Holdings Inc</v>
      </c>
      <c r="C25">
        <v>0.13881582792682201</v>
      </c>
      <c r="D25">
        <v>0.235118858954041</v>
      </c>
      <c r="E25">
        <v>0.57471914652873102</v>
      </c>
      <c r="F25">
        <v>0.52624157919473602</v>
      </c>
      <c r="G25">
        <v>1.685966363385718</v>
      </c>
      <c r="H25">
        <v>1.083627419527323</v>
      </c>
      <c r="I25">
        <v>4.7979467341169473</v>
      </c>
    </row>
    <row r="26" spans="1:9" x14ac:dyDescent="0.35">
      <c r="A26" s="8" t="s">
        <v>38</v>
      </c>
      <c r="B26" t="str">
        <f>HYPERLINK("https://www.suredividend.com/sure-analysis-CSCO/","Cisco Systems, Inc.")</f>
        <v>Cisco Systems, Inc.</v>
      </c>
      <c r="C26">
        <v>3.1130640826142E-2</v>
      </c>
      <c r="D26">
        <v>-2.2602705284859002E-2</v>
      </c>
      <c r="E26">
        <v>-4.4912649942571013E-2</v>
      </c>
      <c r="F26">
        <v>-3.8249428412977002E-2</v>
      </c>
      <c r="G26">
        <v>-4.3061219466165E-2</v>
      </c>
      <c r="H26">
        <v>0.22242981837811099</v>
      </c>
      <c r="I26">
        <v>-6.5336649856890007E-3</v>
      </c>
    </row>
    <row r="27" spans="1:9" x14ac:dyDescent="0.35">
      <c r="A27" s="8" t="s">
        <v>39</v>
      </c>
      <c r="B27" t="str">
        <f>HYPERLINK("https://www.suredividend.com/sure-analysis-CSX/","CSX Corp.")</f>
        <v>CSX Corp.</v>
      </c>
      <c r="C27">
        <v>7.5642965204230006E-3</v>
      </c>
      <c r="D27">
        <v>-7.5995871116685002E-2</v>
      </c>
      <c r="E27">
        <v>-2.5001537159738001E-2</v>
      </c>
      <c r="F27">
        <v>-2.6406885905412E-2</v>
      </c>
      <c r="G27">
        <v>1.0680433773115E-2</v>
      </c>
      <c r="H27">
        <v>0.22122959116313801</v>
      </c>
      <c r="I27">
        <v>0.38336144368098701</v>
      </c>
    </row>
    <row r="28" spans="1:9" x14ac:dyDescent="0.35">
      <c r="A28" s="8" t="s">
        <v>40</v>
      </c>
      <c r="B28" t="str">
        <f>HYPERLINK("https://www.suredividend.com/sure-analysis-CTAS/","Cintas Corporation")</f>
        <v>Cintas Corporation</v>
      </c>
      <c r="C28">
        <v>3.7719617992271998E-2</v>
      </c>
      <c r="D28">
        <v>6.0587546307195997E-2</v>
      </c>
      <c r="E28">
        <v>0.243292835885765</v>
      </c>
      <c r="F28">
        <v>0.19089251346723199</v>
      </c>
      <c r="G28">
        <v>0.49010740531373598</v>
      </c>
      <c r="H28">
        <v>0.95229693610185706</v>
      </c>
      <c r="I28">
        <v>2.1394587155356271</v>
      </c>
    </row>
    <row r="29" spans="1:9" x14ac:dyDescent="0.35">
      <c r="A29" s="8" t="s">
        <v>41</v>
      </c>
      <c r="B29" t="str">
        <f>HYPERLINK("https://www.suredividend.com/sure-analysis-CTSH/","Cognizant Technology Solutions Corp.")</f>
        <v>Cognizant Technology Solutions Corp.</v>
      </c>
      <c r="C29">
        <v>3.7851037851037002E-2</v>
      </c>
      <c r="D29">
        <v>-3.5794703677025003E-2</v>
      </c>
      <c r="E29">
        <v>-5.1147344259092002E-2</v>
      </c>
      <c r="F29">
        <v>-8.4940406743989005E-2</v>
      </c>
      <c r="G29">
        <v>6.8035427363381001E-2</v>
      </c>
      <c r="H29">
        <v>5.1680833426128003E-2</v>
      </c>
      <c r="I29">
        <v>0.14483896493088799</v>
      </c>
    </row>
    <row r="30" spans="1:9" x14ac:dyDescent="0.35">
      <c r="A30" s="8" t="s">
        <v>42</v>
      </c>
      <c r="B30" t="str">
        <f>HYPERLINK("https://www.suredividend.com/sure-analysis-research-database/","Datadog Inc")</f>
        <v>Datadog Inc</v>
      </c>
      <c r="C30">
        <v>0.217958001448225</v>
      </c>
      <c r="D30">
        <v>8.1672025723472E-2</v>
      </c>
      <c r="E30">
        <v>0.160100008621433</v>
      </c>
      <c r="F30">
        <v>0.108584610314714</v>
      </c>
      <c r="G30">
        <v>0.36914936914936902</v>
      </c>
      <c r="H30">
        <v>0.24155748293043</v>
      </c>
      <c r="I30">
        <v>2.583488681757657</v>
      </c>
    </row>
    <row r="31" spans="1:9" x14ac:dyDescent="0.35">
      <c r="A31" s="8" t="s">
        <v>43</v>
      </c>
      <c r="B31" t="str">
        <f>HYPERLINK("https://www.suredividend.com/sure-analysis-research-database/","Dollar Tree Inc")</f>
        <v>Dollar Tree Inc</v>
      </c>
      <c r="C31">
        <v>-6.7319461444308004E-2</v>
      </c>
      <c r="D31">
        <v>-0.18384209318338299</v>
      </c>
      <c r="E31">
        <v>-0.21725731895223399</v>
      </c>
      <c r="F31">
        <v>-0.248996832101372</v>
      </c>
      <c r="G31">
        <v>-0.26650165016501598</v>
      </c>
      <c r="H31">
        <v>-0.35282698374180999</v>
      </c>
      <c r="I31">
        <v>-2.6997446187521999E-2</v>
      </c>
    </row>
    <row r="32" spans="1:9" x14ac:dyDescent="0.35">
      <c r="A32" s="8" t="s">
        <v>44</v>
      </c>
      <c r="B32" t="str">
        <f>HYPERLINK("https://www.suredividend.com/sure-analysis-research-database/","DocuSign Inc")</f>
        <v>DocuSign Inc</v>
      </c>
      <c r="C32">
        <v>1.7183414269704E-2</v>
      </c>
      <c r="D32">
        <v>-8.4244156717672006E-2</v>
      </c>
      <c r="E32">
        <v>-3.2942898975110001E-3</v>
      </c>
      <c r="F32">
        <v>-8.3936080740117006E-2</v>
      </c>
      <c r="G32">
        <v>6.931081877086101E-2</v>
      </c>
      <c r="H32">
        <v>-0.166258420085731</v>
      </c>
      <c r="I32">
        <v>4.4095092024539012E-2</v>
      </c>
    </row>
    <row r="33" spans="1:9" x14ac:dyDescent="0.35">
      <c r="A33" s="8" t="s">
        <v>45</v>
      </c>
      <c r="B33" t="str">
        <f>HYPERLINK("https://www.suredividend.com/sure-analysis-research-database/","Dexcom Inc")</f>
        <v>Dexcom Inc</v>
      </c>
      <c r="C33">
        <v>-3.7178184281841997E-2</v>
      </c>
      <c r="D33">
        <v>-0.18167422442956799</v>
      </c>
      <c r="E33">
        <v>-8.2997257622197007E-2</v>
      </c>
      <c r="F33">
        <v>-8.3810137803207008E-2</v>
      </c>
      <c r="G33">
        <v>-0.112282345592254</v>
      </c>
      <c r="H33">
        <v>0.44901860820800399</v>
      </c>
      <c r="I33">
        <v>2.0938159058439338</v>
      </c>
    </row>
    <row r="34" spans="1:9" x14ac:dyDescent="0.35">
      <c r="A34" s="8" t="s">
        <v>46</v>
      </c>
      <c r="B34" t="str">
        <f>HYPERLINK("https://www.suredividend.com/sure-analysis-research-database/","Electronic Arts, Inc.")</f>
        <v>Electronic Arts, Inc.</v>
      </c>
      <c r="C34">
        <v>2.174543345897E-3</v>
      </c>
      <c r="D34">
        <v>6.2700563017620004E-2</v>
      </c>
      <c r="E34">
        <v>2.3736378626965999E-2</v>
      </c>
      <c r="F34">
        <v>1.4756762231612999E-2</v>
      </c>
      <c r="G34">
        <v>7.5174328949220007E-2</v>
      </c>
      <c r="H34">
        <v>0.12808211354253299</v>
      </c>
      <c r="I34">
        <v>0.517095025275773</v>
      </c>
    </row>
    <row r="35" spans="1:9" x14ac:dyDescent="0.35">
      <c r="A35" s="8" t="s">
        <v>47</v>
      </c>
      <c r="B35" t="str">
        <f>HYPERLINK("https://www.suredividend.com/sure-analysis-EBAY/","EBay Inc.")</f>
        <v>EBay Inc.</v>
      </c>
      <c r="C35">
        <v>-2.6410111299749999E-3</v>
      </c>
      <c r="D35">
        <v>2.5916669253935001E-2</v>
      </c>
      <c r="E35">
        <v>0.25484183344092898</v>
      </c>
      <c r="F35">
        <v>0.23096337377561399</v>
      </c>
      <c r="G35">
        <v>0.21401525154019399</v>
      </c>
      <c r="H35">
        <v>0.278674647802164</v>
      </c>
      <c r="I35">
        <v>0.47097693234396398</v>
      </c>
    </row>
    <row r="36" spans="1:9" x14ac:dyDescent="0.35">
      <c r="A36" s="8" t="s">
        <v>48</v>
      </c>
      <c r="B36" t="str">
        <f>HYPERLINK("https://www.suredividend.com/sure-analysis-EXC/","Exelon Corp.")</f>
        <v>Exelon Corp.</v>
      </c>
      <c r="C36">
        <v>-6.740962217994001E-2</v>
      </c>
      <c r="D36">
        <v>-6.2655381740494009E-2</v>
      </c>
      <c r="E36">
        <v>-1.5285885668692E-2</v>
      </c>
      <c r="F36">
        <v>-4.0407324408110014E-3</v>
      </c>
      <c r="G36">
        <v>-0.11427206897887</v>
      </c>
      <c r="H36">
        <v>-0.12926516679990299</v>
      </c>
      <c r="I36">
        <v>0.19960840530051399</v>
      </c>
    </row>
    <row r="37" spans="1:9" x14ac:dyDescent="0.35">
      <c r="A37" s="8" t="s">
        <v>49</v>
      </c>
      <c r="B37" t="str">
        <f>HYPERLINK("https://www.suredividend.com/sure-analysis-FAST/","Fastenal Co.")</f>
        <v>Fastenal Co.</v>
      </c>
      <c r="C37">
        <v>-3.1139745359716999E-2</v>
      </c>
      <c r="D37">
        <v>-0.16617489996343099</v>
      </c>
      <c r="E37">
        <v>4.2646830624366E-2</v>
      </c>
      <c r="F37">
        <v>-2.266857282772E-3</v>
      </c>
      <c r="G37">
        <v>0.14368492530556801</v>
      </c>
      <c r="H37">
        <v>0.38638289279019411</v>
      </c>
      <c r="I37">
        <v>1.321162786424358</v>
      </c>
    </row>
    <row r="38" spans="1:9" x14ac:dyDescent="0.35">
      <c r="A38" s="8" t="s">
        <v>50</v>
      </c>
      <c r="B38" t="str">
        <f>HYPERLINK("https://www.suredividend.com/sure-analysis-research-database/","Meta Platforms Inc")</f>
        <v>Meta Platforms Inc</v>
      </c>
      <c r="C38">
        <v>-3.4990430387201003E-2</v>
      </c>
      <c r="D38">
        <v>3.3370119291606999E-2</v>
      </c>
      <c r="E38">
        <v>-0.40513068731848911</v>
      </c>
      <c r="F38">
        <v>-0.41537089341459799</v>
      </c>
      <c r="G38">
        <v>-0.41069287940541799</v>
      </c>
      <c r="H38">
        <v>-0.15021607605877199</v>
      </c>
      <c r="I38">
        <v>0.271023204705578</v>
      </c>
    </row>
    <row r="39" spans="1:9" x14ac:dyDescent="0.35">
      <c r="A39" s="8" t="s">
        <v>51</v>
      </c>
      <c r="B39" t="str">
        <f>HYPERLINK("https://www.suredividend.com/sure-analysis-research-database/","Fiserv, Inc.")</f>
        <v>Fiserv, Inc.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8" t="s">
        <v>52</v>
      </c>
      <c r="B40" t="str">
        <f>HYPERLINK("https://www.suredividend.com/sure-analysis-research-database/","Fortinet Inc")</f>
        <v>Fortinet Inc</v>
      </c>
      <c r="C40">
        <v>2.3111706581812001E-2</v>
      </c>
      <c r="D40">
        <v>-0.138485404033281</v>
      </c>
      <c r="E40">
        <v>4.7137470003428002E-2</v>
      </c>
      <c r="F40">
        <v>4.3738253886895007E-2</v>
      </c>
      <c r="G40">
        <v>-0.17790337774189199</v>
      </c>
      <c r="H40">
        <v>3.5423728813558999E-2</v>
      </c>
      <c r="I40">
        <v>2.871846875396121</v>
      </c>
    </row>
    <row r="41" spans="1:9" x14ac:dyDescent="0.35">
      <c r="A41" s="8" t="s">
        <v>53</v>
      </c>
      <c r="B41" t="str">
        <f>HYPERLINK("https://www.suredividend.com/sure-analysis-GILD/","Gilead Sciences, Inc.")</f>
        <v>Gilead Sciences, Inc.</v>
      </c>
      <c r="C41">
        <v>5.6791657224895008E-2</v>
      </c>
      <c r="D41">
        <v>-2.9781588108896001E-2</v>
      </c>
      <c r="E41">
        <v>-0.172994148087246</v>
      </c>
      <c r="F41">
        <v>-0.14951411737699899</v>
      </c>
      <c r="G41">
        <v>-7.3797596512401004E-2</v>
      </c>
      <c r="H41">
        <v>0.20427101786091501</v>
      </c>
      <c r="I41">
        <v>0.2418046294417</v>
      </c>
    </row>
    <row r="42" spans="1:9" x14ac:dyDescent="0.35">
      <c r="A42" s="8" t="s">
        <v>54</v>
      </c>
      <c r="B42" t="str">
        <f>HYPERLINK("https://www.suredividend.com/sure-analysis-research-database/","Alphabet Inc")</f>
        <v>Alphabet Inc</v>
      </c>
      <c r="C42">
        <v>8.6559682386763009E-2</v>
      </c>
      <c r="D42">
        <v>0.24981932441002</v>
      </c>
      <c r="E42">
        <v>0.40037263510211002</v>
      </c>
      <c r="F42">
        <v>0.36519645145644097</v>
      </c>
      <c r="G42">
        <v>0.56892360855699209</v>
      </c>
      <c r="H42">
        <v>0.68936936429513007</v>
      </c>
      <c r="I42">
        <v>2.4004712051159411</v>
      </c>
    </row>
    <row r="43" spans="1:9" x14ac:dyDescent="0.35">
      <c r="A43" s="8" t="s">
        <v>55</v>
      </c>
      <c r="B43" t="str">
        <f>HYPERLINK("https://www.suredividend.com/sure-analysis-GOOGL/","Alphabet Inc")</f>
        <v>Alphabet Inc</v>
      </c>
      <c r="C43">
        <v>8.9092447720991008E-2</v>
      </c>
      <c r="D43">
        <v>0.25270620030417201</v>
      </c>
      <c r="E43">
        <v>0.40748344028533601</v>
      </c>
      <c r="F43">
        <v>0.36758367481070098</v>
      </c>
      <c r="G43">
        <v>0.56909879724378609</v>
      </c>
      <c r="H43">
        <v>0.68667342161968403</v>
      </c>
      <c r="I43">
        <v>2.3732423655171799</v>
      </c>
    </row>
    <row r="44" spans="1:9" x14ac:dyDescent="0.35">
      <c r="A44" s="8" t="s">
        <v>56</v>
      </c>
      <c r="B44" t="str">
        <f>HYPERLINK("https://www.suredividend.com/sure-analysis-HON/","Honeywell International Inc")</f>
        <v>Honeywell International Inc</v>
      </c>
      <c r="C44">
        <v>1.4192191905193999E-2</v>
      </c>
      <c r="D44">
        <v>8.7971162407787004E-2</v>
      </c>
      <c r="E44">
        <v>6.5486451996381007E-2</v>
      </c>
      <c r="F44">
        <v>3.4087265973442013E-2</v>
      </c>
      <c r="G44">
        <v>7.4585575217698999E-2</v>
      </c>
      <c r="H44">
        <v>0.32208506219543098</v>
      </c>
      <c r="I44">
        <v>0.368860235525999</v>
      </c>
    </row>
    <row r="45" spans="1:9" x14ac:dyDescent="0.35">
      <c r="A45" s="8" t="s">
        <v>57</v>
      </c>
      <c r="B45" t="str">
        <f>HYPERLINK("https://www.suredividend.com/sure-analysis-research-database/","Idexx Laboratories, Inc.")</f>
        <v>Idexx Laboratories, Inc.</v>
      </c>
      <c r="C45">
        <v>-1.9845111326234E-2</v>
      </c>
      <c r="D45">
        <v>-6.4557108211109007E-2</v>
      </c>
      <c r="E45">
        <v>-9.5578383206788006E-2</v>
      </c>
      <c r="F45">
        <v>-0.124403206918295</v>
      </c>
      <c r="G45">
        <v>-1.3117816675465001E-2</v>
      </c>
      <c r="H45">
        <v>0.32471992803990501</v>
      </c>
      <c r="I45">
        <v>0.74512549822255703</v>
      </c>
    </row>
    <row r="46" spans="1:9" x14ac:dyDescent="0.35">
      <c r="A46" s="8" t="s">
        <v>58</v>
      </c>
      <c r="B46" t="str">
        <f>HYPERLINK("https://www.suredividend.com/sure-analysis-research-database/","Illumina Inc")</f>
        <v>Illumina Inc</v>
      </c>
      <c r="C46">
        <v>7.5892454377183005E-2</v>
      </c>
      <c r="D46">
        <v>-0.100629691817321</v>
      </c>
      <c r="E46">
        <v>-0.11944674121455</v>
      </c>
      <c r="F46">
        <v>-0.17484509336218601</v>
      </c>
      <c r="G46">
        <v>-0.38568902233302299</v>
      </c>
      <c r="H46">
        <v>-0.40475308936547411</v>
      </c>
      <c r="I46">
        <v>-0.69623096299991205</v>
      </c>
    </row>
    <row r="47" spans="1:9" x14ac:dyDescent="0.35">
      <c r="A47" s="8" t="s">
        <v>59</v>
      </c>
      <c r="B47" t="str">
        <f>HYPERLINK("https://www.suredividend.com/sure-analysis-research-database/","Intel Corp.")</f>
        <v>Intel Corp.</v>
      </c>
      <c r="C47">
        <v>4.0285899935021997E-2</v>
      </c>
      <c r="D47">
        <v>-0.16608937063446899</v>
      </c>
      <c r="E47">
        <v>-0.30954773435916411</v>
      </c>
      <c r="F47">
        <v>-0.35571496121613311</v>
      </c>
      <c r="G47">
        <v>9.6455519784569999E-3</v>
      </c>
      <c r="H47">
        <v>-6.5379642088856008E-2</v>
      </c>
      <c r="I47">
        <v>-0.22908204907198501</v>
      </c>
    </row>
    <row r="48" spans="1:9" x14ac:dyDescent="0.35">
      <c r="A48" s="8" t="s">
        <v>60</v>
      </c>
      <c r="B48" t="str">
        <f>HYPERLINK("https://www.suredividend.com/sure-analysis-INTU/","Intuit Inc")</f>
        <v>Intuit Inc</v>
      </c>
      <c r="C48">
        <v>0.16452191477876199</v>
      </c>
      <c r="D48">
        <v>5.4864799851727007E-2</v>
      </c>
      <c r="E48">
        <v>0.14196713422856699</v>
      </c>
      <c r="F48">
        <v>7.6174659727652999E-2</v>
      </c>
      <c r="G48">
        <v>0.47938975034537501</v>
      </c>
      <c r="H48">
        <v>0.70484977819745009</v>
      </c>
      <c r="I48">
        <v>1.5758702108072919</v>
      </c>
    </row>
    <row r="49" spans="1:9" x14ac:dyDescent="0.35">
      <c r="A49" s="8" t="s">
        <v>61</v>
      </c>
      <c r="B49" t="str">
        <f>HYPERLINK("https://www.suredividend.com/sure-analysis-research-database/","Intuitive Surgical Inc")</f>
        <v>Intuitive Surgical Inc</v>
      </c>
      <c r="C49">
        <v>6.3560540696002005E-2</v>
      </c>
      <c r="D49">
        <v>0.142562887818944</v>
      </c>
      <c r="E49">
        <v>0.375999999999999</v>
      </c>
      <c r="F49">
        <v>0.31539008774009902</v>
      </c>
      <c r="G49">
        <v>0.32906046901674202</v>
      </c>
      <c r="H49">
        <v>1.1463603385731549</v>
      </c>
      <c r="I49">
        <v>1.4779529972923211</v>
      </c>
    </row>
    <row r="50" spans="1:9" x14ac:dyDescent="0.35">
      <c r="A50" s="8" t="s">
        <v>62</v>
      </c>
      <c r="B50" t="str">
        <f>HYPERLINK("https://www.suredividend.com/sure-analysis-research-database/","JD.com Inc")</f>
        <v>JD.com Inc</v>
      </c>
      <c r="C50">
        <v>-0.12520431513566499</v>
      </c>
      <c r="D50">
        <v>2.8439661798616001E-2</v>
      </c>
      <c r="E50">
        <v>3.1754599713143997E-2</v>
      </c>
      <c r="F50">
        <v>-4.7174816360392002E-2</v>
      </c>
      <c r="G50">
        <v>-0.217978316140156</v>
      </c>
      <c r="H50">
        <v>-0.56185090159492102</v>
      </c>
      <c r="I50">
        <v>-6.2939903492614011E-2</v>
      </c>
    </row>
    <row r="51" spans="1:9" x14ac:dyDescent="0.35">
      <c r="A51" s="8" t="s">
        <v>63</v>
      </c>
      <c r="B51" t="str">
        <f>HYPERLINK("https://www.suredividend.com/sure-analysis-KDP/","Keurig Dr Pepper Inc")</f>
        <v>Keurig Dr Pepper Inc</v>
      </c>
      <c r="C51">
        <v>-5.4998726881322013E-2</v>
      </c>
      <c r="D51">
        <v>6.8154539002684006E-2</v>
      </c>
      <c r="E51">
        <v>4.2591091049550001E-2</v>
      </c>
      <c r="F51">
        <v>6.9928345029160004E-3</v>
      </c>
      <c r="G51">
        <v>7.1279795584332006E-2</v>
      </c>
      <c r="H51">
        <v>-3.3636320598399001E-2</v>
      </c>
      <c r="I51">
        <v>0.240575085940022</v>
      </c>
    </row>
    <row r="52" spans="1:9" x14ac:dyDescent="0.35">
      <c r="A52" s="8" t="s">
        <v>64</v>
      </c>
      <c r="B52" t="str">
        <f>HYPERLINK("https://www.suredividend.com/sure-analysis-KHC/","Kraft Heinz Co")</f>
        <v>Kraft Heinz Co</v>
      </c>
      <c r="C52">
        <v>-5.2679744350469002E-2</v>
      </c>
      <c r="D52">
        <v>-0.11377338116582</v>
      </c>
      <c r="E52">
        <v>-0.114397050381948</v>
      </c>
      <c r="F52">
        <v>-9.1405871743543005E-2</v>
      </c>
      <c r="G52">
        <v>-1.7828449001453001E-2</v>
      </c>
      <c r="H52">
        <v>-4.7093024982257002E-2</v>
      </c>
      <c r="I52">
        <v>0.35278123221550001</v>
      </c>
    </row>
    <row r="53" spans="1:9" x14ac:dyDescent="0.35">
      <c r="A53" s="8" t="s">
        <v>65</v>
      </c>
      <c r="B53" t="str">
        <f>HYPERLINK("https://www.suredividend.com/sure-analysis-KLAC/","KLA Corp.")</f>
        <v>KLA Corp.</v>
      </c>
      <c r="C53">
        <v>8.9481126667261005E-2</v>
      </c>
      <c r="D53">
        <v>0.257539524466812</v>
      </c>
      <c r="E53">
        <v>0.58460989721093704</v>
      </c>
      <c r="F53">
        <v>0.48377615922994399</v>
      </c>
      <c r="G53">
        <v>0.86360131949798402</v>
      </c>
      <c r="H53">
        <v>1.990461197716058</v>
      </c>
      <c r="I53">
        <v>6.8483394055080904</v>
      </c>
    </row>
    <row r="54" spans="1:9" x14ac:dyDescent="0.35">
      <c r="A54" s="8" t="s">
        <v>66</v>
      </c>
      <c r="B54" t="str">
        <f>HYPERLINK("https://www.suredividend.com/sure-analysis-research-database/","Lucid Group Inc")</f>
        <v>Lucid Group Inc</v>
      </c>
      <c r="C54">
        <v>5.0179211469534003E-2</v>
      </c>
      <c r="D54">
        <v>0.122605363984674</v>
      </c>
      <c r="E54">
        <v>-0.22486772486772399</v>
      </c>
      <c r="F54">
        <v>-0.30403800475059301</v>
      </c>
      <c r="G54">
        <v>-0.60458839406207809</v>
      </c>
      <c r="H54">
        <v>-0.82994776552524607</v>
      </c>
      <c r="I54">
        <v>-0.70374115267947401</v>
      </c>
    </row>
    <row r="55" spans="1:9" x14ac:dyDescent="0.35">
      <c r="A55" s="8" t="s">
        <v>67</v>
      </c>
      <c r="B55" t="str">
        <f>HYPERLINK("https://www.suredividend.com/sure-analysis-LRCX/","Lam Research Corp.")</f>
        <v>Lam Research Corp.</v>
      </c>
      <c r="C55">
        <v>0.1236502871413</v>
      </c>
      <c r="D55">
        <v>0.12729302001675699</v>
      </c>
      <c r="E55">
        <v>0.49402451996668012</v>
      </c>
      <c r="F55">
        <v>0.39701197657160298</v>
      </c>
      <c r="G55">
        <v>0.76089881922005309</v>
      </c>
      <c r="H55">
        <v>1.895083946256511</v>
      </c>
      <c r="I55">
        <v>5.3874651135069813</v>
      </c>
    </row>
    <row r="56" spans="1:9" x14ac:dyDescent="0.35">
      <c r="A56" s="8" t="s">
        <v>68</v>
      </c>
      <c r="B56" t="str">
        <f>HYPERLINK("https://www.suredividend.com/sure-analysis-research-database/","Lululemon Athletica inc.")</f>
        <v>Lululemon Athletica inc.</v>
      </c>
      <c r="C56">
        <v>-3.2860803840788003E-2</v>
      </c>
      <c r="D56">
        <v>-0.16456973127469299</v>
      </c>
      <c r="E56">
        <v>-0.39291386682956603</v>
      </c>
      <c r="F56">
        <v>-0.41688669835122899</v>
      </c>
      <c r="G56">
        <v>-0.20705337907922999</v>
      </c>
      <c r="H56">
        <v>5.1195261265072997E-2</v>
      </c>
      <c r="I56">
        <v>0.6273129196004581</v>
      </c>
    </row>
    <row r="57" spans="1:9" x14ac:dyDescent="0.35">
      <c r="A57" s="8" t="s">
        <v>69</v>
      </c>
      <c r="B57" t="str">
        <f>HYPERLINK("https://www.suredividend.com/sure-analysis-MAR/","Marriott International, Inc.")</f>
        <v>Marriott International, Inc.</v>
      </c>
      <c r="C57">
        <v>3.5270868239033998E-2</v>
      </c>
      <c r="D57">
        <v>-4.5915466637527012E-2</v>
      </c>
      <c r="E57">
        <v>9.392711117083001E-2</v>
      </c>
      <c r="F57">
        <v>7.8937789372968012E-2</v>
      </c>
      <c r="G57">
        <v>0.34613139444532198</v>
      </c>
      <c r="H57">
        <v>0.78497357131005707</v>
      </c>
      <c r="I57">
        <v>0.76617559001390301</v>
      </c>
    </row>
    <row r="58" spans="1:9" x14ac:dyDescent="0.35">
      <c r="A58" s="8" t="s">
        <v>70</v>
      </c>
      <c r="B58" t="str">
        <f>HYPERLINK("https://www.suredividend.com/sure-analysis-MCHP/","Microchip Technology, Inc.")</f>
        <v>Microchip Technology, Inc.</v>
      </c>
      <c r="C58">
        <v>-2.2905620360551E-2</v>
      </c>
      <c r="D58">
        <v>6.2116648396046997E-2</v>
      </c>
      <c r="E58">
        <v>0.11338955463209401</v>
      </c>
      <c r="F58">
        <v>3.6965676818741001E-2</v>
      </c>
      <c r="G58">
        <v>7.9655972440298012E-2</v>
      </c>
      <c r="H58">
        <v>0.739662376355394</v>
      </c>
      <c r="I58">
        <v>3.5605733631629999</v>
      </c>
    </row>
    <row r="59" spans="1:9" x14ac:dyDescent="0.35">
      <c r="A59" s="8" t="s">
        <v>71</v>
      </c>
      <c r="B59" t="str">
        <f>HYPERLINK("https://www.suredividend.com/sure-analysis-MDLZ/","Mondelez International Inc.")</f>
        <v>Mondelez International Inc.</v>
      </c>
      <c r="C59">
        <v>-2.0144468019160002E-3</v>
      </c>
      <c r="D59">
        <v>-2.1616355133920002E-3</v>
      </c>
      <c r="E59">
        <v>-6.0419066002122997E-2</v>
      </c>
      <c r="F59">
        <v>-5.1857639921067997E-2</v>
      </c>
      <c r="G59">
        <v>-4.5150768669312003E-2</v>
      </c>
      <c r="H59">
        <v>0.15127847257076399</v>
      </c>
      <c r="I59">
        <v>0.384061594667085</v>
      </c>
    </row>
    <row r="60" spans="1:9" x14ac:dyDescent="0.35">
      <c r="A60" s="8" t="s">
        <v>72</v>
      </c>
      <c r="B60" t="str">
        <f>HYPERLINK("https://www.suredividend.com/sure-analysis-research-database/","MercadoLibre Inc")</f>
        <v>MercadoLibre Inc</v>
      </c>
      <c r="C60">
        <v>3.3684341703532003E-2</v>
      </c>
      <c r="D60">
        <v>0.10470660309511701</v>
      </c>
      <c r="E60">
        <v>7.8065803240124007E-2</v>
      </c>
      <c r="F60">
        <v>5.5626964633416001E-2</v>
      </c>
      <c r="G60">
        <v>0.329976911236531</v>
      </c>
      <c r="H60">
        <v>1.3248735232703159</v>
      </c>
      <c r="I60">
        <v>1.5995173775423861</v>
      </c>
    </row>
    <row r="61" spans="1:9" x14ac:dyDescent="0.35">
      <c r="A61" s="8" t="s">
        <v>73</v>
      </c>
      <c r="B61" t="str">
        <f>HYPERLINK("https://www.suredividend.com/sure-analysis-research-database/","Monster Beverage Corp.")</f>
        <v>Monster Beverage Corp.</v>
      </c>
      <c r="C61">
        <v>-4.3269230769229998E-2</v>
      </c>
      <c r="D61">
        <v>-0.110017889087656</v>
      </c>
      <c r="E61">
        <v>-0.13538408063955501</v>
      </c>
      <c r="F61">
        <v>-0.136434646762714</v>
      </c>
      <c r="G61">
        <v>-0.12673336843952901</v>
      </c>
      <c r="H61">
        <v>3.5272084070336003E-2</v>
      </c>
      <c r="I61">
        <v>0.50940533980582503</v>
      </c>
    </row>
    <row r="62" spans="1:9" x14ac:dyDescent="0.35">
      <c r="A62" s="8" t="s">
        <v>74</v>
      </c>
      <c r="B62" t="str">
        <f>HYPERLINK("https://www.suredividend.com/sure-analysis-research-database/","Moderna Inc")</f>
        <v>Moderna Inc</v>
      </c>
      <c r="C62">
        <v>-0.23585636786360101</v>
      </c>
      <c r="D62">
        <v>0.150077760497667</v>
      </c>
      <c r="E62">
        <v>6.4794816414685999E-2</v>
      </c>
      <c r="F62">
        <v>0.18974358974358899</v>
      </c>
      <c r="G62">
        <v>-4.2253521126760001E-2</v>
      </c>
      <c r="H62">
        <v>-0.23929535810723901</v>
      </c>
      <c r="I62">
        <v>6.9090909090909083</v>
      </c>
    </row>
    <row r="63" spans="1:9" x14ac:dyDescent="0.35">
      <c r="A63" s="8" t="s">
        <v>75</v>
      </c>
      <c r="B63" t="str">
        <f>HYPERLINK("https://www.suredividend.com/sure-analysis-research-database/","Marvell Technology Inc")</f>
        <v>Marvell Technology Inc</v>
      </c>
      <c r="C63">
        <v>3.2664756446991003E-2</v>
      </c>
      <c r="D63">
        <v>-6.1769247738800003E-3</v>
      </c>
      <c r="E63">
        <v>0.20496026372715101</v>
      </c>
      <c r="F63">
        <v>0.199703735758927</v>
      </c>
      <c r="G63">
        <v>0.21489766577167299</v>
      </c>
      <c r="H63">
        <v>0.70034889234347608</v>
      </c>
      <c r="I63">
        <v>0.54313851423678006</v>
      </c>
    </row>
    <row r="64" spans="1:9" x14ac:dyDescent="0.35">
      <c r="A64" s="8" t="s">
        <v>76</v>
      </c>
      <c r="B64" t="str">
        <f>HYPERLINK("https://www.suredividend.com/sure-analysis-MSFT/","Microsoft Corporation")</f>
        <v>Microsoft Corporation</v>
      </c>
      <c r="C64">
        <v>0.102709841749015</v>
      </c>
      <c r="D64">
        <v>0.102764458511895</v>
      </c>
      <c r="E64">
        <v>0.28072033259942097</v>
      </c>
      <c r="F64">
        <v>0.25248623446480101</v>
      </c>
      <c r="G64">
        <v>0.40144742698796398</v>
      </c>
      <c r="H64">
        <v>0.82035499180458704</v>
      </c>
      <c r="I64">
        <v>2.5973403870626228</v>
      </c>
    </row>
    <row r="65" spans="1:9" x14ac:dyDescent="0.35">
      <c r="A65" s="8" t="s">
        <v>77</v>
      </c>
      <c r="B65" t="str">
        <f>HYPERLINK("https://www.suredividend.com/sure-analysis-research-database/","Match Group Inc.")</f>
        <v>Match Group Inc.</v>
      </c>
      <c r="C65">
        <v>-6.4249363867684012E-2</v>
      </c>
      <c r="D65">
        <v>-0.12726194007712799</v>
      </c>
      <c r="E65">
        <v>-0.19792802617229999</v>
      </c>
      <c r="F65">
        <v>-0.193972602739725</v>
      </c>
      <c r="G65">
        <v>-0.28418491484184899</v>
      </c>
      <c r="H65">
        <v>-0.60329018338727003</v>
      </c>
      <c r="I65">
        <v>-0.70258794985847106</v>
      </c>
    </row>
    <row r="66" spans="1:9" x14ac:dyDescent="0.35">
      <c r="A66" s="8" t="s">
        <v>78</v>
      </c>
      <c r="B66" t="str">
        <f>HYPERLINK("https://www.suredividend.com/sure-analysis-MU/","Micron Technology Inc.")</f>
        <v>Micron Technology Inc.</v>
      </c>
      <c r="C66">
        <v>-1.5780420312615999E-2</v>
      </c>
      <c r="D66">
        <v>6.4897232561903009E-2</v>
      </c>
      <c r="E66">
        <v>0.57851492452275699</v>
      </c>
      <c r="F66">
        <v>0.543555596737889</v>
      </c>
      <c r="G66">
        <v>1.143413238997091</v>
      </c>
      <c r="H66">
        <v>1.3692501575299301</v>
      </c>
      <c r="I66">
        <v>2.4227069034125628</v>
      </c>
    </row>
    <row r="67" spans="1:9" x14ac:dyDescent="0.35">
      <c r="A67" s="8" t="s">
        <v>79</v>
      </c>
      <c r="B67" t="str">
        <f>HYPERLINK("https://www.suredividend.com/sure-analysis-research-database/","Netflix Inc.")</f>
        <v>Netflix Inc.</v>
      </c>
      <c r="C67">
        <v>6.2097282667199008E-2</v>
      </c>
      <c r="D67">
        <v>8.5620421893174009E-2</v>
      </c>
      <c r="E67">
        <v>0.45688309496688101</v>
      </c>
      <c r="F67">
        <v>0.41852201774564501</v>
      </c>
      <c r="G67">
        <v>0.54888988562457908</v>
      </c>
      <c r="H67">
        <v>2.715569184420056</v>
      </c>
      <c r="I67">
        <v>0.81487320982788003</v>
      </c>
    </row>
    <row r="68" spans="1:9" x14ac:dyDescent="0.35">
      <c r="A68" s="8" t="s">
        <v>80</v>
      </c>
      <c r="B68" t="str">
        <f>HYPERLINK("https://www.suredividend.com/sure-analysis-research-database/","NetEase Inc")</f>
        <v>NetEase Inc</v>
      </c>
      <c r="C68">
        <v>-1.2909673077315E-2</v>
      </c>
      <c r="D68">
        <v>-3.9932181377231001E-2</v>
      </c>
      <c r="E68">
        <v>3.9639947226628003E-2</v>
      </c>
      <c r="F68">
        <v>1.7655143717783001E-2</v>
      </c>
      <c r="G68">
        <v>-1.5122306473031999E-2</v>
      </c>
      <c r="H68">
        <v>7.1963537386418003E-2</v>
      </c>
      <c r="I68">
        <v>0.97252704824497405</v>
      </c>
    </row>
    <row r="69" spans="1:9" x14ac:dyDescent="0.35">
      <c r="A69" s="8" t="s">
        <v>81</v>
      </c>
      <c r="B69" t="str">
        <f>HYPERLINK("https://www.suredividend.com/sure-analysis-research-database/","NVIDIA Corp")</f>
        <v>NVIDIA Corp</v>
      </c>
      <c r="C69">
        <v>2.7687030382228001E-2</v>
      </c>
      <c r="D69">
        <v>0.42975638578310998</v>
      </c>
      <c r="E69">
        <v>1.56312586062201</v>
      </c>
      <c r="F69">
        <v>1.541126957392754</v>
      </c>
      <c r="G69">
        <v>1.9742966685419019</v>
      </c>
      <c r="H69">
        <v>7.41801748764024</v>
      </c>
      <c r="I69">
        <v>30.592558186246201</v>
      </c>
    </row>
    <row r="70" spans="1:9" x14ac:dyDescent="0.35">
      <c r="A70" s="8" t="s">
        <v>82</v>
      </c>
      <c r="B70" t="str">
        <f>HYPERLINK("https://www.suredividend.com/sure-analysis-NXPI/","NXP Semiconductors NV")</f>
        <v>NXP Semiconductors NV</v>
      </c>
      <c r="C70">
        <v>-6.8790841136900005E-4</v>
      </c>
      <c r="D70">
        <v>0.143148962916404</v>
      </c>
      <c r="E70">
        <v>0.35081147947782798</v>
      </c>
      <c r="F70">
        <v>0.20989625606241799</v>
      </c>
      <c r="G70">
        <v>0.39086273251595399</v>
      </c>
      <c r="H70">
        <v>0.9943132108486441</v>
      </c>
      <c r="I70">
        <v>2.1385246616396421</v>
      </c>
    </row>
    <row r="71" spans="1:9" x14ac:dyDescent="0.35">
      <c r="A71" s="8" t="s">
        <v>83</v>
      </c>
      <c r="B71" t="str">
        <f>HYPERLINK("https://www.suredividend.com/sure-analysis-research-database/","Okta Inc")</f>
        <v>Okta Inc</v>
      </c>
      <c r="C71">
        <v>8.8577561857417011E-2</v>
      </c>
      <c r="D71">
        <v>-5.0738916256157007E-2</v>
      </c>
      <c r="E71">
        <v>0.16844530681542499</v>
      </c>
      <c r="F71">
        <v>6.4288081299016003E-2</v>
      </c>
      <c r="G71">
        <v>0.36977537674154098</v>
      </c>
      <c r="H71">
        <v>-6.0549921996879003E-2</v>
      </c>
      <c r="I71">
        <v>-0.245556338579594</v>
      </c>
    </row>
    <row r="72" spans="1:9" x14ac:dyDescent="0.35">
      <c r="A72" s="8" t="s">
        <v>84</v>
      </c>
      <c r="B72" t="str">
        <f>HYPERLINK("https://www.suredividend.com/sure-analysis-research-database/","O`Reilly Automotive, Inc.")</f>
        <v>O`Reilly Automotive, Inc.</v>
      </c>
      <c r="C72">
        <v>5.1143459656450001E-2</v>
      </c>
      <c r="D72">
        <v>-8.1194745695980008E-2</v>
      </c>
      <c r="E72">
        <v>0.10959585044305099</v>
      </c>
      <c r="F72">
        <v>8.0772145503536008E-2</v>
      </c>
      <c r="G72">
        <v>8.3326299797434E-2</v>
      </c>
      <c r="H72">
        <v>0.58579790273509202</v>
      </c>
      <c r="I72">
        <v>1.6598798052015331</v>
      </c>
    </row>
    <row r="73" spans="1:9" x14ac:dyDescent="0.35">
      <c r="A73" s="8" t="s">
        <v>85</v>
      </c>
      <c r="B73" t="str">
        <f>HYPERLINK("https://www.suredividend.com/sure-analysis-research-database/","Palo Alto Networks Inc")</f>
        <v>Palo Alto Networks Inc</v>
      </c>
      <c r="C73">
        <v>0.158017670356453</v>
      </c>
      <c r="D73">
        <v>0.27166276346604201</v>
      </c>
      <c r="E73">
        <v>0.209097656664192</v>
      </c>
      <c r="F73">
        <v>0.16009902333152401</v>
      </c>
      <c r="G73">
        <v>0.32654723127035801</v>
      </c>
      <c r="H73">
        <v>0.96927926646952112</v>
      </c>
      <c r="I73">
        <v>3.9005324703789168</v>
      </c>
    </row>
    <row r="74" spans="1:9" x14ac:dyDescent="0.35">
      <c r="A74" s="8" t="s">
        <v>86</v>
      </c>
      <c r="B74" t="str">
        <f>HYPERLINK("https://www.suredividend.com/sure-analysis-PAYX/","Paychex Inc.")</f>
        <v>Paychex Inc.</v>
      </c>
      <c r="C74">
        <v>-3.3706017757315999E-2</v>
      </c>
      <c r="D74">
        <v>-2.3821447524796001E-2</v>
      </c>
      <c r="E74">
        <v>1.9963658262712E-2</v>
      </c>
      <c r="F74">
        <v>1.0286806620412E-2</v>
      </c>
      <c r="G74">
        <v>9.0508291537009011E-2</v>
      </c>
      <c r="H74">
        <v>0.104511356620725</v>
      </c>
      <c r="I74">
        <v>0.62930023537109003</v>
      </c>
    </row>
    <row r="75" spans="1:9" x14ac:dyDescent="0.35">
      <c r="A75" s="8" t="s">
        <v>87</v>
      </c>
      <c r="B75" t="str">
        <f>HYPERLINK("https://www.suredividend.com/sure-analysis-PCAR/","Paccar Inc.")</f>
        <v>Paccar Inc.</v>
      </c>
      <c r="C75">
        <v>-8.8991909826379001E-2</v>
      </c>
      <c r="D75">
        <v>-0.17531168560794599</v>
      </c>
      <c r="E75">
        <v>8.2430857595863008E-2</v>
      </c>
      <c r="F75">
        <v>3.7425792794331003E-2</v>
      </c>
      <c r="G75">
        <v>0.32828632244143802</v>
      </c>
      <c r="H75">
        <v>1.095175577051325</v>
      </c>
      <c r="I75">
        <v>1.6870289588902261</v>
      </c>
    </row>
    <row r="76" spans="1:9" x14ac:dyDescent="0.35">
      <c r="A76" s="8" t="s">
        <v>88</v>
      </c>
      <c r="B76" t="str">
        <f>HYPERLINK("https://www.suredividend.com/sure-analysis-research-database/","PDD Holdings Inc")</f>
        <v>PDD Holdings Inc</v>
      </c>
      <c r="C76">
        <v>-4.6288515406162002E-2</v>
      </c>
      <c r="D76">
        <v>0.15542546873674301</v>
      </c>
      <c r="E76">
        <v>-7.056575445301301E-2</v>
      </c>
      <c r="F76">
        <v>-6.9168204497300004E-2</v>
      </c>
      <c r="G76">
        <v>0.89574053452115809</v>
      </c>
      <c r="H76">
        <v>1.044280996697688</v>
      </c>
      <c r="I76">
        <v>5.7121734844751106</v>
      </c>
    </row>
    <row r="77" spans="1:9" x14ac:dyDescent="0.35">
      <c r="A77" s="8" t="s">
        <v>89</v>
      </c>
      <c r="B77" t="str">
        <f>HYPERLINK("https://www.suredividend.com/sure-analysis-PEP/","PepsiCo Inc")</f>
        <v>PepsiCo Inc</v>
      </c>
      <c r="C77">
        <v>-3.7449249293559E-2</v>
      </c>
      <c r="D77">
        <v>-1.2694612792388E-2</v>
      </c>
      <c r="E77">
        <v>3.6203349267679998E-3</v>
      </c>
      <c r="F77">
        <v>-1.6979454617E-3</v>
      </c>
      <c r="G77">
        <v>-6.4326353678832007E-2</v>
      </c>
      <c r="H77">
        <v>6.0803071611789002E-2</v>
      </c>
      <c r="I77">
        <v>0.46718753207436597</v>
      </c>
    </row>
    <row r="78" spans="1:9" x14ac:dyDescent="0.35">
      <c r="A78" s="8" t="s">
        <v>90</v>
      </c>
      <c r="B78" t="str">
        <f>HYPERLINK("https://www.suredividend.com/sure-analysis-research-database/","Peloton Interactive Inc")</f>
        <v>Peloton Interactive Inc</v>
      </c>
      <c r="C78">
        <v>-8.4656084656084013E-2</v>
      </c>
      <c r="D78">
        <v>-4.4198895027624002E-2</v>
      </c>
      <c r="E78">
        <v>-0.48511904761904712</v>
      </c>
      <c r="F78">
        <v>-0.43185550082101798</v>
      </c>
      <c r="G78">
        <v>-0.57958687727825009</v>
      </c>
      <c r="H78">
        <v>-0.66762728146013406</v>
      </c>
      <c r="I78">
        <v>-0.86568322981366408</v>
      </c>
    </row>
    <row r="79" spans="1:9" x14ac:dyDescent="0.35">
      <c r="A79" s="8" t="s">
        <v>91</v>
      </c>
      <c r="B79" t="str">
        <f>HYPERLINK("https://www.suredividend.com/sure-analysis-research-database/","PayPal Holdings Inc")</f>
        <v>PayPal Holdings Inc</v>
      </c>
      <c r="C79">
        <v>-5.9342043129230013E-2</v>
      </c>
      <c r="D79">
        <v>-8.2732156561780013E-2</v>
      </c>
      <c r="E79">
        <v>-5.9880239520950004E-3</v>
      </c>
      <c r="F79">
        <v>-2.6868588177821E-2</v>
      </c>
      <c r="G79">
        <v>-0.13202614379084901</v>
      </c>
      <c r="H79">
        <v>-0.19677419354838699</v>
      </c>
      <c r="I79">
        <v>-0.48992830317514502</v>
      </c>
    </row>
    <row r="80" spans="1:9" x14ac:dyDescent="0.35">
      <c r="A80" s="8" t="s">
        <v>92</v>
      </c>
      <c r="B80" t="str">
        <f>HYPERLINK("https://www.suredividend.com/sure-analysis-QCOM/","Qualcomm, Inc.")</f>
        <v>Qualcomm, Inc.</v>
      </c>
      <c r="C80">
        <v>-2.9023124115148E-2</v>
      </c>
      <c r="D80">
        <v>0.20935579982354799</v>
      </c>
      <c r="E80">
        <v>0.5326090033236941</v>
      </c>
      <c r="F80">
        <v>0.44889468525007598</v>
      </c>
      <c r="G80">
        <v>0.83764588407513507</v>
      </c>
      <c r="H80">
        <v>0.7660034676325681</v>
      </c>
      <c r="I80">
        <v>2.1045310309759011</v>
      </c>
    </row>
    <row r="81" spans="1:9" x14ac:dyDescent="0.35">
      <c r="A81" s="8" t="s">
        <v>93</v>
      </c>
      <c r="B81" t="str">
        <f>HYPERLINK("https://www.suredividend.com/sure-analysis-research-database/","Regeneron Pharmaceuticals, Inc.")</f>
        <v>Regeneron Pharmaceuticals, Inc.</v>
      </c>
      <c r="C81">
        <v>2.8194498295007999E-2</v>
      </c>
      <c r="D81">
        <v>9.7093454969767012E-2</v>
      </c>
      <c r="E81">
        <v>0.132571153235432</v>
      </c>
      <c r="F81">
        <v>0.17754955652460999</v>
      </c>
      <c r="G81">
        <v>0.44077288494490302</v>
      </c>
      <c r="H81">
        <v>0.73365629609762606</v>
      </c>
      <c r="I81">
        <v>2.3688273615635178</v>
      </c>
    </row>
    <row r="82" spans="1:9" x14ac:dyDescent="0.35">
      <c r="A82" s="8" t="s">
        <v>94</v>
      </c>
      <c r="B82" t="str">
        <f>HYPERLINK("https://www.suredividend.com/sure-analysis-ROST/","Ross Stores, Inc.")</f>
        <v>Ross Stores, Inc.</v>
      </c>
      <c r="C82">
        <v>1.0949229580978E-2</v>
      </c>
      <c r="D82">
        <v>4.5799628958481997E-2</v>
      </c>
      <c r="E82">
        <v>9.0352014023627011E-2</v>
      </c>
      <c r="F82">
        <v>5.9703807143371007E-2</v>
      </c>
      <c r="G82">
        <v>0.33644420448744</v>
      </c>
      <c r="H82">
        <v>1.021463203258784</v>
      </c>
      <c r="I82">
        <v>0.51623270083181805</v>
      </c>
    </row>
    <row r="83" spans="1:9" x14ac:dyDescent="0.35">
      <c r="A83" s="8" t="s">
        <v>95</v>
      </c>
      <c r="B83" t="str">
        <f>HYPERLINK("https://www.suredividend.com/sure-analysis-SBUX/","Starbucks Corp.")</f>
        <v>Starbucks Corp.</v>
      </c>
      <c r="C83">
        <v>-6.2962050271069006E-2</v>
      </c>
      <c r="D83">
        <v>-0.11101603677973799</v>
      </c>
      <c r="E83">
        <v>-0.15969822061540301</v>
      </c>
      <c r="F83">
        <v>-0.186129637081239</v>
      </c>
      <c r="G83">
        <v>-0.18905777150303099</v>
      </c>
      <c r="H83">
        <v>3.1754430235492001E-2</v>
      </c>
      <c r="I83">
        <v>-9.9718808581539999E-3</v>
      </c>
    </row>
    <row r="84" spans="1:9" x14ac:dyDescent="0.35">
      <c r="A84" s="8" t="s">
        <v>96</v>
      </c>
      <c r="B84" t="str">
        <f>HYPERLINK("https://www.suredividend.com/sure-analysis-research-database/","Seagen Inc")</f>
        <v>Seagen Inc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8" t="s">
        <v>97</v>
      </c>
      <c r="B85" t="str">
        <f>HYPERLINK("https://www.suredividend.com/sure-analysis-research-database/","Sirius XM Holdings Inc")</f>
        <v>Sirius XM Holdings Inc</v>
      </c>
      <c r="C85">
        <v>0.44357976653696402</v>
      </c>
      <c r="D85">
        <v>8.1664188460304002E-2</v>
      </c>
      <c r="E85">
        <v>-0.30497011933531898</v>
      </c>
      <c r="F85">
        <v>-0.30623083252300098</v>
      </c>
      <c r="G85">
        <v>-0.15029087078008299</v>
      </c>
      <c r="H85">
        <v>-0.35879709643968111</v>
      </c>
      <c r="I85">
        <v>-0.28050577922581599</v>
      </c>
    </row>
    <row r="86" spans="1:9" x14ac:dyDescent="0.35">
      <c r="A86" s="8" t="s">
        <v>98</v>
      </c>
      <c r="B86" t="str">
        <f>HYPERLINK("https://www.suredividend.com/sure-analysis-research-database/","Synopsys, Inc.")</f>
        <v>Synopsys, Inc.</v>
      </c>
      <c r="C86">
        <v>5.6381133743665997E-2</v>
      </c>
      <c r="D86">
        <v>7.9676774698062003E-2</v>
      </c>
      <c r="E86">
        <v>0.28153297167962599</v>
      </c>
      <c r="F86">
        <v>0.206618632382358</v>
      </c>
      <c r="G86">
        <v>0.43573508342191603</v>
      </c>
      <c r="H86">
        <v>1.051104288402495</v>
      </c>
      <c r="I86">
        <v>3.5886262924667638</v>
      </c>
    </row>
    <row r="87" spans="1:9" x14ac:dyDescent="0.35">
      <c r="A87" s="8" t="s">
        <v>99</v>
      </c>
      <c r="B87" t="str">
        <f>HYPERLINK("https://www.suredividend.com/sure-analysis-research-database/","Splunk Inc")</f>
        <v>Splunk Inc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s="8" t="s">
        <v>100</v>
      </c>
      <c r="B88" t="str">
        <f>HYPERLINK("https://www.suredividend.com/sure-analysis-SWKS/","Skyworks Solutions, Inc.")</f>
        <v>Skyworks Solutions, Inc.</v>
      </c>
      <c r="C88">
        <v>0.143909839618552</v>
      </c>
      <c r="D88">
        <v>1.5454025116999E-2</v>
      </c>
      <c r="E88">
        <v>5.0673392462742002E-2</v>
      </c>
      <c r="F88">
        <v>-3.4842055504810003E-2</v>
      </c>
      <c r="G88">
        <v>3.9346696362286E-2</v>
      </c>
      <c r="H88">
        <v>0.22513689361178599</v>
      </c>
      <c r="I88">
        <v>0.50035248902735707</v>
      </c>
    </row>
    <row r="89" spans="1:9" x14ac:dyDescent="0.35">
      <c r="A89" s="8" t="s">
        <v>101</v>
      </c>
      <c r="B89" t="str">
        <f>HYPERLINK("https://www.suredividend.com/sure-analysis-research-database/","Atlassian Corporation")</f>
        <v>Atlassian Corporation</v>
      </c>
      <c r="C89">
        <v>0.186470737268811</v>
      </c>
      <c r="D89">
        <v>-4.7299359169972001E-2</v>
      </c>
      <c r="E89">
        <v>-0.17151702786377701</v>
      </c>
      <c r="F89">
        <v>-0.212477928193054</v>
      </c>
      <c r="G89">
        <v>8.4278768233387008E-2</v>
      </c>
      <c r="H89">
        <v>-0.101108498488411</v>
      </c>
      <c r="I89">
        <v>0.38642587521278898</v>
      </c>
    </row>
    <row r="90" spans="1:9" x14ac:dyDescent="0.35">
      <c r="A90" s="8" t="s">
        <v>102</v>
      </c>
      <c r="B90" t="str">
        <f>HYPERLINK("https://www.suredividend.com/sure-analysis-research-database/","T-Mobile US Inc")</f>
        <v>T-Mobile US Inc</v>
      </c>
      <c r="C90">
        <v>-5.7136517446050002E-3</v>
      </c>
      <c r="D90">
        <v>0.121050850701469</v>
      </c>
      <c r="E90">
        <v>0.114366146745185</v>
      </c>
      <c r="F90">
        <v>0.13549544572820801</v>
      </c>
      <c r="G90">
        <v>0.315899596948851</v>
      </c>
      <c r="H90">
        <v>0.33503154350918701</v>
      </c>
      <c r="I90">
        <v>1.440701599582777</v>
      </c>
    </row>
    <row r="91" spans="1:9" x14ac:dyDescent="0.35">
      <c r="A91" s="8" t="s">
        <v>103</v>
      </c>
      <c r="B91" t="str">
        <f>HYPERLINK("https://www.suredividend.com/sure-analysis-research-database/","Tesla Inc")</f>
        <v>Tesla Inc</v>
      </c>
      <c r="C91">
        <v>0.43725714285714301</v>
      </c>
      <c r="D91">
        <v>0.52528805336567608</v>
      </c>
      <c r="E91">
        <v>5.9076171628279002E-2</v>
      </c>
      <c r="F91">
        <v>1.2234385061170999E-2</v>
      </c>
      <c r="G91">
        <v>-0.109600679694137</v>
      </c>
      <c r="H91">
        <v>7.9176047028597013E-2</v>
      </c>
      <c r="I91">
        <v>15.18532818532819</v>
      </c>
    </row>
    <row r="92" spans="1:9" x14ac:dyDescent="0.35">
      <c r="A92" s="8" t="s">
        <v>104</v>
      </c>
      <c r="B92" t="str">
        <f>HYPERLINK("https://www.suredividend.com/sure-analysis-research-database/","Take-Two Interactive Software, Inc.")</f>
        <v>Take-Two Interactive Software, Inc.</v>
      </c>
      <c r="C92">
        <v>-9.3710804515319004E-2</v>
      </c>
      <c r="D92">
        <v>4.6345338983050004E-3</v>
      </c>
      <c r="E92">
        <v>-4.0895012957461001E-2</v>
      </c>
      <c r="F92">
        <v>-5.7222739981360002E-2</v>
      </c>
      <c r="G92">
        <v>4.6194153337009998E-2</v>
      </c>
      <c r="H92">
        <v>0.19442695214105801</v>
      </c>
      <c r="I92">
        <v>0.29437857203787399</v>
      </c>
    </row>
    <row r="93" spans="1:9" x14ac:dyDescent="0.35">
      <c r="A93" s="8" t="s">
        <v>105</v>
      </c>
      <c r="B93" t="str">
        <f>HYPERLINK("https://www.suredividend.com/sure-analysis-TXN/","Texas Instruments Inc.")</f>
        <v>Texas Instruments Inc.</v>
      </c>
      <c r="C93">
        <v>1.3820889432884001E-2</v>
      </c>
      <c r="D93">
        <v>0.203972096482504</v>
      </c>
      <c r="E93">
        <v>0.24082675177285401</v>
      </c>
      <c r="F93">
        <v>0.20180957614735301</v>
      </c>
      <c r="G93">
        <v>0.198535157192054</v>
      </c>
      <c r="H93">
        <v>0.47243235395854599</v>
      </c>
      <c r="I93">
        <v>1.0527504935936089</v>
      </c>
    </row>
    <row r="94" spans="1:9" x14ac:dyDescent="0.35">
      <c r="A94" s="8" t="s">
        <v>106</v>
      </c>
      <c r="B94" t="str">
        <f>HYPERLINK("https://www.suredividend.com/sure-analysis-VRSK/","Verisk Analytics Inc")</f>
        <v>Verisk Analytics Inc</v>
      </c>
      <c r="C94">
        <v>5.1970283420611003E-2</v>
      </c>
      <c r="D94">
        <v>0.20737455314603601</v>
      </c>
      <c r="E94">
        <v>0.18000987175319899</v>
      </c>
      <c r="F94">
        <v>0.15451873458520801</v>
      </c>
      <c r="G94">
        <v>0.226697441746956</v>
      </c>
      <c r="H94">
        <v>0.59401956616183005</v>
      </c>
      <c r="I94">
        <v>0.91492286234394304</v>
      </c>
    </row>
    <row r="95" spans="1:9" x14ac:dyDescent="0.35">
      <c r="A95" s="8" t="s">
        <v>107</v>
      </c>
      <c r="B95" t="str">
        <f>HYPERLINK("https://www.suredividend.com/sure-analysis-research-database/","Verisign Inc.")</f>
        <v>Verisign Inc.</v>
      </c>
      <c r="C95">
        <v>-2.2015709702400001E-2</v>
      </c>
      <c r="D95">
        <v>-5.8673197742519008E-2</v>
      </c>
      <c r="E95">
        <v>-0.102127875679244</v>
      </c>
      <c r="F95">
        <v>-0.14158088949310499</v>
      </c>
      <c r="G95">
        <v>-0.20521465497864599</v>
      </c>
      <c r="H95">
        <v>2.6117237376668E-2</v>
      </c>
      <c r="I95">
        <v>-0.186490590346477</v>
      </c>
    </row>
    <row r="96" spans="1:9" x14ac:dyDescent="0.35">
      <c r="A96" s="8" t="s">
        <v>108</v>
      </c>
      <c r="B96" t="str">
        <f>HYPERLINK("https://www.suredividend.com/sure-analysis-research-database/","Vertex Pharmaceuticals, Inc.")</f>
        <v>Vertex Pharmaceuticals, Inc.</v>
      </c>
      <c r="C96">
        <v>-1.7534779728386001E-2</v>
      </c>
      <c r="D96">
        <v>0.16696584454225699</v>
      </c>
      <c r="E96">
        <v>0.139423769507803</v>
      </c>
      <c r="F96">
        <v>0.16633488166334801</v>
      </c>
      <c r="G96">
        <v>0.36245406522737711</v>
      </c>
      <c r="H96">
        <v>0.6422243753893</v>
      </c>
      <c r="I96">
        <v>1.6610407087585499</v>
      </c>
    </row>
    <row r="97" spans="1:9" x14ac:dyDescent="0.35">
      <c r="A97" s="8" t="s">
        <v>109</v>
      </c>
      <c r="B97" t="str">
        <f>HYPERLINK("https://www.suredividend.com/sure-analysis-WBA/","Walgreens Boots Alliance Inc")</f>
        <v>Walgreens Boots Alliance Inc</v>
      </c>
      <c r="C97">
        <v>-0.29360100376411502</v>
      </c>
      <c r="D97">
        <v>-0.39487091296029497</v>
      </c>
      <c r="E97">
        <v>-0.53188853459493302</v>
      </c>
      <c r="F97">
        <v>-0.55161057816749604</v>
      </c>
      <c r="G97">
        <v>-0.573169576012585</v>
      </c>
      <c r="H97">
        <v>-0.6584649729441161</v>
      </c>
      <c r="I97">
        <v>-0.73161976765803605</v>
      </c>
    </row>
    <row r="98" spans="1:9" x14ac:dyDescent="0.35">
      <c r="A98" s="8" t="s">
        <v>110</v>
      </c>
      <c r="B98" t="str">
        <f>HYPERLINK("https://www.suredividend.com/sure-analysis-research-database/","Workday Inc")</f>
        <v>Workday Inc</v>
      </c>
      <c r="C98">
        <v>7.8461828108820006E-2</v>
      </c>
      <c r="D98">
        <v>-0.14605694692903901</v>
      </c>
      <c r="E98">
        <v>-0.13796087283671901</v>
      </c>
      <c r="F98">
        <v>-0.169999275519814</v>
      </c>
      <c r="G98">
        <v>2.9335130278525998E-2</v>
      </c>
      <c r="H98">
        <v>0.56541641046662505</v>
      </c>
      <c r="I98">
        <v>6.0737928799592007E-2</v>
      </c>
    </row>
    <row r="99" spans="1:9" x14ac:dyDescent="0.35">
      <c r="A99" s="8" t="s">
        <v>111</v>
      </c>
      <c r="B99" t="str">
        <f>HYPERLINK("https://www.suredividend.com/sure-analysis-XEL/","Xcel Energy, Inc.")</f>
        <v>Xcel Energy, Inc.</v>
      </c>
      <c r="C99">
        <v>-3.5055911450034012E-2</v>
      </c>
      <c r="D99">
        <v>-5.6745806339600002E-3</v>
      </c>
      <c r="E99">
        <v>-0.14676762736950499</v>
      </c>
      <c r="F99">
        <v>-0.121685483723093</v>
      </c>
      <c r="G99">
        <v>-0.125326197385108</v>
      </c>
      <c r="H99">
        <v>-0.17084209333652201</v>
      </c>
      <c r="I99">
        <v>3.5028719149503999E-2</v>
      </c>
    </row>
    <row r="100" spans="1:9" x14ac:dyDescent="0.35">
      <c r="A100" s="8" t="s">
        <v>112</v>
      </c>
      <c r="B100" t="str">
        <f>HYPERLINK("https://www.suredividend.com/sure-analysis-research-database/","Xilinx, Inc.")</f>
        <v>Xilinx, Inc.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s="8" t="s">
        <v>113</v>
      </c>
      <c r="B101" t="str">
        <f>HYPERLINK("https://www.suredividend.com/sure-analysis-research-database/","Zoom Video Communications Inc")</f>
        <v>Zoom Video Communications Inc</v>
      </c>
      <c r="C101">
        <v>-6.1684651312610007E-2</v>
      </c>
      <c r="D101">
        <v>-7.4356530028598003E-2</v>
      </c>
      <c r="E101">
        <v>-0.129928315412186</v>
      </c>
      <c r="F101">
        <v>-0.189820609094701</v>
      </c>
      <c r="G101">
        <v>-0.13880266075388001</v>
      </c>
      <c r="H101">
        <v>-0.516193323368211</v>
      </c>
      <c r="I101">
        <v>-0.36591205920766201</v>
      </c>
    </row>
    <row r="102" spans="1:9" x14ac:dyDescent="0.35">
      <c r="A102" s="8" t="s">
        <v>114</v>
      </c>
      <c r="B102" t="str">
        <f>HYPERLINK("https://www.suredividend.com/sure-analysis-research-database/","Zscaler Inc")</f>
        <v>Zscaler Inc</v>
      </c>
      <c r="C102">
        <v>0.155124019018159</v>
      </c>
      <c r="D102">
        <v>9.9869095669248009E-2</v>
      </c>
      <c r="E102">
        <v>-3.8892331156760003E-2</v>
      </c>
      <c r="F102">
        <v>-8.9862791117530011E-2</v>
      </c>
      <c r="G102">
        <v>0.37204871742532403</v>
      </c>
      <c r="H102">
        <v>0.21249473874090499</v>
      </c>
      <c r="I102">
        <v>1.4277630628461351</v>
      </c>
    </row>
  </sheetData>
  <autoFilter ref="A1:I102" xr:uid="{00000000-0009-0000-0000-000001000000}"/>
  <conditionalFormatting sqref="A1:I1">
    <cfRule type="cellIs" dxfId="1" priority="10" operator="notEqual">
      <formula>-13.345</formula>
    </cfRule>
  </conditionalFormatting>
  <conditionalFormatting sqref="A2:I102">
    <cfRule type="cellIs" dxfId="0" priority="1" operator="notEqual">
      <formula>"None"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5" x14ac:dyDescent="0.35"/>
  <cols>
    <col min="1" max="1" width="25.7265625" customWidth="1"/>
    <col min="2" max="2" width="0" hidden="1" customWidth="1"/>
  </cols>
  <sheetData>
    <row r="1" spans="1:2" x14ac:dyDescent="0.35">
      <c r="A1" s="8" t="s">
        <v>131</v>
      </c>
      <c r="B1" s="8"/>
    </row>
    <row r="2" spans="1:2" x14ac:dyDescent="0.35">
      <c r="A2" s="8" t="s">
        <v>132</v>
      </c>
    </row>
    <row r="3" spans="1:2" x14ac:dyDescent="0.35">
      <c r="A3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Performance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 Kiran Sripada</cp:lastModifiedBy>
  <dcterms:created xsi:type="dcterms:W3CDTF">2024-07-06T12:45:44Z</dcterms:created>
  <dcterms:modified xsi:type="dcterms:W3CDTF">2024-07-06T16:22:29Z</dcterms:modified>
</cp:coreProperties>
</file>