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2016.1\Demos.ASP\ASPxSpreadsheet\CS\App_Data\Documents\SampleDocuments\"/>
    </mc:Choice>
  </mc:AlternateContent>
  <bookViews>
    <workbookView xWindow="630" yWindow="600" windowWidth="27495" windowHeight="11955" activeTab="4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  <sheet name="Summary" sheetId="13" r:id="rId13"/>
  </sheets>
  <definedNames>
    <definedName name="BalanceAtTheBeginningOfTheMonth" localSheetId="3">April!$K$2</definedName>
    <definedName name="BalanceAtTheBeginningOfTheMonth" localSheetId="7">August!$K$2</definedName>
    <definedName name="BalanceAtTheBeginningOfTheMonth" localSheetId="11">December!$K$2</definedName>
    <definedName name="BalanceAtTheBeginningOfTheMonth" localSheetId="1">February!$K$2</definedName>
    <definedName name="BalanceAtTheBeginningOfTheMonth" localSheetId="0">January!$K$2</definedName>
    <definedName name="BalanceAtTheBeginningOfTheMonth" localSheetId="6">July!$K$2</definedName>
    <definedName name="BalanceAtTheBeginningOfTheMonth" localSheetId="5">June!$K$2</definedName>
    <definedName name="BalanceAtTheBeginningOfTheMonth" localSheetId="2">March!$K$2</definedName>
    <definedName name="BalanceAtTheBeginningOfTheMonth" localSheetId="4">May!$K$2</definedName>
    <definedName name="BalanceAtTheBeginningOfTheMonth" localSheetId="10">November!$K$2</definedName>
    <definedName name="BalanceAtTheBeginningOfTheMonth" localSheetId="9">October!$K$2</definedName>
    <definedName name="BalanceAtTheBeginningOfTheMonth" localSheetId="8">September!$K$2</definedName>
    <definedName name="BalanceAtTheBeginningOfTheYear">Summary!$D$4</definedName>
    <definedName name="BalanceAtTheEndOfTheMonth" localSheetId="3">April!$K$3</definedName>
    <definedName name="BalanceAtTheEndOfTheMonth" localSheetId="7">August!$K$3</definedName>
    <definedName name="BalanceAtTheEndOfTheMonth" localSheetId="11">December!$K$3</definedName>
    <definedName name="BalanceAtTheEndOfTheMonth" localSheetId="1">February!$K$3</definedName>
    <definedName name="BalanceAtTheEndOfTheMonth" localSheetId="0">January!$K$3</definedName>
    <definedName name="BalanceAtTheEndOfTheMonth" localSheetId="6">July!$K$3</definedName>
    <definedName name="BalanceAtTheEndOfTheMonth" localSheetId="5">June!$K$3</definedName>
    <definedName name="BalanceAtTheEndOfTheMonth" localSheetId="2">March!$K$3</definedName>
    <definedName name="BalanceAtTheEndOfTheMonth" localSheetId="4">May!$K$3</definedName>
    <definedName name="BalanceAtTheEndOfTheMonth" localSheetId="10">November!$K$3</definedName>
    <definedName name="BalanceAtTheEndOfTheMonth" localSheetId="9">October!$K$3</definedName>
    <definedName name="BalanceAtTheEndOfTheMonth" localSheetId="8">September!$K$3</definedName>
    <definedName name="ExpenseByCategoryInApril">April!$J$7:$J$12</definedName>
    <definedName name="ExpenseByCategoryInAugust">August!$J$7:$J$12</definedName>
    <definedName name="ExpenseByCategoryInDecember">December!$J$7:$J$12</definedName>
    <definedName name="ExpenseByCategoryInFebruary">February!$J$7:$J$12</definedName>
    <definedName name="ExpenseByCategoryInJanuary">January!$J$7:$J$12</definedName>
    <definedName name="ExpenseByCategoryInJuly">July!$J$7:$J$12</definedName>
    <definedName name="ExpenseByCategoryInJune">June!$J$7:$J$12</definedName>
    <definedName name="ExpenseByCategoryInMarch">March!$J$7:$J$12</definedName>
    <definedName name="ExpenseByCategoryInMay">May!$J$7:$J$12</definedName>
    <definedName name="ExpenseByCategoryInNovember">November!$J$7:$J$12</definedName>
    <definedName name="ExpenseByCategoryInOctober">October!$J$7:$J$12</definedName>
    <definedName name="ExpenseByCategoryInSeptember">September!$J$7:$J$12</definedName>
    <definedName name="ExpenseCategorysInApril">April!$I$7:$I$12</definedName>
    <definedName name="ExpenseCategorysInAugust">August!$I$7:$I$12</definedName>
    <definedName name="ExpenseCategorysInDecember">December!$I$7:$I$12</definedName>
    <definedName name="ExpenseCategorysInFebruary">February!$I$7:$I$12</definedName>
    <definedName name="ExpenseCategorysInJanuary">January!$I$7:$I$12</definedName>
    <definedName name="ExpenseCategorysInJuly">July!$I$7:$I$12</definedName>
    <definedName name="ExpenseCategorysInJune">June!$I$7:$I$12</definedName>
    <definedName name="ExpenseCategorysInMarch">March!$I$7:$I$12</definedName>
    <definedName name="ExpenseCategorysInMay">May!$I$7:$I$12</definedName>
    <definedName name="ExpenseCategorysInNovember">November!$I$7:$I$12</definedName>
    <definedName name="ExpenseCategorysInOctober">October!$I$7:$I$12</definedName>
    <definedName name="ExpenseCategorysInSeptember">September!$I$7:$I$12</definedName>
    <definedName name="IncomeByCategoryInApril">April!$E$7:$E$12</definedName>
    <definedName name="IncomeByCategoryInAugust">August!$E$7:$E$12</definedName>
    <definedName name="IncomeByCategoryInDecember">December!$E$7:$E$12</definedName>
    <definedName name="IncomeByCategoryInFebruary">February!$E$7:$E$12</definedName>
    <definedName name="IncomeByCategoryInJanuary">January!$E$7:$E$12</definedName>
    <definedName name="IncomeByCategoryInJuly">July!$E$7:$E$12</definedName>
    <definedName name="IncomeByCategoryInJune">June!$E$7:$E$12</definedName>
    <definedName name="IncomeByCategoryInMarch">March!$E$7:$E$12</definedName>
    <definedName name="IncomeByCategoryInMay">May!$E$7:$E$12</definedName>
    <definedName name="IncomeByCategoryInNovember">November!$E$7:$E$12</definedName>
    <definedName name="IncomeByCategoryInOctober">October!$E$7:$E$12</definedName>
    <definedName name="IncomeByCategoryInSeptember">September!$E$7:$E$12</definedName>
    <definedName name="IncomeCategorysInApril">April!$D$7:$D$12</definedName>
    <definedName name="IncomeCategorysInAugust">August!$D$7:$D$12</definedName>
    <definedName name="IncomeCategorysInDecember">December!$D$7:$D$12</definedName>
    <definedName name="IncomeCategorysInFebruary">February!$D$7:$D$12</definedName>
    <definedName name="IncomeCategorysInJanuary">January!$D$7:$D$12</definedName>
    <definedName name="IncomeCategorysInJuly">July!$D$7:$D$12</definedName>
    <definedName name="IncomeCategorysInJune">June!$D$7:$D$12</definedName>
    <definedName name="IncomeCategorysInMarch">March!$D$7:$D$12</definedName>
    <definedName name="IncomeCategorysInMay">May!$D$7:$D$12</definedName>
    <definedName name="IncomeCategorysInNovember">November!$D$7:$D$12</definedName>
    <definedName name="IncomeCategorysInOctober">October!$D$7:$D$12</definedName>
    <definedName name="IncomeCategorysInSeptember">September!$D$7:$D$12</definedName>
    <definedName name="TotalExpenseForApril">April!$J$5</definedName>
    <definedName name="TotalExpenseForAugust">August!$J$5</definedName>
    <definedName name="TotalExpenseForDecember">December!$J$5</definedName>
    <definedName name="TotalExpenseForFebruary">February!$J$5</definedName>
    <definedName name="TotalExpenseForJanuary">January!$J$5</definedName>
    <definedName name="TotalExpenseForJuly">July!$J$5</definedName>
    <definedName name="TotalExpenseForJune">June!$J$5</definedName>
    <definedName name="TotalExpenseForMarch">March!$J$5</definedName>
    <definedName name="TotalExpenseForMay">May!$J$5</definedName>
    <definedName name="TotalExpenseForNovember">November!$J$5</definedName>
    <definedName name="TotalExpenseForOctober">October!$J$5</definedName>
    <definedName name="TotalExpenseForSeptember">September!$J$5</definedName>
    <definedName name="TotalIncomeForApril">April!$E$5</definedName>
    <definedName name="TotalIncomeForAugust">August!$E$5</definedName>
    <definedName name="TotalIncomeForDecember">December!$E$5</definedName>
    <definedName name="TotalIncomeForFebruary">February!$E$5</definedName>
    <definedName name="TotalIncomeForJanuary">January!$E$5</definedName>
    <definedName name="TotalIncomeForJuly">July!$E$5</definedName>
    <definedName name="TotalIncomeForJune">June!$E$5</definedName>
    <definedName name="TotalIncomeForMarch">March!$E$5</definedName>
    <definedName name="TotalIncomeForMay">May!$E$5</definedName>
    <definedName name="TotalIncomeForNovember">November!$E$5</definedName>
    <definedName name="TotalIncomeForOctober">October!$E$5</definedName>
    <definedName name="TotalIncomeForSeptember">September!$E$5</definedName>
  </definedNames>
  <calcPr calcId="152511"/>
</workbook>
</file>

<file path=xl/calcChain.xml><?xml version="1.0" encoding="utf-8"?>
<calcChain xmlns="http://schemas.openxmlformats.org/spreadsheetml/2006/main">
  <c r="J9" i="12" l="1"/>
  <c r="E9" i="12"/>
  <c r="J8" i="12"/>
  <c r="E8" i="12"/>
  <c r="J7" i="12"/>
  <c r="E7" i="12"/>
  <c r="J5" i="12"/>
  <c r="E5" i="12"/>
  <c r="J9" i="11"/>
  <c r="E9" i="11"/>
  <c r="J8" i="11"/>
  <c r="E8" i="11"/>
  <c r="J7" i="11"/>
  <c r="E7" i="11"/>
  <c r="J5" i="11"/>
  <c r="E5" i="11"/>
  <c r="J9" i="10"/>
  <c r="E9" i="10"/>
  <c r="J8" i="10"/>
  <c r="E8" i="10"/>
  <c r="J7" i="10"/>
  <c r="E7" i="10"/>
  <c r="J5" i="10"/>
  <c r="E5" i="10"/>
  <c r="J9" i="9"/>
  <c r="E9" i="9"/>
  <c r="J8" i="9"/>
  <c r="E8" i="9"/>
  <c r="J7" i="9"/>
  <c r="E7" i="9"/>
  <c r="J5" i="9"/>
  <c r="E5" i="9"/>
  <c r="J9" i="8"/>
  <c r="E9" i="8"/>
  <c r="J8" i="8"/>
  <c r="E8" i="8"/>
  <c r="J7" i="8"/>
  <c r="E7" i="8"/>
  <c r="J5" i="8"/>
  <c r="E5" i="8"/>
  <c r="J9" i="7"/>
  <c r="E9" i="7"/>
  <c r="J8" i="7"/>
  <c r="E8" i="7"/>
  <c r="J7" i="7"/>
  <c r="E7" i="7"/>
  <c r="J5" i="7"/>
  <c r="E5" i="7"/>
  <c r="J9" i="6"/>
  <c r="E9" i="6"/>
  <c r="J8" i="6"/>
  <c r="E8" i="6"/>
  <c r="J7" i="6"/>
  <c r="E7" i="6"/>
  <c r="J5" i="6"/>
  <c r="E5" i="6"/>
  <c r="G14" i="5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B14" i="5"/>
  <c r="B15" i="5" s="1"/>
  <c r="B16" i="5" s="1"/>
  <c r="J9" i="5"/>
  <c r="E9" i="5"/>
  <c r="J8" i="5"/>
  <c r="E8" i="5"/>
  <c r="J7" i="5"/>
  <c r="E7" i="5"/>
  <c r="J5" i="5"/>
  <c r="E5" i="5"/>
  <c r="G14" i="4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B14" i="4"/>
  <c r="B15" i="4" s="1"/>
  <c r="B16" i="4" s="1"/>
  <c r="J9" i="4"/>
  <c r="E9" i="4"/>
  <c r="J8" i="4"/>
  <c r="E8" i="4"/>
  <c r="J7" i="4"/>
  <c r="E7" i="4"/>
  <c r="J5" i="4"/>
  <c r="E5" i="4"/>
  <c r="G14" i="3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B14" i="3"/>
  <c r="B15" i="3" s="1"/>
  <c r="B16" i="3" s="1"/>
  <c r="J9" i="3"/>
  <c r="E9" i="3"/>
  <c r="J8" i="3"/>
  <c r="E8" i="3"/>
  <c r="J7" i="3"/>
  <c r="E7" i="3"/>
  <c r="J5" i="3"/>
  <c r="E5" i="3"/>
  <c r="B15" i="2"/>
  <c r="B16" i="2" s="1"/>
  <c r="G14" i="2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B14" i="2"/>
  <c r="J9" i="2"/>
  <c r="E9" i="2"/>
  <c r="J8" i="2"/>
  <c r="E8" i="2"/>
  <c r="J7" i="2"/>
  <c r="E7" i="2"/>
  <c r="J5" i="2"/>
  <c r="E5" i="2"/>
  <c r="G14" i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B14" i="1"/>
  <c r="B15" i="1" s="1"/>
  <c r="B16" i="1" s="1"/>
  <c r="J9" i="1"/>
  <c r="E9" i="1"/>
  <c r="J8" i="1"/>
  <c r="E8" i="1"/>
  <c r="C8" i="13" s="1"/>
  <c r="J7" i="1"/>
  <c r="E7" i="13" s="1"/>
  <c r="E7" i="1"/>
  <c r="J5" i="1"/>
  <c r="E5" i="1"/>
  <c r="K2" i="1"/>
  <c r="K3" i="1" s="1"/>
  <c r="K2" i="2" s="1"/>
  <c r="K3" i="2" s="1"/>
  <c r="E8" i="13" l="1"/>
  <c r="C9" i="13"/>
  <c r="E9" i="13"/>
  <c r="C6" i="13"/>
  <c r="E6" i="13"/>
  <c r="C7" i="13"/>
  <c r="K2" i="3"/>
  <c r="K3" i="3" s="1"/>
  <c r="K2" i="4" l="1"/>
  <c r="K3" i="4" s="1"/>
  <c r="K2" i="5" l="1"/>
  <c r="K3" i="5" s="1"/>
  <c r="K2" i="6" l="1"/>
  <c r="K3" i="6" s="1"/>
  <c r="K2" i="7" l="1"/>
  <c r="K3" i="7" s="1"/>
  <c r="K2" i="8" l="1"/>
  <c r="K3" i="8" s="1"/>
  <c r="K2" i="9" l="1"/>
  <c r="K3" i="9" s="1"/>
  <c r="K2" i="10" l="1"/>
  <c r="K3" i="10" s="1"/>
  <c r="K2" i="11" l="1"/>
  <c r="K3" i="11" s="1"/>
  <c r="K2" i="12" l="1"/>
  <c r="K3" i="12" s="1"/>
</calcChain>
</file>

<file path=xl/sharedStrings.xml><?xml version="1.0" encoding="utf-8"?>
<sst xmlns="http://schemas.openxmlformats.org/spreadsheetml/2006/main" count="490" uniqueCount="30">
  <si>
    <t>JANUARY</t>
  </si>
  <si>
    <t>Balance at the beginning of the month:</t>
  </si>
  <si>
    <t>Balance at the end of the month:</t>
  </si>
  <si>
    <t>Income</t>
  </si>
  <si>
    <t>Total income:</t>
  </si>
  <si>
    <t>Category</t>
  </si>
  <si>
    <t>Sum</t>
  </si>
  <si>
    <t>Uncategorised</t>
  </si>
  <si>
    <t>Transportation</t>
  </si>
  <si>
    <t>Salary</t>
  </si>
  <si>
    <t>Credit</t>
  </si>
  <si>
    <t>Scholarship</t>
  </si>
  <si>
    <t>Apartment</t>
  </si>
  <si>
    <t>№</t>
  </si>
  <si>
    <t>Day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</si>
  <si>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</si>
  <si>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</si>
  <si>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</si>
  <si>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</si>
  <si>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</si>
  <si>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</si>
  <si>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</si>
  <si>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</si>
  <si>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</si>
  <si>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</si>
  <si>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</si>
  <si>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SUMMARY REPORT</t>
  </si>
  <si>
    <t>Balance at the beginning of the year:</t>
  </si>
  <si>
    <t>Expenses</t>
  </si>
  <si>
    <t>Total expenses: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</si>
</sst>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\$* #,##0.00_);_(\$\ \(#,##0.00\);_(\$* &quot; - &quot;??_);_(@_)"/>
  </numFmts>
  <fonts count="9" x14ac:knownFonts="1">
    <font>
      <sz val="11"/>
      <name val="Calibri"/>
      <family val="2"/>
      <scheme val="minor"/>
    </font>
    <font>
      <sz val="32"/>
      <name val="Calibri"/>
      <scheme val="minor"/>
    </font>
    <font>
      <sz val="18"/>
      <color rgb="FF72A44D"/>
      <name val="Calibri"/>
      <scheme val="minor"/>
    </font>
    <font>
      <sz val="18"/>
      <color rgb="FFE43F2D"/>
      <name val="Calibri"/>
      <scheme val="minor"/>
    </font>
    <font>
      <sz val="14"/>
      <name val="Calibri"/>
      <scheme val="minor"/>
    </font>
    <font>
      <b/>
      <sz val="14"/>
      <color rgb="FF72A44D"/>
      <name val="Calibri"/>
      <scheme val="minor"/>
    </font>
    <font>
      <b/>
      <sz val="14"/>
      <color rgb="FFE43F2D"/>
      <name val="Calibri"/>
      <scheme val="minor"/>
    </font>
    <font>
      <sz val="18"/>
      <color rgb="FF000000"/>
      <name val="Calibri"/>
      <scheme val="minor"/>
    </font>
    <font>
      <b/>
      <sz val="11"/>
      <color rgb="FFFFFFFF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DFF5CF"/>
      </patternFill>
    </fill>
    <fill>
      <patternFill patternType="solid">
        <fgColor rgb="FFFFDBD7"/>
      </patternFill>
    </fill>
    <fill>
      <patternFill patternType="solid">
        <fgColor rgb="FF8FC06A"/>
      </patternFill>
    </fill>
    <fill>
      <patternFill patternType="solid">
        <fgColor rgb="FFF86B5B"/>
      </patternFill>
    </fill>
  </fills>
  <borders count="11">
    <border>
      <left/>
      <right/>
      <top/>
      <bottom/>
      <diagonal/>
    </border>
    <border>
      <left/>
      <right/>
      <top/>
      <bottom style="thin">
        <color rgb="FF72A44D"/>
      </bottom>
      <diagonal/>
    </border>
    <border>
      <left/>
      <right/>
      <top/>
      <bottom style="thin">
        <color rgb="FFE43F2D"/>
      </bottom>
      <diagonal/>
    </border>
    <border>
      <left/>
      <right/>
      <top/>
      <bottom style="thick">
        <color rgb="FF7D9653"/>
      </bottom>
      <diagonal/>
    </border>
    <border>
      <left/>
      <right/>
      <top/>
      <bottom style="thick">
        <color rgb="FFA9493E"/>
      </bottom>
      <diagonal/>
    </border>
    <border>
      <left/>
      <right/>
      <top/>
      <bottom style="thin">
        <color rgb="FFCBCBCB"/>
      </bottom>
      <diagonal/>
    </border>
    <border>
      <left style="thin">
        <color rgb="FF8FC06A"/>
      </left>
      <right/>
      <top/>
      <bottom style="thick">
        <color rgb="FF7D9653"/>
      </bottom>
      <diagonal/>
    </border>
    <border>
      <left/>
      <right style="thin">
        <color rgb="FF8FC06A"/>
      </right>
      <top/>
      <bottom style="thick">
        <color rgb="FF7D9653"/>
      </bottom>
      <diagonal/>
    </border>
    <border>
      <left style="thin">
        <color rgb="FFF86B5B"/>
      </left>
      <right/>
      <top/>
      <bottom style="thick">
        <color rgb="FFA9493E"/>
      </bottom>
      <diagonal/>
    </border>
    <border>
      <left/>
      <right style="thin">
        <color rgb="FFF86B5B"/>
      </right>
      <top/>
      <bottom style="thick">
        <color rgb="FFA9493E"/>
      </bottom>
      <diagonal/>
    </border>
    <border>
      <left/>
      <right/>
      <top/>
      <bottom style="thin">
        <color rgb="FFA9493E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 applyAlignment="1">
      <alignment horizontal="right"/>
    </xf>
    <xf numFmtId="0" fontId="4" fillId="0" borderId="3" xfId="0" applyFont="1" applyBorder="1" applyAlignment="1">
      <alignment horizontal="left" vertical="center" indent="1"/>
    </xf>
    <xf numFmtId="164" fontId="5" fillId="0" borderId="3" xfId="0" applyNumberFormat="1" applyFont="1" applyBorder="1" applyAlignment="1">
      <alignment horizontal="right" vertical="center" indent="1"/>
    </xf>
    <xf numFmtId="0" fontId="4" fillId="0" borderId="4" xfId="0" applyFont="1" applyBorder="1" applyAlignment="1">
      <alignment horizontal="left" vertical="center" indent="1"/>
    </xf>
    <xf numFmtId="164" fontId="6" fillId="0" borderId="4" xfId="0" applyNumberFormat="1" applyFont="1" applyBorder="1" applyAlignment="1">
      <alignment horizontal="right" vertical="center" indent="1"/>
    </xf>
    <xf numFmtId="0" fontId="7" fillId="0" borderId="5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right" vertical="center" indent="1"/>
    </xf>
    <xf numFmtId="0" fontId="3" fillId="0" borderId="5" xfId="0" applyFont="1" applyBorder="1" applyAlignment="1">
      <alignment horizontal="right" vertical="center" indent="1"/>
    </xf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right" indent="1"/>
    </xf>
    <xf numFmtId="0" fontId="0" fillId="2" borderId="0" xfId="0" applyFill="1" applyAlignment="1">
      <alignment horizontal="left" indent="1"/>
    </xf>
    <xf numFmtId="164" fontId="0" fillId="3" borderId="0" xfId="0" applyNumberFormat="1" applyFill="1" applyAlignment="1">
      <alignment horizontal="right" indent="1"/>
    </xf>
    <xf numFmtId="164" fontId="0" fillId="4" borderId="0" xfId="0" applyNumberFormat="1" applyFill="1" applyAlignment="1">
      <alignment horizontal="right" indent="1"/>
    </xf>
    <xf numFmtId="0" fontId="8" fillId="5" borderId="6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 indent="2"/>
    </xf>
    <xf numFmtId="0" fontId="8" fillId="5" borderId="7" xfId="0" applyFont="1" applyFill="1" applyBorder="1" applyAlignment="1">
      <alignment horizontal="right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left" vertical="center" indent="2"/>
    </xf>
    <xf numFmtId="0" fontId="8" fillId="6" borderId="9" xfId="0" applyFont="1" applyFill="1" applyBorder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 indent="2"/>
    </xf>
    <xf numFmtId="164" fontId="0" fillId="3" borderId="0" xfId="0" applyNumberFormat="1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 indent="2"/>
    </xf>
    <xf numFmtId="164" fontId="0" fillId="4" borderId="0" xfId="0" applyNumberForma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2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right" vertical="center" indent="1"/>
    </xf>
    <xf numFmtId="0" fontId="3" fillId="0" borderId="10" xfId="0" applyFont="1" applyBorder="1" applyAlignment="1">
      <alignment horizontal="right" vertical="center" indent="1"/>
    </xf>
    <xf numFmtId="0" fontId="4" fillId="0" borderId="0" xfId="0" applyFont="1" applyAlignment="1">
      <alignment horizontal="left" vertical="center" indent="1"/>
    </xf>
    <xf numFmtId="164" fontId="5" fillId="0" borderId="0" xfId="0" applyNumberFormat="1" applyFont="1" applyAlignment="1">
      <alignment horizontal="right" vertical="center" indent="1"/>
    </xf>
    <xf numFmtId="164" fontId="6" fillId="0" borderId="0" xfId="0" applyNumberFormat="1" applyFont="1" applyAlignment="1">
      <alignment horizontal="right" vertical="center" indent="1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6"/>
  <sheetViews>
    <sheetView showGridLines="0" workbookViewId="0">
      <selection activeCell="E8" sqref="E8"/>
    </sheetView>
  </sheetViews>
  <sheetFormatPr defaultColWidth="18.7109375" defaultRowHeight="21" customHeight="1" x14ac:dyDescent="0.25"/>
  <cols>
    <col min="1" max="1" width="2.7109375" customWidth="1"/>
    <col min="2" max="3" width="4.7109375" customWidth="1"/>
    <col min="5" max="5" width="17.42578125" bestFit="1" customWidth="1"/>
    <col min="6" max="6" width="12.7109375" customWidth="1"/>
    <col min="7" max="7" width="4.7109375" customWidth="1"/>
    <col min="8" max="8" width="3.7109375" customWidth="1"/>
    <col min="10" max="10" width="17.42578125" bestFit="1" customWidth="1"/>
    <col min="11" max="11" width="17.7109375" customWidth="1"/>
  </cols>
  <sheetData>
    <row r="1" spans="2:11" ht="3" customHeight="1" x14ac:dyDescent="0.25"/>
    <row r="2" spans="2:11" ht="18" customHeight="1" x14ac:dyDescent="0.25">
      <c r="B2" s="37" t="s">
        <v>0</v>
      </c>
      <c r="C2" s="37"/>
      <c r="D2" s="37"/>
      <c r="E2" s="37"/>
      <c r="G2" s="42" t="s">
        <v>1</v>
      </c>
      <c r="H2" s="42"/>
      <c r="I2" s="42"/>
      <c r="J2" s="42"/>
      <c r="K2" s="1">
        <f>BalanceAtTheBeginningOfTheYear</f>
        <v>10000</v>
      </c>
    </row>
    <row r="3" spans="2:11" ht="18" customHeight="1" x14ac:dyDescent="0.25">
      <c r="B3" s="37"/>
      <c r="C3" s="37"/>
      <c r="D3" s="37"/>
      <c r="E3" s="37"/>
      <c r="G3" s="42" t="s">
        <v>2</v>
      </c>
      <c r="H3" s="42"/>
      <c r="I3" s="42"/>
      <c r="J3" s="42"/>
      <c r="K3" s="1">
        <f>BalanceAtTheBeginningOfTheMonth+TotalIncomeForJanuary-TotalExpenseForJanuary</f>
        <v>27074</v>
      </c>
    </row>
    <row r="4" spans="2:11" ht="32.1" customHeight="1" x14ac:dyDescent="0.25">
      <c r="B4" s="38" t="s">
        <v>3</v>
      </c>
      <c r="C4" s="39"/>
      <c r="D4" s="39"/>
      <c r="E4" s="39"/>
      <c r="G4" s="40" t="s">
        <v>28</v>
      </c>
      <c r="H4" s="41"/>
      <c r="I4" s="41"/>
      <c r="J4" s="41"/>
    </row>
    <row r="5" spans="2:11" ht="33.950000000000003" customHeight="1" x14ac:dyDescent="0.25">
      <c r="D5" s="2" t="s">
        <v>4</v>
      </c>
      <c r="E5" s="3">
        <f>SUM(E14:E100)</f>
        <v>34380</v>
      </c>
      <c r="I5" s="4" t="s">
        <v>29</v>
      </c>
      <c r="J5" s="5">
        <f>SUM(J14:J100)</f>
        <v>17306</v>
      </c>
    </row>
    <row r="6" spans="2:11" ht="21" customHeight="1" x14ac:dyDescent="0.25">
      <c r="D6" s="6" t="s">
        <v>5</v>
      </c>
      <c r="E6" s="7" t="s">
        <v>6</v>
      </c>
      <c r="I6" s="6" t="s">
        <v>5</v>
      </c>
      <c r="J6" s="8" t="s">
        <v>6</v>
      </c>
    </row>
    <row r="7" spans="2:11" ht="21" customHeight="1" x14ac:dyDescent="0.25">
      <c r="D7" s="9" t="s">
        <v>7</v>
      </c>
      <c r="E7" s="10">
        <f>SUMIF(D14:D100,"Uncategorised",E14:E100)</f>
        <v>0</v>
      </c>
      <c r="I7" s="9" t="s">
        <v>8</v>
      </c>
      <c r="J7" s="10">
        <f>SUMIF(I14:I100,"Transportation",J14:J100)</f>
        <v>3906</v>
      </c>
    </row>
    <row r="8" spans="2:11" ht="21" customHeight="1" x14ac:dyDescent="0.25">
      <c r="D8" s="11" t="s">
        <v>9</v>
      </c>
      <c r="E8" s="12">
        <f>SUMIF(D14:D100,"Salary",E14:E100)</f>
        <v>34300</v>
      </c>
      <c r="I8" s="11" t="s">
        <v>10</v>
      </c>
      <c r="J8" s="13">
        <f>SUMIF(I14:I100,"Credit",J14:J100)</f>
        <v>2400</v>
      </c>
    </row>
    <row r="9" spans="2:11" ht="21" customHeight="1" x14ac:dyDescent="0.25">
      <c r="D9" s="9" t="s">
        <v>11</v>
      </c>
      <c r="E9" s="10">
        <f>SUMIF(D14:D100,"Scholarship",E14:E100)</f>
        <v>80</v>
      </c>
      <c r="I9" s="9" t="s">
        <v>12</v>
      </c>
      <c r="J9" s="10">
        <f>SUMIF(I14:I100,"Apartment",J14:J100)</f>
        <v>11000</v>
      </c>
    </row>
    <row r="13" spans="2:11" ht="21" customHeight="1" x14ac:dyDescent="0.25">
      <c r="B13" s="14" t="s">
        <v>13</v>
      </c>
      <c r="C13" s="15" t="s">
        <v>14</v>
      </c>
      <c r="D13" s="16" t="s">
        <v>5</v>
      </c>
      <c r="E13" s="17" t="s">
        <v>6</v>
      </c>
      <c r="G13" s="18" t="s">
        <v>13</v>
      </c>
      <c r="H13" s="19" t="s">
        <v>14</v>
      </c>
      <c r="I13" s="20" t="s">
        <v>5</v>
      </c>
      <c r="J13" s="21" t="s">
        <v>6</v>
      </c>
    </row>
    <row r="14" spans="2:11" ht="21" customHeight="1" x14ac:dyDescent="0.25">
      <c r="B14" s="22">
        <f>1</f>
        <v>1</v>
      </c>
      <c r="C14" s="22">
        <v>15</v>
      </c>
      <c r="D14" s="23" t="s">
        <v>9</v>
      </c>
      <c r="E14" s="24">
        <v>13000</v>
      </c>
      <c r="G14" s="25">
        <f>1</f>
        <v>1</v>
      </c>
      <c r="H14" s="25">
        <v>1</v>
      </c>
      <c r="I14" s="26" t="s">
        <v>8</v>
      </c>
      <c r="J14" s="27">
        <v>126</v>
      </c>
    </row>
    <row r="15" spans="2:11" ht="21" customHeight="1" x14ac:dyDescent="0.25">
      <c r="B15" s="28">
        <f>B14+1</f>
        <v>2</v>
      </c>
      <c r="C15" s="28">
        <v>30</v>
      </c>
      <c r="D15" s="29" t="s">
        <v>9</v>
      </c>
      <c r="E15" s="30">
        <v>21300</v>
      </c>
      <c r="G15" s="28">
        <f t="shared" ref="G15:G46" si="0">G14+1</f>
        <v>2</v>
      </c>
      <c r="H15" s="28">
        <v>2</v>
      </c>
      <c r="I15" s="29" t="s">
        <v>8</v>
      </c>
      <c r="J15" s="30">
        <v>126</v>
      </c>
    </row>
    <row r="16" spans="2:11" ht="21" customHeight="1" x14ac:dyDescent="0.25">
      <c r="B16" s="22">
        <f>B15+1</f>
        <v>3</v>
      </c>
      <c r="C16" s="22">
        <v>8</v>
      </c>
      <c r="D16" s="23" t="s">
        <v>11</v>
      </c>
      <c r="E16" s="24">
        <v>80</v>
      </c>
      <c r="G16" s="25">
        <f t="shared" si="0"/>
        <v>3</v>
      </c>
      <c r="H16" s="25">
        <v>3</v>
      </c>
      <c r="I16" s="26" t="s">
        <v>8</v>
      </c>
      <c r="J16" s="27">
        <v>126</v>
      </c>
    </row>
    <row r="17" spans="7:10" ht="21" customHeight="1" x14ac:dyDescent="0.25">
      <c r="G17" s="28">
        <f t="shared" si="0"/>
        <v>4</v>
      </c>
      <c r="H17" s="28">
        <v>4</v>
      </c>
      <c r="I17" s="29" t="s">
        <v>8</v>
      </c>
      <c r="J17" s="30">
        <v>126</v>
      </c>
    </row>
    <row r="18" spans="7:10" ht="21" customHeight="1" x14ac:dyDescent="0.25">
      <c r="G18" s="25">
        <f t="shared" si="0"/>
        <v>5</v>
      </c>
      <c r="H18" s="25">
        <v>5</v>
      </c>
      <c r="I18" s="26" t="s">
        <v>8</v>
      </c>
      <c r="J18" s="27">
        <v>126</v>
      </c>
    </row>
    <row r="19" spans="7:10" ht="21" customHeight="1" x14ac:dyDescent="0.25">
      <c r="G19" s="28">
        <f t="shared" si="0"/>
        <v>6</v>
      </c>
      <c r="H19" s="28">
        <v>6</v>
      </c>
      <c r="I19" s="29" t="s">
        <v>8</v>
      </c>
      <c r="J19" s="30">
        <v>126</v>
      </c>
    </row>
    <row r="20" spans="7:10" ht="21" customHeight="1" x14ac:dyDescent="0.25">
      <c r="G20" s="25">
        <f t="shared" si="0"/>
        <v>7</v>
      </c>
      <c r="H20" s="25">
        <v>7</v>
      </c>
      <c r="I20" s="26" t="s">
        <v>8</v>
      </c>
      <c r="J20" s="27">
        <v>126</v>
      </c>
    </row>
    <row r="21" spans="7:10" ht="21" customHeight="1" x14ac:dyDescent="0.25">
      <c r="G21" s="28">
        <f t="shared" si="0"/>
        <v>8</v>
      </c>
      <c r="H21" s="28">
        <v>8</v>
      </c>
      <c r="I21" s="29" t="s">
        <v>8</v>
      </c>
      <c r="J21" s="30">
        <v>126</v>
      </c>
    </row>
    <row r="22" spans="7:10" ht="21" customHeight="1" x14ac:dyDescent="0.25">
      <c r="G22" s="25">
        <f t="shared" si="0"/>
        <v>9</v>
      </c>
      <c r="H22" s="25">
        <v>9</v>
      </c>
      <c r="I22" s="26" t="s">
        <v>8</v>
      </c>
      <c r="J22" s="27">
        <v>126</v>
      </c>
    </row>
    <row r="23" spans="7:10" ht="21" customHeight="1" x14ac:dyDescent="0.25">
      <c r="G23" s="28">
        <f t="shared" si="0"/>
        <v>10</v>
      </c>
      <c r="H23" s="28">
        <v>10</v>
      </c>
      <c r="I23" s="29" t="s">
        <v>8</v>
      </c>
      <c r="J23" s="30">
        <v>126</v>
      </c>
    </row>
    <row r="24" spans="7:10" ht="21" customHeight="1" x14ac:dyDescent="0.25">
      <c r="G24" s="25">
        <f t="shared" si="0"/>
        <v>11</v>
      </c>
      <c r="H24" s="25">
        <v>11</v>
      </c>
      <c r="I24" s="26" t="s">
        <v>8</v>
      </c>
      <c r="J24" s="27">
        <v>126</v>
      </c>
    </row>
    <row r="25" spans="7:10" ht="21" customHeight="1" x14ac:dyDescent="0.25">
      <c r="G25" s="28">
        <f t="shared" si="0"/>
        <v>12</v>
      </c>
      <c r="H25" s="28">
        <v>12</v>
      </c>
      <c r="I25" s="29" t="s">
        <v>8</v>
      </c>
      <c r="J25" s="30">
        <v>126</v>
      </c>
    </row>
    <row r="26" spans="7:10" ht="21" customHeight="1" x14ac:dyDescent="0.25">
      <c r="G26" s="25">
        <f t="shared" si="0"/>
        <v>13</v>
      </c>
      <c r="H26" s="25">
        <v>13</v>
      </c>
      <c r="I26" s="26" t="s">
        <v>8</v>
      </c>
      <c r="J26" s="27">
        <v>126</v>
      </c>
    </row>
    <row r="27" spans="7:10" ht="21" customHeight="1" x14ac:dyDescent="0.25">
      <c r="G27" s="28">
        <f t="shared" si="0"/>
        <v>14</v>
      </c>
      <c r="H27" s="28">
        <v>14</v>
      </c>
      <c r="I27" s="29" t="s">
        <v>8</v>
      </c>
      <c r="J27" s="30">
        <v>126</v>
      </c>
    </row>
    <row r="28" spans="7:10" ht="21" customHeight="1" x14ac:dyDescent="0.25">
      <c r="G28" s="25">
        <f t="shared" si="0"/>
        <v>15</v>
      </c>
      <c r="H28" s="25">
        <v>15</v>
      </c>
      <c r="I28" s="26" t="s">
        <v>8</v>
      </c>
      <c r="J28" s="27">
        <v>126</v>
      </c>
    </row>
    <row r="29" spans="7:10" ht="21" customHeight="1" x14ac:dyDescent="0.25">
      <c r="G29" s="28">
        <f t="shared" si="0"/>
        <v>16</v>
      </c>
      <c r="H29" s="28">
        <v>16</v>
      </c>
      <c r="I29" s="29" t="s">
        <v>8</v>
      </c>
      <c r="J29" s="30">
        <v>126</v>
      </c>
    </row>
    <row r="30" spans="7:10" ht="21" customHeight="1" x14ac:dyDescent="0.25">
      <c r="G30" s="25">
        <f t="shared" si="0"/>
        <v>17</v>
      </c>
      <c r="H30" s="25">
        <v>17</v>
      </c>
      <c r="I30" s="26" t="s">
        <v>8</v>
      </c>
      <c r="J30" s="27">
        <v>126</v>
      </c>
    </row>
    <row r="31" spans="7:10" ht="21" customHeight="1" x14ac:dyDescent="0.25">
      <c r="G31" s="28">
        <f t="shared" si="0"/>
        <v>18</v>
      </c>
      <c r="H31" s="28">
        <v>18</v>
      </c>
      <c r="I31" s="29" t="s">
        <v>8</v>
      </c>
      <c r="J31" s="30">
        <v>126</v>
      </c>
    </row>
    <row r="32" spans="7:10" ht="21" customHeight="1" x14ac:dyDescent="0.25">
      <c r="G32" s="25">
        <f t="shared" si="0"/>
        <v>19</v>
      </c>
      <c r="H32" s="25">
        <v>19</v>
      </c>
      <c r="I32" s="26" t="s">
        <v>8</v>
      </c>
      <c r="J32" s="27">
        <v>126</v>
      </c>
    </row>
    <row r="33" spans="7:10" ht="21" customHeight="1" x14ac:dyDescent="0.25">
      <c r="G33" s="28">
        <f t="shared" si="0"/>
        <v>20</v>
      </c>
      <c r="H33" s="28">
        <v>20</v>
      </c>
      <c r="I33" s="29" t="s">
        <v>8</v>
      </c>
      <c r="J33" s="30">
        <v>126</v>
      </c>
    </row>
    <row r="34" spans="7:10" ht="21" customHeight="1" x14ac:dyDescent="0.25">
      <c r="G34" s="25">
        <f t="shared" si="0"/>
        <v>21</v>
      </c>
      <c r="H34" s="25">
        <v>21</v>
      </c>
      <c r="I34" s="26" t="s">
        <v>8</v>
      </c>
      <c r="J34" s="27">
        <v>126</v>
      </c>
    </row>
    <row r="35" spans="7:10" ht="21" customHeight="1" x14ac:dyDescent="0.25">
      <c r="G35" s="28">
        <f t="shared" si="0"/>
        <v>22</v>
      </c>
      <c r="H35" s="28">
        <v>22</v>
      </c>
      <c r="I35" s="29" t="s">
        <v>8</v>
      </c>
      <c r="J35" s="30">
        <v>126</v>
      </c>
    </row>
    <row r="36" spans="7:10" ht="21" customHeight="1" x14ac:dyDescent="0.25">
      <c r="G36" s="25">
        <f t="shared" si="0"/>
        <v>23</v>
      </c>
      <c r="H36" s="25">
        <v>23</v>
      </c>
      <c r="I36" s="26" t="s">
        <v>8</v>
      </c>
      <c r="J36" s="27">
        <v>126</v>
      </c>
    </row>
    <row r="37" spans="7:10" ht="21" customHeight="1" x14ac:dyDescent="0.25">
      <c r="G37" s="28">
        <f t="shared" si="0"/>
        <v>24</v>
      </c>
      <c r="H37" s="28">
        <v>24</v>
      </c>
      <c r="I37" s="29" t="s">
        <v>8</v>
      </c>
      <c r="J37" s="30">
        <v>126</v>
      </c>
    </row>
    <row r="38" spans="7:10" ht="21" customHeight="1" x14ac:dyDescent="0.25">
      <c r="G38" s="25">
        <f t="shared" si="0"/>
        <v>25</v>
      </c>
      <c r="H38" s="25">
        <v>25</v>
      </c>
      <c r="I38" s="26" t="s">
        <v>8</v>
      </c>
      <c r="J38" s="27">
        <v>126</v>
      </c>
    </row>
    <row r="39" spans="7:10" ht="21" customHeight="1" x14ac:dyDescent="0.25">
      <c r="G39" s="28">
        <f t="shared" si="0"/>
        <v>26</v>
      </c>
      <c r="H39" s="28">
        <v>26</v>
      </c>
      <c r="I39" s="29" t="s">
        <v>8</v>
      </c>
      <c r="J39" s="30">
        <v>126</v>
      </c>
    </row>
    <row r="40" spans="7:10" ht="21" customHeight="1" x14ac:dyDescent="0.25">
      <c r="G40" s="25">
        <f t="shared" si="0"/>
        <v>27</v>
      </c>
      <c r="H40" s="25">
        <v>27</v>
      </c>
      <c r="I40" s="26" t="s">
        <v>8</v>
      </c>
      <c r="J40" s="27">
        <v>126</v>
      </c>
    </row>
    <row r="41" spans="7:10" ht="21" customHeight="1" x14ac:dyDescent="0.25">
      <c r="G41" s="28">
        <f t="shared" si="0"/>
        <v>28</v>
      </c>
      <c r="H41" s="28">
        <v>28</v>
      </c>
      <c r="I41" s="29" t="s">
        <v>8</v>
      </c>
      <c r="J41" s="30">
        <v>126</v>
      </c>
    </row>
    <row r="42" spans="7:10" ht="21" customHeight="1" x14ac:dyDescent="0.25">
      <c r="G42" s="25">
        <f t="shared" si="0"/>
        <v>29</v>
      </c>
      <c r="H42" s="25">
        <v>29</v>
      </c>
      <c r="I42" s="26" t="s">
        <v>8</v>
      </c>
      <c r="J42" s="27">
        <v>126</v>
      </c>
    </row>
    <row r="43" spans="7:10" ht="21" customHeight="1" x14ac:dyDescent="0.25">
      <c r="G43" s="28">
        <f t="shared" si="0"/>
        <v>30</v>
      </c>
      <c r="H43" s="28">
        <v>30</v>
      </c>
      <c r="I43" s="29" t="s">
        <v>8</v>
      </c>
      <c r="J43" s="30">
        <v>126</v>
      </c>
    </row>
    <row r="44" spans="7:10" ht="21" customHeight="1" x14ac:dyDescent="0.25">
      <c r="G44" s="25">
        <f t="shared" si="0"/>
        <v>31</v>
      </c>
      <c r="H44" s="25">
        <v>31</v>
      </c>
      <c r="I44" s="26" t="s">
        <v>8</v>
      </c>
      <c r="J44" s="27">
        <v>126</v>
      </c>
    </row>
    <row r="45" spans="7:10" ht="21" customHeight="1" x14ac:dyDescent="0.25">
      <c r="G45" s="28">
        <f t="shared" si="0"/>
        <v>32</v>
      </c>
      <c r="H45" s="28">
        <v>2</v>
      </c>
      <c r="I45" s="29" t="s">
        <v>10</v>
      </c>
      <c r="J45" s="30">
        <v>2400</v>
      </c>
    </row>
    <row r="46" spans="7:10" ht="21" customHeight="1" x14ac:dyDescent="0.25">
      <c r="G46" s="25">
        <f t="shared" si="0"/>
        <v>33</v>
      </c>
      <c r="H46" s="25">
        <v>12</v>
      </c>
      <c r="I46" s="26" t="s">
        <v>12</v>
      </c>
      <c r="J46" s="27">
        <v>11000</v>
      </c>
    </row>
  </sheetData>
  <mergeCells count="5">
    <mergeCell ref="B2:E3"/>
    <mergeCell ref="B4:E4"/>
    <mergeCell ref="G4:J4"/>
    <mergeCell ref="G2:J2"/>
    <mergeCell ref="G3:J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showGridLines="0" workbookViewId="0">
      <selection activeCell="E8" sqref="E8"/>
    </sheetView>
  </sheetViews>
  <sheetFormatPr defaultColWidth="18.7109375" defaultRowHeight="21" customHeight="1" x14ac:dyDescent="0.25"/>
  <cols>
    <col min="1" max="1" width="2.7109375" customWidth="1"/>
    <col min="2" max="3" width="4.7109375" customWidth="1"/>
    <col min="5" max="5" width="17.42578125" customWidth="1"/>
    <col min="6" max="6" width="12.7109375" customWidth="1"/>
    <col min="7" max="7" width="4.7109375" customWidth="1"/>
    <col min="8" max="8" width="3.7109375" customWidth="1"/>
    <col min="10" max="10" width="17.42578125" customWidth="1"/>
    <col min="11" max="11" width="17.7109375" customWidth="1"/>
  </cols>
  <sheetData>
    <row r="1" spans="2:11" ht="3" customHeight="1" x14ac:dyDescent="0.25"/>
    <row r="2" spans="2:11" ht="18" customHeight="1" x14ac:dyDescent="0.25">
      <c r="B2" s="37" t="s">
        <v>23</v>
      </c>
      <c r="C2" s="37"/>
      <c r="D2" s="37"/>
      <c r="E2" s="37"/>
      <c r="G2" s="42" t="s">
        <v>1</v>
      </c>
      <c r="H2" s="42"/>
      <c r="I2" s="42"/>
      <c r="J2" s="42"/>
      <c r="K2" s="1">
        <f>September!BalanceAtTheEndOfTheMonth</f>
        <v>95874</v>
      </c>
    </row>
    <row r="3" spans="2:11" ht="18" customHeight="1" x14ac:dyDescent="0.25">
      <c r="B3" s="37"/>
      <c r="C3" s="37"/>
      <c r="D3" s="37"/>
      <c r="E3" s="37"/>
      <c r="G3" s="42" t="s">
        <v>2</v>
      </c>
      <c r="H3" s="42"/>
      <c r="I3" s="42"/>
      <c r="J3" s="42"/>
      <c r="K3" s="1">
        <f>BalanceAtTheBeginningOfTheMonth+TotalIncomeForOctober-TotalExpenseForOctober</f>
        <v>95874</v>
      </c>
    </row>
    <row r="4" spans="2:11" ht="32.1" customHeight="1" x14ac:dyDescent="0.25">
      <c r="B4" s="38" t="s">
        <v>3</v>
      </c>
      <c r="C4" s="39"/>
      <c r="D4" s="39"/>
      <c r="E4" s="39"/>
      <c r="G4" s="40" t="s">
        <v>28</v>
      </c>
      <c r="H4" s="41"/>
      <c r="I4" s="41"/>
      <c r="J4" s="41"/>
    </row>
    <row r="5" spans="2:11" ht="33.950000000000003" customHeight="1" x14ac:dyDescent="0.25">
      <c r="D5" s="2" t="s">
        <v>4</v>
      </c>
      <c r="E5" s="3">
        <f>SUM(E14:E100)</f>
        <v>0</v>
      </c>
      <c r="I5" s="4" t="s">
        <v>29</v>
      </c>
      <c r="J5" s="5">
        <f>SUM(J14:J100)</f>
        <v>0</v>
      </c>
    </row>
    <row r="6" spans="2:11" ht="21" customHeight="1" x14ac:dyDescent="0.25">
      <c r="D6" s="6" t="s">
        <v>5</v>
      </c>
      <c r="E6" s="7" t="s">
        <v>6</v>
      </c>
      <c r="I6" s="6" t="s">
        <v>5</v>
      </c>
      <c r="J6" s="8" t="s">
        <v>6</v>
      </c>
    </row>
    <row r="7" spans="2:11" ht="21" customHeight="1" x14ac:dyDescent="0.25">
      <c r="D7" s="9" t="s">
        <v>7</v>
      </c>
      <c r="E7" s="10">
        <f>SUMIF(D14:D100,"Uncategorised",E14:E100)</f>
        <v>0</v>
      </c>
      <c r="I7" s="9" t="s">
        <v>8</v>
      </c>
      <c r="J7" s="10">
        <f>SUMIF(I14:I100,"Transportation",J14:J100)</f>
        <v>0</v>
      </c>
    </row>
    <row r="8" spans="2:11" ht="21" customHeight="1" x14ac:dyDescent="0.25">
      <c r="D8" s="11" t="s">
        <v>9</v>
      </c>
      <c r="E8" s="12">
        <f>SUMIF(D14:D100,"Salary",E14:E100)</f>
        <v>0</v>
      </c>
      <c r="I8" s="11" t="s">
        <v>10</v>
      </c>
      <c r="J8" s="13">
        <f>SUMIF(I14:I100,"Credit",J14:J100)</f>
        <v>0</v>
      </c>
    </row>
    <row r="9" spans="2:11" ht="21" customHeight="1" x14ac:dyDescent="0.25">
      <c r="D9" s="9" t="s">
        <v>11</v>
      </c>
      <c r="E9" s="10">
        <f>SUMIF(D14:D100,"Scholarship",E14:E100)</f>
        <v>0</v>
      </c>
      <c r="I9" s="9" t="s">
        <v>12</v>
      </c>
      <c r="J9" s="10">
        <f>SUMIF(I14:I100,"Apartment",J14:J100)</f>
        <v>0</v>
      </c>
    </row>
    <row r="13" spans="2:11" ht="21" customHeight="1" x14ac:dyDescent="0.25">
      <c r="B13" s="14" t="s">
        <v>13</v>
      </c>
      <c r="C13" s="15" t="s">
        <v>14</v>
      </c>
      <c r="D13" s="16" t="s">
        <v>5</v>
      </c>
      <c r="E13" s="17" t="s">
        <v>6</v>
      </c>
      <c r="G13" s="18" t="s">
        <v>13</v>
      </c>
      <c r="H13" s="19" t="s">
        <v>14</v>
      </c>
      <c r="I13" s="20" t="s">
        <v>5</v>
      </c>
      <c r="J13" s="21" t="s">
        <v>6</v>
      </c>
    </row>
  </sheetData>
  <mergeCells count="5">
    <mergeCell ref="B2:E3"/>
    <mergeCell ref="B4:E4"/>
    <mergeCell ref="G4:J4"/>
    <mergeCell ref="G2:J2"/>
    <mergeCell ref="G3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showGridLines="0" workbookViewId="0">
      <selection activeCell="E8" sqref="E8"/>
    </sheetView>
  </sheetViews>
  <sheetFormatPr defaultColWidth="18.7109375" defaultRowHeight="21" customHeight="1" x14ac:dyDescent="0.25"/>
  <cols>
    <col min="1" max="1" width="2.7109375" customWidth="1"/>
    <col min="2" max="3" width="4.7109375" customWidth="1"/>
    <col min="5" max="5" width="17.42578125" customWidth="1"/>
    <col min="6" max="6" width="12.7109375" customWidth="1"/>
    <col min="7" max="7" width="4.7109375" customWidth="1"/>
    <col min="8" max="8" width="3.7109375" customWidth="1"/>
    <col min="10" max="10" width="17.42578125" customWidth="1"/>
    <col min="11" max="11" width="17.7109375" customWidth="1"/>
  </cols>
  <sheetData>
    <row r="1" spans="2:11" ht="3" customHeight="1" x14ac:dyDescent="0.25"/>
    <row r="2" spans="2:11" ht="18" customHeight="1" x14ac:dyDescent="0.25">
      <c r="B2" s="37" t="s">
        <v>24</v>
      </c>
      <c r="C2" s="37"/>
      <c r="D2" s="37"/>
      <c r="E2" s="37"/>
      <c r="G2" s="42" t="s">
        <v>1</v>
      </c>
      <c r="H2" s="42"/>
      <c r="I2" s="42"/>
      <c r="J2" s="42"/>
      <c r="K2" s="1">
        <f>October!BalanceAtTheEndOfTheMonth</f>
        <v>95874</v>
      </c>
    </row>
    <row r="3" spans="2:11" ht="18" customHeight="1" x14ac:dyDescent="0.25">
      <c r="B3" s="37"/>
      <c r="C3" s="37"/>
      <c r="D3" s="37"/>
      <c r="E3" s="37"/>
      <c r="G3" s="42" t="s">
        <v>2</v>
      </c>
      <c r="H3" s="42"/>
      <c r="I3" s="42"/>
      <c r="J3" s="42"/>
      <c r="K3" s="1">
        <f>BalanceAtTheBeginningOfTheMonth+TotalIncomeForNovember-TotalExpenseForNovember</f>
        <v>95874</v>
      </c>
    </row>
    <row r="4" spans="2:11" ht="32.1" customHeight="1" x14ac:dyDescent="0.25">
      <c r="B4" s="38" t="s">
        <v>3</v>
      </c>
      <c r="C4" s="39"/>
      <c r="D4" s="39"/>
      <c r="E4" s="39"/>
      <c r="G4" s="40" t="s">
        <v>28</v>
      </c>
      <c r="H4" s="41"/>
      <c r="I4" s="41"/>
      <c r="J4" s="41"/>
    </row>
    <row r="5" spans="2:11" ht="33.950000000000003" customHeight="1" x14ac:dyDescent="0.25">
      <c r="D5" s="2" t="s">
        <v>4</v>
      </c>
      <c r="E5" s="3">
        <f>SUM(E14:E100)</f>
        <v>0</v>
      </c>
      <c r="I5" s="4" t="s">
        <v>29</v>
      </c>
      <c r="J5" s="5">
        <f>SUM(J14:J100)</f>
        <v>0</v>
      </c>
    </row>
    <row r="6" spans="2:11" ht="21" customHeight="1" x14ac:dyDescent="0.25">
      <c r="D6" s="6" t="s">
        <v>5</v>
      </c>
      <c r="E6" s="7" t="s">
        <v>6</v>
      </c>
      <c r="I6" s="6" t="s">
        <v>5</v>
      </c>
      <c r="J6" s="8" t="s">
        <v>6</v>
      </c>
    </row>
    <row r="7" spans="2:11" ht="21" customHeight="1" x14ac:dyDescent="0.25">
      <c r="D7" s="9" t="s">
        <v>7</v>
      </c>
      <c r="E7" s="10">
        <f>SUMIF(D14:D100,"Uncategorised",E14:E100)</f>
        <v>0</v>
      </c>
      <c r="I7" s="9" t="s">
        <v>8</v>
      </c>
      <c r="J7" s="10">
        <f>SUMIF(I14:I100,"Transportation",J14:J100)</f>
        <v>0</v>
      </c>
    </row>
    <row r="8" spans="2:11" ht="21" customHeight="1" x14ac:dyDescent="0.25">
      <c r="D8" s="11" t="s">
        <v>9</v>
      </c>
      <c r="E8" s="12">
        <f>SUMIF(D14:D100,"Salary",E14:E100)</f>
        <v>0</v>
      </c>
      <c r="I8" s="11" t="s">
        <v>10</v>
      </c>
      <c r="J8" s="13">
        <f>SUMIF(I14:I100,"Credit",J14:J100)</f>
        <v>0</v>
      </c>
    </row>
    <row r="9" spans="2:11" ht="21" customHeight="1" x14ac:dyDescent="0.25">
      <c r="D9" s="9" t="s">
        <v>11</v>
      </c>
      <c r="E9" s="10">
        <f>SUMIF(D14:D100,"Scholarship",E14:E100)</f>
        <v>0</v>
      </c>
      <c r="I9" s="9" t="s">
        <v>12</v>
      </c>
      <c r="J9" s="10">
        <f>SUMIF(I14:I100,"Apartment",J14:J100)</f>
        <v>0</v>
      </c>
    </row>
    <row r="13" spans="2:11" ht="21" customHeight="1" x14ac:dyDescent="0.25">
      <c r="B13" s="14" t="s">
        <v>13</v>
      </c>
      <c r="C13" s="15" t="s">
        <v>14</v>
      </c>
      <c r="D13" s="16" t="s">
        <v>5</v>
      </c>
      <c r="E13" s="17" t="s">
        <v>6</v>
      </c>
      <c r="G13" s="18" t="s">
        <v>13</v>
      </c>
      <c r="H13" s="19" t="s">
        <v>14</v>
      </c>
      <c r="I13" s="20" t="s">
        <v>5</v>
      </c>
      <c r="J13" s="21" t="s">
        <v>6</v>
      </c>
    </row>
  </sheetData>
  <mergeCells count="5">
    <mergeCell ref="B2:E3"/>
    <mergeCell ref="B4:E4"/>
    <mergeCell ref="G4:J4"/>
    <mergeCell ref="G2:J2"/>
    <mergeCell ref="G3:J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showGridLines="0" workbookViewId="0">
      <selection activeCell="E8" sqref="E8"/>
    </sheetView>
  </sheetViews>
  <sheetFormatPr defaultColWidth="18.7109375" defaultRowHeight="21" customHeight="1" x14ac:dyDescent="0.25"/>
  <cols>
    <col min="1" max="1" width="2.7109375" customWidth="1"/>
    <col min="2" max="3" width="4.7109375" customWidth="1"/>
    <col min="5" max="5" width="17.42578125" customWidth="1"/>
    <col min="6" max="6" width="12.7109375" customWidth="1"/>
    <col min="7" max="7" width="4.7109375" customWidth="1"/>
    <col min="8" max="8" width="3.7109375" customWidth="1"/>
    <col min="10" max="10" width="17.42578125" customWidth="1"/>
    <col min="11" max="11" width="17.7109375" customWidth="1"/>
  </cols>
  <sheetData>
    <row r="1" spans="2:11" ht="3" customHeight="1" x14ac:dyDescent="0.25"/>
    <row r="2" spans="2:11" ht="18" customHeight="1" x14ac:dyDescent="0.25">
      <c r="B2" s="37" t="s">
        <v>25</v>
      </c>
      <c r="C2" s="37"/>
      <c r="D2" s="37"/>
      <c r="E2" s="37"/>
      <c r="G2" s="42" t="s">
        <v>1</v>
      </c>
      <c r="H2" s="42"/>
      <c r="I2" s="42"/>
      <c r="J2" s="42"/>
      <c r="K2" s="1">
        <f>November!BalanceAtTheEndOfTheMonth</f>
        <v>95874</v>
      </c>
    </row>
    <row r="3" spans="2:11" ht="18" customHeight="1" x14ac:dyDescent="0.25">
      <c r="B3" s="37"/>
      <c r="C3" s="37"/>
      <c r="D3" s="37"/>
      <c r="E3" s="37"/>
      <c r="G3" s="42" t="s">
        <v>2</v>
      </c>
      <c r="H3" s="42"/>
      <c r="I3" s="42"/>
      <c r="J3" s="42"/>
      <c r="K3" s="1">
        <f>BalanceAtTheBeginningOfTheMonth+TotalIncomeForDecember-TotalExpenseForDecember</f>
        <v>95874</v>
      </c>
    </row>
    <row r="4" spans="2:11" ht="32.1" customHeight="1" x14ac:dyDescent="0.25">
      <c r="B4" s="38" t="s">
        <v>3</v>
      </c>
      <c r="C4" s="39"/>
      <c r="D4" s="39"/>
      <c r="E4" s="39"/>
      <c r="G4" s="40" t="s">
        <v>28</v>
      </c>
      <c r="H4" s="41"/>
      <c r="I4" s="41"/>
      <c r="J4" s="41"/>
    </row>
    <row r="5" spans="2:11" ht="33.950000000000003" customHeight="1" x14ac:dyDescent="0.25">
      <c r="D5" s="2" t="s">
        <v>4</v>
      </c>
      <c r="E5" s="3">
        <f>SUM(E14:E100)</f>
        <v>0</v>
      </c>
      <c r="I5" s="4" t="s">
        <v>29</v>
      </c>
      <c r="J5" s="5">
        <f>SUM(J14:J100)</f>
        <v>0</v>
      </c>
    </row>
    <row r="6" spans="2:11" ht="21" customHeight="1" x14ac:dyDescent="0.25">
      <c r="D6" s="6" t="s">
        <v>5</v>
      </c>
      <c r="E6" s="7" t="s">
        <v>6</v>
      </c>
      <c r="I6" s="6" t="s">
        <v>5</v>
      </c>
      <c r="J6" s="8" t="s">
        <v>6</v>
      </c>
    </row>
    <row r="7" spans="2:11" ht="21" customHeight="1" x14ac:dyDescent="0.25">
      <c r="D7" s="9" t="s">
        <v>7</v>
      </c>
      <c r="E7" s="10">
        <f>SUMIF(D14:D100,"Uncategorised",E14:E100)</f>
        <v>0</v>
      </c>
      <c r="I7" s="9" t="s">
        <v>8</v>
      </c>
      <c r="J7" s="10">
        <f>SUMIF(I14:I100,"Transportation",J14:J100)</f>
        <v>0</v>
      </c>
    </row>
    <row r="8" spans="2:11" ht="21" customHeight="1" x14ac:dyDescent="0.25">
      <c r="D8" s="11" t="s">
        <v>9</v>
      </c>
      <c r="E8" s="12">
        <f>SUMIF(D14:D100,"Salary",E14:E100)</f>
        <v>0</v>
      </c>
      <c r="I8" s="11" t="s">
        <v>10</v>
      </c>
      <c r="J8" s="13">
        <f>SUMIF(I14:I100,"Credit",J14:J100)</f>
        <v>0</v>
      </c>
    </row>
    <row r="9" spans="2:11" ht="21" customHeight="1" x14ac:dyDescent="0.25">
      <c r="D9" s="9" t="s">
        <v>11</v>
      </c>
      <c r="E9" s="10">
        <f>SUMIF(D14:D100,"Scholarship",E14:E100)</f>
        <v>0</v>
      </c>
      <c r="I9" s="9" t="s">
        <v>12</v>
      </c>
      <c r="J9" s="10">
        <f>SUMIF(I14:I100,"Apartment",J14:J100)</f>
        <v>0</v>
      </c>
    </row>
    <row r="13" spans="2:11" ht="21" customHeight="1" x14ac:dyDescent="0.25">
      <c r="B13" s="14" t="s">
        <v>13</v>
      </c>
      <c r="C13" s="15" t="s">
        <v>14</v>
      </c>
      <c r="D13" s="16" t="s">
        <v>5</v>
      </c>
      <c r="E13" s="17" t="s">
        <v>6</v>
      </c>
      <c r="G13" s="18" t="s">
        <v>13</v>
      </c>
      <c r="H13" s="19" t="s">
        <v>14</v>
      </c>
      <c r="I13" s="20" t="s">
        <v>5</v>
      </c>
      <c r="J13" s="21" t="s">
        <v>6</v>
      </c>
    </row>
  </sheetData>
  <mergeCells count="5">
    <mergeCell ref="B2:E3"/>
    <mergeCell ref="B4:E4"/>
    <mergeCell ref="G4:J4"/>
    <mergeCell ref="G2:J2"/>
    <mergeCell ref="G3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showGridLines="0" workbookViewId="0">
      <selection activeCell="C6" sqref="C6"/>
    </sheetView>
  </sheetViews>
  <sheetFormatPr defaultColWidth="14.7109375" defaultRowHeight="21" customHeight="1" x14ac:dyDescent="0.25"/>
  <cols>
    <col min="1" max="1" width="1.7109375" customWidth="1"/>
    <col min="2" max="2" width="18.7109375" customWidth="1"/>
    <col min="3" max="3" width="20.7109375" customWidth="1"/>
    <col min="4" max="4" width="18.7109375" customWidth="1"/>
    <col min="5" max="5" width="20.7109375" customWidth="1"/>
  </cols>
  <sheetData>
    <row r="1" spans="2:5" ht="3" customHeight="1" x14ac:dyDescent="0.25"/>
    <row r="2" spans="2:5" ht="18" customHeight="1" x14ac:dyDescent="0.25">
      <c r="B2" s="43" t="s">
        <v>26</v>
      </c>
      <c r="C2" s="43"/>
      <c r="D2" s="43"/>
      <c r="E2" s="43"/>
    </row>
    <row r="3" spans="2:5" ht="18" customHeight="1" x14ac:dyDescent="0.25">
      <c r="B3" s="43"/>
      <c r="C3" s="43"/>
      <c r="D3" s="43"/>
      <c r="E3" s="43"/>
    </row>
    <row r="4" spans="2:5" ht="32.1" customHeight="1" x14ac:dyDescent="0.25">
      <c r="B4" s="44" t="s">
        <v>27</v>
      </c>
      <c r="C4" s="42"/>
      <c r="D4" s="31">
        <v>10000</v>
      </c>
    </row>
    <row r="5" spans="2:5" ht="33.950000000000003" customHeight="1" x14ac:dyDescent="0.25">
      <c r="B5" s="6" t="s">
        <v>5</v>
      </c>
      <c r="C5" s="32" t="s">
        <v>3</v>
      </c>
      <c r="D5" s="6" t="s">
        <v>5</v>
      </c>
      <c r="E5" s="33" t="s">
        <v>28</v>
      </c>
    </row>
    <row r="6" spans="2:5" ht="21" customHeight="1" x14ac:dyDescent="0.25">
      <c r="B6" s="34" t="s">
        <v>4</v>
      </c>
      <c r="C6" s="35">
        <f>TotalIncomeForJanuary+TotalIncomeForFebruary+TotalIncomeForMarch+TotalIncomeForApril+TotalIncomeForMay+TotalIncomeForJune+TotalIncomeForJuly+TotalIncomeForAugust+TotalIncomeForSeptember+TotalIncomeForOctober+TotalIncomeForNovember+TotalIncomeForDecember</f>
        <v>171900</v>
      </c>
      <c r="D6" s="34" t="s">
        <v>29</v>
      </c>
      <c r="E6" s="36">
        <f>TotalExpenseForJanuary+TotalExpenseForFebruary+TotalExpenseForMarch+TotalExpenseForApril+TotalExpenseForMay+TotalExpenseForJune+TotalExpenseForJuly+TotalExpenseForAugust+TotalExpenseForSeptember+TotalExpenseForOctober+TotalExpenseForNovember+TotalExpenseForDecember</f>
        <v>86026</v>
      </c>
    </row>
    <row r="7" spans="2:5" ht="21" customHeight="1" x14ac:dyDescent="0.25">
      <c r="B7" s="9" t="s">
        <v>7</v>
      </c>
      <c r="C7" s="10">
        <f>SUMIF(IncomeCategorysInJanuary,"Uncategorised",IncomeByCategoryInJanuary)+SUMIF(IncomeCategorysInFebruary,"Uncategorised",IncomeByCategoryInFebruary)+SUMIF(IncomeCategorysInMarch,"Uncategorised",IncomeByCategoryInMarch)+SUMIF(IncomeCategorysInApril,"Uncategorised",IncomeByCategoryInApril)+SUMIF(IncomeCategorysInMay,"Uncategorised",IncomeByCategoryInMay)+SUMIF(IncomeCategorysInJune,"Uncategorised",IncomeByCategoryInJune)+SUMIF(IncomeCategorysInJuly,"Uncategorised",IncomeByCategoryInJuly)+SUMIF(IncomeCategorysInAugust,"Uncategorised",IncomeByCategoryInAugust)+SUMIF(IncomeCategorysInSeptember,"Uncategorised",IncomeByCategoryInSeptember)+SUMIF(IncomeCategorysInOctober,"Uncategorised",IncomeByCategoryInOctober)+SUMIF(IncomeCategorysInNovember,"Uncategorised",IncomeByCategoryInNovember)+SUMIF(IncomeCategorysInDecember,"Uncategorised",IncomeByCategoryInDecember)</f>
        <v>0</v>
      </c>
      <c r="D7" s="9" t="s">
        <v>8</v>
      </c>
      <c r="E7" s="10">
        <f>SUMIF(ExpenseCategorysInJanuary,"Transportation",ExpenseByCategoryInJanuary)+SUMIF(ExpenseCategorysInFebruary,"Transportation",ExpenseByCategoryInFebruary)+SUMIF(ExpenseCategorysInMarch,"Transportation",ExpenseByCategoryInMarch)+SUMIF(ExpenseCategorysInApril,"Transportation",ExpenseByCategoryInApril)+SUMIF(ExpenseCategorysInMay,"Transportation",ExpenseByCategoryInMay)+SUMIF(ExpenseCategorysInJune,"Transportation",ExpenseByCategoryInJune)+SUMIF(ExpenseCategorysInJuly,"Transportation",ExpenseByCategoryInJuly)+SUMIF(ExpenseCategorysInAugust,"Transportation",ExpenseByCategoryInAugust)+SUMIF(ExpenseCategorysInSeptember,"Transportation",ExpenseByCategoryInSeptember)+SUMIF(ExpenseCategorysInOctober,"Transportation",ExpenseByCategoryInOctober)+SUMIF(ExpenseCategorysInNovember,"Transportation",ExpenseByCategoryInNovember)+SUMIF(ExpenseCategorysInDecember,"Transportation",ExpenseByCategoryInDecember)</f>
        <v>19026</v>
      </c>
    </row>
    <row r="8" spans="2:5" ht="21" customHeight="1" x14ac:dyDescent="0.25">
      <c r="B8" s="11" t="s">
        <v>9</v>
      </c>
      <c r="C8" s="12">
        <f>SUMIF(IncomeCategorysInJanuary,"Salary",IncomeByCategoryInJanuary)+SUMIF(IncomeCategorysInFebruary,"Salary",IncomeByCategoryInFebruary)+SUMIF(IncomeCategorysInMarch,"Salary",IncomeByCategoryInMarch)+SUMIF(IncomeCategorysInApril,"Salary",IncomeByCategoryInApril)+SUMIF(IncomeCategorysInMay,"Salary",IncomeByCategoryInMay)+SUMIF(IncomeCategorysInJune,"Salary",IncomeByCategoryInJune)+SUMIF(IncomeCategorysInJuly,"Salary",IncomeByCategoryInJuly)+SUMIF(IncomeCategorysInAugust,"Salary",IncomeByCategoryInAugust)+SUMIF(IncomeCategorysInSeptember,"Salary",IncomeByCategoryInSeptember)+SUMIF(IncomeCategorysInOctober,"Salary",IncomeByCategoryInOctober)+SUMIF(IncomeCategorysInNovember,"Salary",IncomeByCategoryInNovember)+SUMIF(IncomeCategorysInDecember,"Salary",IncomeByCategoryInDecember)</f>
        <v>171500</v>
      </c>
      <c r="D8" s="11" t="s">
        <v>10</v>
      </c>
      <c r="E8" s="13">
        <f>SUMIF(ExpenseCategorysInJanuary,"Credit",ExpenseByCategoryInJanuary)+SUMIF(ExpenseCategorysInFebruary,"Credit",ExpenseByCategoryInFebruary)+SUMIF(ExpenseCategorysInMarch,"Credit",ExpenseByCategoryInMarch)+SUMIF(ExpenseCategorysInApril,"Credit",ExpenseByCategoryInApril)+SUMIF(ExpenseCategorysInMay,"Credit",ExpenseByCategoryInMay)+SUMIF(ExpenseCategorysInJune,"Credit",ExpenseByCategoryInJune)+SUMIF(ExpenseCategorysInJuly,"Credit",ExpenseByCategoryInJuly)+SUMIF(ExpenseCategorysInAugust,"Credit",ExpenseByCategoryInAugust)+SUMIF(ExpenseCategorysInSeptember,"Credit",ExpenseByCategoryInSeptember)+SUMIF(ExpenseCategorysInOctober,"Credit",ExpenseByCategoryInOctober)+SUMIF(ExpenseCategorysInNovember,"Credit",ExpenseByCategoryInNovember)+SUMIF(ExpenseCategorysInDecember,"Credit",ExpenseByCategoryInDecember)</f>
        <v>12000</v>
      </c>
    </row>
    <row r="9" spans="2:5" ht="21" customHeight="1" x14ac:dyDescent="0.25">
      <c r="B9" s="9" t="s">
        <v>11</v>
      </c>
      <c r="C9" s="10">
        <f>SUMIF(IncomeCategorysInJanuary,"Scholarship",IncomeByCategoryInJanuary)+SUMIF(IncomeCategorysInFebruary,"Scholarship",IncomeByCategoryInFebruary)+SUMIF(IncomeCategorysInMarch,"Scholarship",IncomeByCategoryInMarch)+SUMIF(IncomeCategorysInApril,"Scholarship",IncomeByCategoryInApril)+SUMIF(IncomeCategorysInMay,"Scholarship",IncomeByCategoryInMay)+SUMIF(IncomeCategorysInJune,"Scholarship",IncomeByCategoryInJune)+SUMIF(IncomeCategorysInJuly,"Scholarship",IncomeByCategoryInJuly)+SUMIF(IncomeCategorysInAugust,"Scholarship",IncomeByCategoryInAugust)+SUMIF(IncomeCategorysInSeptember,"Scholarship",IncomeByCategoryInSeptember)+SUMIF(IncomeCategorysInOctober,"Scholarship",IncomeByCategoryInOctober)+SUMIF(IncomeCategorysInNovember,"Scholarship",IncomeByCategoryInNovember)+SUMIF(IncomeCategorysInDecember,"Scholarship",IncomeByCategoryInDecember)</f>
        <v>400</v>
      </c>
      <c r="D9" s="9" t="s">
        <v>12</v>
      </c>
      <c r="E9" s="10">
        <f>SUMIF(ExpenseCategorysInJanuary,"Apartment",ExpenseByCategoryInJanuary)+SUMIF(ExpenseCategorysInFebruary,"Apartment",ExpenseByCategoryInFebruary)+SUMIF(ExpenseCategorysInMarch,"Apartment",ExpenseByCategoryInMarch)+SUMIF(ExpenseCategorysInApril,"Apartment",ExpenseByCategoryInApril)+SUMIF(ExpenseCategorysInMay,"Apartment",ExpenseByCategoryInMay)+SUMIF(ExpenseCategorysInJune,"Apartment",ExpenseByCategoryInJune)+SUMIF(ExpenseCategorysInJuly,"Apartment",ExpenseByCategoryInJuly)+SUMIF(ExpenseCategorysInAugust,"Apartment",ExpenseByCategoryInAugust)+SUMIF(ExpenseCategorysInSeptember,"Apartment",ExpenseByCategoryInSeptember)+SUMIF(ExpenseCategorysInOctober,"Apartment",ExpenseByCategoryInOctober)+SUMIF(ExpenseCategorysInNovember,"Apartment",ExpenseByCategoryInNovember)+SUMIF(ExpenseCategorysInDecember,"Apartment",ExpenseByCategoryInDecember)</f>
        <v>55000</v>
      </c>
    </row>
  </sheetData>
  <mergeCells count="2">
    <mergeCell ref="B2:E3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3"/>
  <sheetViews>
    <sheetView showGridLines="0" workbookViewId="0">
      <selection activeCell="E8" sqref="E8"/>
    </sheetView>
  </sheetViews>
  <sheetFormatPr defaultColWidth="18.7109375" defaultRowHeight="21" customHeight="1" x14ac:dyDescent="0.25"/>
  <cols>
    <col min="1" max="1" width="2.7109375" customWidth="1"/>
    <col min="2" max="3" width="4.7109375" customWidth="1"/>
    <col min="5" max="5" width="17.42578125" bestFit="1" customWidth="1"/>
    <col min="6" max="6" width="12.7109375" customWidth="1"/>
    <col min="7" max="7" width="4.7109375" customWidth="1"/>
    <col min="8" max="8" width="3.7109375" customWidth="1"/>
    <col min="10" max="10" width="17.42578125" bestFit="1" customWidth="1"/>
    <col min="11" max="11" width="17.7109375" customWidth="1"/>
  </cols>
  <sheetData>
    <row r="1" spans="2:11" ht="3" customHeight="1" x14ac:dyDescent="0.25"/>
    <row r="2" spans="2:11" ht="18" customHeight="1" x14ac:dyDescent="0.25">
      <c r="B2" s="37" t="s">
        <v>15</v>
      </c>
      <c r="C2" s="37"/>
      <c r="D2" s="37"/>
      <c r="E2" s="37"/>
      <c r="G2" s="42" t="s">
        <v>1</v>
      </c>
      <c r="H2" s="42"/>
      <c r="I2" s="42"/>
      <c r="J2" s="42"/>
      <c r="K2" s="1">
        <f>January!BalanceAtTheEndOfTheMonth</f>
        <v>27074</v>
      </c>
    </row>
    <row r="3" spans="2:11" ht="18" customHeight="1" x14ac:dyDescent="0.25">
      <c r="B3" s="37"/>
      <c r="C3" s="37"/>
      <c r="D3" s="37"/>
      <c r="E3" s="37"/>
      <c r="G3" s="42" t="s">
        <v>2</v>
      </c>
      <c r="H3" s="42"/>
      <c r="I3" s="42"/>
      <c r="J3" s="42"/>
      <c r="K3" s="1">
        <f>BalanceAtTheBeginningOfTheMonth+TotalIncomeForFebruary-TotalExpenseForFebruary</f>
        <v>44526</v>
      </c>
    </row>
    <row r="4" spans="2:11" ht="32.1" customHeight="1" x14ac:dyDescent="0.25">
      <c r="B4" s="38" t="s">
        <v>3</v>
      </c>
      <c r="C4" s="39"/>
      <c r="D4" s="39"/>
      <c r="E4" s="39"/>
      <c r="G4" s="40" t="s">
        <v>28</v>
      </c>
      <c r="H4" s="41"/>
      <c r="I4" s="41"/>
      <c r="J4" s="41"/>
    </row>
    <row r="5" spans="2:11" ht="33.950000000000003" customHeight="1" x14ac:dyDescent="0.25">
      <c r="D5" s="2" t="s">
        <v>4</v>
      </c>
      <c r="E5" s="3">
        <f>SUM(E14:E100)</f>
        <v>34380</v>
      </c>
      <c r="I5" s="4" t="s">
        <v>29</v>
      </c>
      <c r="J5" s="5">
        <f>SUM(J14:J100)</f>
        <v>16928</v>
      </c>
    </row>
    <row r="6" spans="2:11" ht="21" customHeight="1" x14ac:dyDescent="0.25">
      <c r="D6" s="6" t="s">
        <v>5</v>
      </c>
      <c r="E6" s="7" t="s">
        <v>6</v>
      </c>
      <c r="I6" s="6" t="s">
        <v>5</v>
      </c>
      <c r="J6" s="8" t="s">
        <v>6</v>
      </c>
    </row>
    <row r="7" spans="2:11" ht="21" customHeight="1" x14ac:dyDescent="0.25">
      <c r="D7" s="9" t="s">
        <v>7</v>
      </c>
      <c r="E7" s="10">
        <f>SUMIF(D14:D100,"Uncategorised",E14:E100)</f>
        <v>0</v>
      </c>
      <c r="I7" s="9" t="s">
        <v>8</v>
      </c>
      <c r="J7" s="10">
        <f>SUMIF(I14:I100,"Transportation",J14:J100)</f>
        <v>3528</v>
      </c>
    </row>
    <row r="8" spans="2:11" ht="21" customHeight="1" x14ac:dyDescent="0.25">
      <c r="D8" s="11" t="s">
        <v>9</v>
      </c>
      <c r="E8" s="12">
        <f>SUMIF(D14:D100,"Salary",E14:E100)</f>
        <v>34300</v>
      </c>
      <c r="I8" s="11" t="s">
        <v>10</v>
      </c>
      <c r="J8" s="13">
        <f>SUMIF(I14:I100,"Credit",J14:J100)</f>
        <v>2400</v>
      </c>
    </row>
    <row r="9" spans="2:11" ht="21" customHeight="1" x14ac:dyDescent="0.25">
      <c r="D9" s="9" t="s">
        <v>11</v>
      </c>
      <c r="E9" s="10">
        <f>SUMIF(D14:D100,"Scholarship",E14:E100)</f>
        <v>80</v>
      </c>
      <c r="I9" s="9" t="s">
        <v>12</v>
      </c>
      <c r="J9" s="10">
        <f>SUMIF(I14:I100,"Apartment",J14:J100)</f>
        <v>11000</v>
      </c>
    </row>
    <row r="13" spans="2:11" ht="21" customHeight="1" x14ac:dyDescent="0.25">
      <c r="B13" s="14" t="s">
        <v>13</v>
      </c>
      <c r="C13" s="15" t="s">
        <v>14</v>
      </c>
      <c r="D13" s="16" t="s">
        <v>5</v>
      </c>
      <c r="E13" s="17" t="s">
        <v>6</v>
      </c>
      <c r="G13" s="18" t="s">
        <v>13</v>
      </c>
      <c r="H13" s="19" t="s">
        <v>14</v>
      </c>
      <c r="I13" s="20" t="s">
        <v>5</v>
      </c>
      <c r="J13" s="21" t="s">
        <v>6</v>
      </c>
    </row>
    <row r="14" spans="2:11" ht="21" customHeight="1" x14ac:dyDescent="0.25">
      <c r="B14" s="22">
        <f>1</f>
        <v>1</v>
      </c>
      <c r="C14" s="22">
        <v>15</v>
      </c>
      <c r="D14" s="23" t="s">
        <v>9</v>
      </c>
      <c r="E14" s="24">
        <v>13000</v>
      </c>
      <c r="G14" s="25">
        <f>1</f>
        <v>1</v>
      </c>
      <c r="H14" s="25">
        <v>1</v>
      </c>
      <c r="I14" s="26" t="s">
        <v>8</v>
      </c>
      <c r="J14" s="27">
        <v>126</v>
      </c>
    </row>
    <row r="15" spans="2:11" ht="21" customHeight="1" x14ac:dyDescent="0.25">
      <c r="B15" s="28">
        <f>B14+1</f>
        <v>2</v>
      </c>
      <c r="C15" s="28">
        <v>28</v>
      </c>
      <c r="D15" s="29" t="s">
        <v>9</v>
      </c>
      <c r="E15" s="30">
        <v>21300</v>
      </c>
      <c r="G15" s="28">
        <f t="shared" ref="G15:G43" si="0">G14+1</f>
        <v>2</v>
      </c>
      <c r="H15" s="28">
        <v>2</v>
      </c>
      <c r="I15" s="29" t="s">
        <v>8</v>
      </c>
      <c r="J15" s="30">
        <v>126</v>
      </c>
    </row>
    <row r="16" spans="2:11" ht="21" customHeight="1" x14ac:dyDescent="0.25">
      <c r="B16" s="22">
        <f>B15+1</f>
        <v>3</v>
      </c>
      <c r="C16" s="22">
        <v>8</v>
      </c>
      <c r="D16" s="23" t="s">
        <v>11</v>
      </c>
      <c r="E16" s="24">
        <v>80</v>
      </c>
      <c r="G16" s="25">
        <f t="shared" si="0"/>
        <v>3</v>
      </c>
      <c r="H16" s="25">
        <v>3</v>
      </c>
      <c r="I16" s="26" t="s">
        <v>8</v>
      </c>
      <c r="J16" s="27">
        <v>126</v>
      </c>
    </row>
    <row r="17" spans="7:10" ht="21" customHeight="1" x14ac:dyDescent="0.25">
      <c r="G17" s="28">
        <f t="shared" si="0"/>
        <v>4</v>
      </c>
      <c r="H17" s="28">
        <v>4</v>
      </c>
      <c r="I17" s="29" t="s">
        <v>8</v>
      </c>
      <c r="J17" s="30">
        <v>126</v>
      </c>
    </row>
    <row r="18" spans="7:10" ht="21" customHeight="1" x14ac:dyDescent="0.25">
      <c r="G18" s="25">
        <f t="shared" si="0"/>
        <v>5</v>
      </c>
      <c r="H18" s="25">
        <v>5</v>
      </c>
      <c r="I18" s="26" t="s">
        <v>8</v>
      </c>
      <c r="J18" s="27">
        <v>126</v>
      </c>
    </row>
    <row r="19" spans="7:10" ht="21" customHeight="1" x14ac:dyDescent="0.25">
      <c r="G19" s="28">
        <f t="shared" si="0"/>
        <v>6</v>
      </c>
      <c r="H19" s="28">
        <v>6</v>
      </c>
      <c r="I19" s="29" t="s">
        <v>8</v>
      </c>
      <c r="J19" s="30">
        <v>126</v>
      </c>
    </row>
    <row r="20" spans="7:10" ht="21" customHeight="1" x14ac:dyDescent="0.25">
      <c r="G20" s="25">
        <f t="shared" si="0"/>
        <v>7</v>
      </c>
      <c r="H20" s="25">
        <v>7</v>
      </c>
      <c r="I20" s="26" t="s">
        <v>8</v>
      </c>
      <c r="J20" s="27">
        <v>126</v>
      </c>
    </row>
    <row r="21" spans="7:10" ht="21" customHeight="1" x14ac:dyDescent="0.25">
      <c r="G21" s="28">
        <f t="shared" si="0"/>
        <v>8</v>
      </c>
      <c r="H21" s="28">
        <v>8</v>
      </c>
      <c r="I21" s="29" t="s">
        <v>8</v>
      </c>
      <c r="J21" s="30">
        <v>126</v>
      </c>
    </row>
    <row r="22" spans="7:10" ht="21" customHeight="1" x14ac:dyDescent="0.25">
      <c r="G22" s="25">
        <f t="shared" si="0"/>
        <v>9</v>
      </c>
      <c r="H22" s="25">
        <v>9</v>
      </c>
      <c r="I22" s="26" t="s">
        <v>8</v>
      </c>
      <c r="J22" s="27">
        <v>126</v>
      </c>
    </row>
    <row r="23" spans="7:10" ht="21" customHeight="1" x14ac:dyDescent="0.25">
      <c r="G23" s="28">
        <f t="shared" si="0"/>
        <v>10</v>
      </c>
      <c r="H23" s="28">
        <v>10</v>
      </c>
      <c r="I23" s="29" t="s">
        <v>8</v>
      </c>
      <c r="J23" s="30">
        <v>126</v>
      </c>
    </row>
    <row r="24" spans="7:10" ht="21" customHeight="1" x14ac:dyDescent="0.25">
      <c r="G24" s="25">
        <f t="shared" si="0"/>
        <v>11</v>
      </c>
      <c r="H24" s="25">
        <v>11</v>
      </c>
      <c r="I24" s="26" t="s">
        <v>8</v>
      </c>
      <c r="J24" s="27">
        <v>126</v>
      </c>
    </row>
    <row r="25" spans="7:10" ht="21" customHeight="1" x14ac:dyDescent="0.25">
      <c r="G25" s="28">
        <f t="shared" si="0"/>
        <v>12</v>
      </c>
      <c r="H25" s="28">
        <v>12</v>
      </c>
      <c r="I25" s="29" t="s">
        <v>8</v>
      </c>
      <c r="J25" s="30">
        <v>126</v>
      </c>
    </row>
    <row r="26" spans="7:10" ht="21" customHeight="1" x14ac:dyDescent="0.25">
      <c r="G26" s="25">
        <f t="shared" si="0"/>
        <v>13</v>
      </c>
      <c r="H26" s="25">
        <v>13</v>
      </c>
      <c r="I26" s="26" t="s">
        <v>8</v>
      </c>
      <c r="J26" s="27">
        <v>126</v>
      </c>
    </row>
    <row r="27" spans="7:10" ht="21" customHeight="1" x14ac:dyDescent="0.25">
      <c r="G27" s="28">
        <f t="shared" si="0"/>
        <v>14</v>
      </c>
      <c r="H27" s="28">
        <v>14</v>
      </c>
      <c r="I27" s="29" t="s">
        <v>8</v>
      </c>
      <c r="J27" s="30">
        <v>126</v>
      </c>
    </row>
    <row r="28" spans="7:10" ht="21" customHeight="1" x14ac:dyDescent="0.25">
      <c r="G28" s="25">
        <f t="shared" si="0"/>
        <v>15</v>
      </c>
      <c r="H28" s="25">
        <v>15</v>
      </c>
      <c r="I28" s="26" t="s">
        <v>8</v>
      </c>
      <c r="J28" s="27">
        <v>126</v>
      </c>
    </row>
    <row r="29" spans="7:10" ht="21" customHeight="1" x14ac:dyDescent="0.25">
      <c r="G29" s="28">
        <f t="shared" si="0"/>
        <v>16</v>
      </c>
      <c r="H29" s="28">
        <v>16</v>
      </c>
      <c r="I29" s="29" t="s">
        <v>8</v>
      </c>
      <c r="J29" s="30">
        <v>126</v>
      </c>
    </row>
    <row r="30" spans="7:10" ht="21" customHeight="1" x14ac:dyDescent="0.25">
      <c r="G30" s="25">
        <f t="shared" si="0"/>
        <v>17</v>
      </c>
      <c r="H30" s="25">
        <v>17</v>
      </c>
      <c r="I30" s="26" t="s">
        <v>8</v>
      </c>
      <c r="J30" s="27">
        <v>126</v>
      </c>
    </row>
    <row r="31" spans="7:10" ht="21" customHeight="1" x14ac:dyDescent="0.25">
      <c r="G31" s="28">
        <f t="shared" si="0"/>
        <v>18</v>
      </c>
      <c r="H31" s="28">
        <v>18</v>
      </c>
      <c r="I31" s="29" t="s">
        <v>8</v>
      </c>
      <c r="J31" s="30">
        <v>126</v>
      </c>
    </row>
    <row r="32" spans="7:10" ht="21" customHeight="1" x14ac:dyDescent="0.25">
      <c r="G32" s="25">
        <f t="shared" si="0"/>
        <v>19</v>
      </c>
      <c r="H32" s="25">
        <v>19</v>
      </c>
      <c r="I32" s="26" t="s">
        <v>8</v>
      </c>
      <c r="J32" s="27">
        <v>126</v>
      </c>
    </row>
    <row r="33" spans="7:10" ht="21" customHeight="1" x14ac:dyDescent="0.25">
      <c r="G33" s="28">
        <f t="shared" si="0"/>
        <v>20</v>
      </c>
      <c r="H33" s="28">
        <v>20</v>
      </c>
      <c r="I33" s="29" t="s">
        <v>8</v>
      </c>
      <c r="J33" s="30">
        <v>126</v>
      </c>
    </row>
    <row r="34" spans="7:10" ht="21" customHeight="1" x14ac:dyDescent="0.25">
      <c r="G34" s="25">
        <f t="shared" si="0"/>
        <v>21</v>
      </c>
      <c r="H34" s="25">
        <v>21</v>
      </c>
      <c r="I34" s="26" t="s">
        <v>8</v>
      </c>
      <c r="J34" s="27">
        <v>126</v>
      </c>
    </row>
    <row r="35" spans="7:10" ht="21" customHeight="1" x14ac:dyDescent="0.25">
      <c r="G35" s="28">
        <f t="shared" si="0"/>
        <v>22</v>
      </c>
      <c r="H35" s="28">
        <v>22</v>
      </c>
      <c r="I35" s="29" t="s">
        <v>8</v>
      </c>
      <c r="J35" s="30">
        <v>126</v>
      </c>
    </row>
    <row r="36" spans="7:10" ht="21" customHeight="1" x14ac:dyDescent="0.25">
      <c r="G36" s="25">
        <f t="shared" si="0"/>
        <v>23</v>
      </c>
      <c r="H36" s="25">
        <v>23</v>
      </c>
      <c r="I36" s="26" t="s">
        <v>8</v>
      </c>
      <c r="J36" s="27">
        <v>126</v>
      </c>
    </row>
    <row r="37" spans="7:10" ht="21" customHeight="1" x14ac:dyDescent="0.25">
      <c r="G37" s="28">
        <f t="shared" si="0"/>
        <v>24</v>
      </c>
      <c r="H37" s="28">
        <v>24</v>
      </c>
      <c r="I37" s="29" t="s">
        <v>8</v>
      </c>
      <c r="J37" s="30">
        <v>126</v>
      </c>
    </row>
    <row r="38" spans="7:10" ht="21" customHeight="1" x14ac:dyDescent="0.25">
      <c r="G38" s="25">
        <f t="shared" si="0"/>
        <v>25</v>
      </c>
      <c r="H38" s="25">
        <v>25</v>
      </c>
      <c r="I38" s="26" t="s">
        <v>8</v>
      </c>
      <c r="J38" s="27">
        <v>126</v>
      </c>
    </row>
    <row r="39" spans="7:10" ht="21" customHeight="1" x14ac:dyDescent="0.25">
      <c r="G39" s="28">
        <f t="shared" si="0"/>
        <v>26</v>
      </c>
      <c r="H39" s="28">
        <v>26</v>
      </c>
      <c r="I39" s="29" t="s">
        <v>8</v>
      </c>
      <c r="J39" s="30">
        <v>126</v>
      </c>
    </row>
    <row r="40" spans="7:10" ht="21" customHeight="1" x14ac:dyDescent="0.25">
      <c r="G40" s="25">
        <f t="shared" si="0"/>
        <v>27</v>
      </c>
      <c r="H40" s="25">
        <v>27</v>
      </c>
      <c r="I40" s="26" t="s">
        <v>8</v>
      </c>
      <c r="J40" s="27">
        <v>126</v>
      </c>
    </row>
    <row r="41" spans="7:10" ht="21" customHeight="1" x14ac:dyDescent="0.25">
      <c r="G41" s="28">
        <f t="shared" si="0"/>
        <v>28</v>
      </c>
      <c r="H41" s="28">
        <v>28</v>
      </c>
      <c r="I41" s="29" t="s">
        <v>8</v>
      </c>
      <c r="J41" s="30">
        <v>126</v>
      </c>
    </row>
    <row r="42" spans="7:10" ht="21" customHeight="1" x14ac:dyDescent="0.25">
      <c r="G42" s="25">
        <f t="shared" si="0"/>
        <v>29</v>
      </c>
      <c r="H42" s="25">
        <v>2</v>
      </c>
      <c r="I42" s="26" t="s">
        <v>10</v>
      </c>
      <c r="J42" s="27">
        <v>2400</v>
      </c>
    </row>
    <row r="43" spans="7:10" ht="21" customHeight="1" x14ac:dyDescent="0.25">
      <c r="G43" s="28">
        <f t="shared" si="0"/>
        <v>30</v>
      </c>
      <c r="H43" s="28">
        <v>12</v>
      </c>
      <c r="I43" s="29" t="s">
        <v>12</v>
      </c>
      <c r="J43" s="30">
        <v>11000</v>
      </c>
    </row>
  </sheetData>
  <mergeCells count="5">
    <mergeCell ref="B2:E3"/>
    <mergeCell ref="B4:E4"/>
    <mergeCell ref="G4:J4"/>
    <mergeCell ref="G2:J2"/>
    <mergeCell ref="G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6"/>
  <sheetViews>
    <sheetView showGridLines="0" workbookViewId="0">
      <selection activeCell="E8" sqref="E8"/>
    </sheetView>
  </sheetViews>
  <sheetFormatPr defaultColWidth="18.7109375" defaultRowHeight="21" customHeight="1" x14ac:dyDescent="0.25"/>
  <cols>
    <col min="1" max="1" width="2.7109375" customWidth="1"/>
    <col min="2" max="3" width="4.7109375" customWidth="1"/>
    <col min="5" max="5" width="17.42578125" bestFit="1" customWidth="1"/>
    <col min="6" max="6" width="12.7109375" customWidth="1"/>
    <col min="7" max="7" width="4.7109375" customWidth="1"/>
    <col min="8" max="8" width="3.7109375" customWidth="1"/>
    <col min="10" max="10" width="17.42578125" bestFit="1" customWidth="1"/>
    <col min="11" max="11" width="17.7109375" customWidth="1"/>
  </cols>
  <sheetData>
    <row r="1" spans="2:11" ht="3" customHeight="1" x14ac:dyDescent="0.25"/>
    <row r="2" spans="2:11" ht="18" customHeight="1" x14ac:dyDescent="0.25">
      <c r="B2" s="37" t="s">
        <v>16</v>
      </c>
      <c r="C2" s="37"/>
      <c r="D2" s="37"/>
      <c r="E2" s="37"/>
      <c r="G2" s="42" t="s">
        <v>1</v>
      </c>
      <c r="H2" s="42"/>
      <c r="I2" s="42"/>
      <c r="J2" s="42"/>
      <c r="K2" s="1">
        <f>February!BalanceAtTheEndOfTheMonth</f>
        <v>44526</v>
      </c>
    </row>
    <row r="3" spans="2:11" ht="18" customHeight="1" x14ac:dyDescent="0.25">
      <c r="B3" s="37"/>
      <c r="C3" s="37"/>
      <c r="D3" s="37"/>
      <c r="E3" s="37"/>
      <c r="G3" s="42" t="s">
        <v>2</v>
      </c>
      <c r="H3" s="42"/>
      <c r="I3" s="42"/>
      <c r="J3" s="42"/>
      <c r="K3" s="1">
        <f>BalanceAtTheBeginningOfTheMonth+TotalIncomeForMarch-TotalExpenseForMarch</f>
        <v>61600</v>
      </c>
    </row>
    <row r="4" spans="2:11" ht="32.1" customHeight="1" x14ac:dyDescent="0.25">
      <c r="B4" s="38" t="s">
        <v>3</v>
      </c>
      <c r="C4" s="39"/>
      <c r="D4" s="39"/>
      <c r="E4" s="39"/>
      <c r="G4" s="40" t="s">
        <v>28</v>
      </c>
      <c r="H4" s="41"/>
      <c r="I4" s="41"/>
      <c r="J4" s="41"/>
    </row>
    <row r="5" spans="2:11" ht="33.950000000000003" customHeight="1" x14ac:dyDescent="0.25">
      <c r="D5" s="2" t="s">
        <v>4</v>
      </c>
      <c r="E5" s="3">
        <f>SUM(E14:E100)</f>
        <v>34380</v>
      </c>
      <c r="I5" s="4" t="s">
        <v>29</v>
      </c>
      <c r="J5" s="5">
        <f>SUM(J14:J100)</f>
        <v>17306</v>
      </c>
    </row>
    <row r="6" spans="2:11" ht="21" customHeight="1" x14ac:dyDescent="0.25">
      <c r="D6" s="6" t="s">
        <v>5</v>
      </c>
      <c r="E6" s="7" t="s">
        <v>6</v>
      </c>
      <c r="I6" s="6" t="s">
        <v>5</v>
      </c>
      <c r="J6" s="8" t="s">
        <v>6</v>
      </c>
    </row>
    <row r="7" spans="2:11" ht="21" customHeight="1" x14ac:dyDescent="0.25">
      <c r="D7" s="9" t="s">
        <v>7</v>
      </c>
      <c r="E7" s="10">
        <f>SUMIF(D14:D100,"Uncategorised",E14:E100)</f>
        <v>0</v>
      </c>
      <c r="I7" s="9" t="s">
        <v>8</v>
      </c>
      <c r="J7" s="10">
        <f>SUMIF(I14:I100,"Transportation",J14:J100)</f>
        <v>3906</v>
      </c>
    </row>
    <row r="8" spans="2:11" ht="21" customHeight="1" x14ac:dyDescent="0.25">
      <c r="D8" s="11" t="s">
        <v>9</v>
      </c>
      <c r="E8" s="12">
        <f>SUMIF(D14:D100,"Salary",E14:E100)</f>
        <v>34300</v>
      </c>
      <c r="I8" s="11" t="s">
        <v>10</v>
      </c>
      <c r="J8" s="13">
        <f>SUMIF(I14:I100,"Credit",J14:J100)</f>
        <v>2400</v>
      </c>
    </row>
    <row r="9" spans="2:11" ht="21" customHeight="1" x14ac:dyDescent="0.25">
      <c r="D9" s="9" t="s">
        <v>11</v>
      </c>
      <c r="E9" s="10">
        <f>SUMIF(D14:D100,"Scholarship",E14:E100)</f>
        <v>80</v>
      </c>
      <c r="I9" s="9" t="s">
        <v>12</v>
      </c>
      <c r="J9" s="10">
        <f>SUMIF(I14:I100,"Apartment",J14:J100)</f>
        <v>11000</v>
      </c>
    </row>
    <row r="13" spans="2:11" ht="21" customHeight="1" x14ac:dyDescent="0.25">
      <c r="B13" s="14" t="s">
        <v>13</v>
      </c>
      <c r="C13" s="15" t="s">
        <v>14</v>
      </c>
      <c r="D13" s="16" t="s">
        <v>5</v>
      </c>
      <c r="E13" s="17" t="s">
        <v>6</v>
      </c>
      <c r="G13" s="18" t="s">
        <v>13</v>
      </c>
      <c r="H13" s="19" t="s">
        <v>14</v>
      </c>
      <c r="I13" s="20" t="s">
        <v>5</v>
      </c>
      <c r="J13" s="21" t="s">
        <v>6</v>
      </c>
    </row>
    <row r="14" spans="2:11" ht="21" customHeight="1" x14ac:dyDescent="0.25">
      <c r="B14" s="22">
        <f>1</f>
        <v>1</v>
      </c>
      <c r="C14" s="22">
        <v>15</v>
      </c>
      <c r="D14" s="23" t="s">
        <v>9</v>
      </c>
      <c r="E14" s="24">
        <v>13000</v>
      </c>
      <c r="G14" s="25">
        <f>1</f>
        <v>1</v>
      </c>
      <c r="H14" s="25">
        <v>1</v>
      </c>
      <c r="I14" s="26" t="s">
        <v>8</v>
      </c>
      <c r="J14" s="27">
        <v>126</v>
      </c>
    </row>
    <row r="15" spans="2:11" ht="21" customHeight="1" x14ac:dyDescent="0.25">
      <c r="B15" s="28">
        <f>B14+1</f>
        <v>2</v>
      </c>
      <c r="C15" s="28">
        <v>30</v>
      </c>
      <c r="D15" s="29" t="s">
        <v>9</v>
      </c>
      <c r="E15" s="30">
        <v>21300</v>
      </c>
      <c r="G15" s="28">
        <f t="shared" ref="G15:G46" si="0">G14+1</f>
        <v>2</v>
      </c>
      <c r="H15" s="28">
        <v>2</v>
      </c>
      <c r="I15" s="29" t="s">
        <v>8</v>
      </c>
      <c r="J15" s="30">
        <v>126</v>
      </c>
    </row>
    <row r="16" spans="2:11" ht="21" customHeight="1" x14ac:dyDescent="0.25">
      <c r="B16" s="22">
        <f>B15+1</f>
        <v>3</v>
      </c>
      <c r="C16" s="22">
        <v>8</v>
      </c>
      <c r="D16" s="23" t="s">
        <v>11</v>
      </c>
      <c r="E16" s="24">
        <v>80</v>
      </c>
      <c r="G16" s="25">
        <f t="shared" si="0"/>
        <v>3</v>
      </c>
      <c r="H16" s="25">
        <v>3</v>
      </c>
      <c r="I16" s="26" t="s">
        <v>8</v>
      </c>
      <c r="J16" s="27">
        <v>126</v>
      </c>
    </row>
    <row r="17" spans="7:10" ht="21" customHeight="1" x14ac:dyDescent="0.25">
      <c r="G17" s="28">
        <f t="shared" si="0"/>
        <v>4</v>
      </c>
      <c r="H17" s="28">
        <v>4</v>
      </c>
      <c r="I17" s="29" t="s">
        <v>8</v>
      </c>
      <c r="J17" s="30">
        <v>126</v>
      </c>
    </row>
    <row r="18" spans="7:10" ht="21" customHeight="1" x14ac:dyDescent="0.25">
      <c r="G18" s="25">
        <f t="shared" si="0"/>
        <v>5</v>
      </c>
      <c r="H18" s="25">
        <v>5</v>
      </c>
      <c r="I18" s="26" t="s">
        <v>8</v>
      </c>
      <c r="J18" s="27">
        <v>126</v>
      </c>
    </row>
    <row r="19" spans="7:10" ht="21" customHeight="1" x14ac:dyDescent="0.25">
      <c r="G19" s="28">
        <f t="shared" si="0"/>
        <v>6</v>
      </c>
      <c r="H19" s="28">
        <v>6</v>
      </c>
      <c r="I19" s="29" t="s">
        <v>8</v>
      </c>
      <c r="J19" s="30">
        <v>126</v>
      </c>
    </row>
    <row r="20" spans="7:10" ht="21" customHeight="1" x14ac:dyDescent="0.25">
      <c r="G20" s="25">
        <f t="shared" si="0"/>
        <v>7</v>
      </c>
      <c r="H20" s="25">
        <v>7</v>
      </c>
      <c r="I20" s="26" t="s">
        <v>8</v>
      </c>
      <c r="J20" s="27">
        <v>126</v>
      </c>
    </row>
    <row r="21" spans="7:10" ht="21" customHeight="1" x14ac:dyDescent="0.25">
      <c r="G21" s="28">
        <f t="shared" si="0"/>
        <v>8</v>
      </c>
      <c r="H21" s="28">
        <v>8</v>
      </c>
      <c r="I21" s="29" t="s">
        <v>8</v>
      </c>
      <c r="J21" s="30">
        <v>126</v>
      </c>
    </row>
    <row r="22" spans="7:10" ht="21" customHeight="1" x14ac:dyDescent="0.25">
      <c r="G22" s="25">
        <f t="shared" si="0"/>
        <v>9</v>
      </c>
      <c r="H22" s="25">
        <v>9</v>
      </c>
      <c r="I22" s="26" t="s">
        <v>8</v>
      </c>
      <c r="J22" s="27">
        <v>126</v>
      </c>
    </row>
    <row r="23" spans="7:10" ht="21" customHeight="1" x14ac:dyDescent="0.25">
      <c r="G23" s="28">
        <f t="shared" si="0"/>
        <v>10</v>
      </c>
      <c r="H23" s="28">
        <v>10</v>
      </c>
      <c r="I23" s="29" t="s">
        <v>8</v>
      </c>
      <c r="J23" s="30">
        <v>126</v>
      </c>
    </row>
    <row r="24" spans="7:10" ht="21" customHeight="1" x14ac:dyDescent="0.25">
      <c r="G24" s="25">
        <f t="shared" si="0"/>
        <v>11</v>
      </c>
      <c r="H24" s="25">
        <v>11</v>
      </c>
      <c r="I24" s="26" t="s">
        <v>8</v>
      </c>
      <c r="J24" s="27">
        <v>126</v>
      </c>
    </row>
    <row r="25" spans="7:10" ht="21" customHeight="1" x14ac:dyDescent="0.25">
      <c r="G25" s="28">
        <f t="shared" si="0"/>
        <v>12</v>
      </c>
      <c r="H25" s="28">
        <v>12</v>
      </c>
      <c r="I25" s="29" t="s">
        <v>8</v>
      </c>
      <c r="J25" s="30">
        <v>126</v>
      </c>
    </row>
    <row r="26" spans="7:10" ht="21" customHeight="1" x14ac:dyDescent="0.25">
      <c r="G26" s="25">
        <f t="shared" si="0"/>
        <v>13</v>
      </c>
      <c r="H26" s="25">
        <v>13</v>
      </c>
      <c r="I26" s="26" t="s">
        <v>8</v>
      </c>
      <c r="J26" s="27">
        <v>126</v>
      </c>
    </row>
    <row r="27" spans="7:10" ht="21" customHeight="1" x14ac:dyDescent="0.25">
      <c r="G27" s="28">
        <f t="shared" si="0"/>
        <v>14</v>
      </c>
      <c r="H27" s="28">
        <v>14</v>
      </c>
      <c r="I27" s="29" t="s">
        <v>8</v>
      </c>
      <c r="J27" s="30">
        <v>126</v>
      </c>
    </row>
    <row r="28" spans="7:10" ht="21" customHeight="1" x14ac:dyDescent="0.25">
      <c r="G28" s="25">
        <f t="shared" si="0"/>
        <v>15</v>
      </c>
      <c r="H28" s="25">
        <v>15</v>
      </c>
      <c r="I28" s="26" t="s">
        <v>8</v>
      </c>
      <c r="J28" s="27">
        <v>126</v>
      </c>
    </row>
    <row r="29" spans="7:10" ht="21" customHeight="1" x14ac:dyDescent="0.25">
      <c r="G29" s="28">
        <f t="shared" si="0"/>
        <v>16</v>
      </c>
      <c r="H29" s="28">
        <v>16</v>
      </c>
      <c r="I29" s="29" t="s">
        <v>8</v>
      </c>
      <c r="J29" s="30">
        <v>126</v>
      </c>
    </row>
    <row r="30" spans="7:10" ht="21" customHeight="1" x14ac:dyDescent="0.25">
      <c r="G30" s="25">
        <f t="shared" si="0"/>
        <v>17</v>
      </c>
      <c r="H30" s="25">
        <v>17</v>
      </c>
      <c r="I30" s="26" t="s">
        <v>8</v>
      </c>
      <c r="J30" s="27">
        <v>126</v>
      </c>
    </row>
    <row r="31" spans="7:10" ht="21" customHeight="1" x14ac:dyDescent="0.25">
      <c r="G31" s="28">
        <f t="shared" si="0"/>
        <v>18</v>
      </c>
      <c r="H31" s="28">
        <v>18</v>
      </c>
      <c r="I31" s="29" t="s">
        <v>8</v>
      </c>
      <c r="J31" s="30">
        <v>126</v>
      </c>
    </row>
    <row r="32" spans="7:10" ht="21" customHeight="1" x14ac:dyDescent="0.25">
      <c r="G32" s="25">
        <f t="shared" si="0"/>
        <v>19</v>
      </c>
      <c r="H32" s="25">
        <v>19</v>
      </c>
      <c r="I32" s="26" t="s">
        <v>8</v>
      </c>
      <c r="J32" s="27">
        <v>126</v>
      </c>
    </row>
    <row r="33" spans="7:10" ht="21" customHeight="1" x14ac:dyDescent="0.25">
      <c r="G33" s="28">
        <f t="shared" si="0"/>
        <v>20</v>
      </c>
      <c r="H33" s="28">
        <v>20</v>
      </c>
      <c r="I33" s="29" t="s">
        <v>8</v>
      </c>
      <c r="J33" s="30">
        <v>126</v>
      </c>
    </row>
    <row r="34" spans="7:10" ht="21" customHeight="1" x14ac:dyDescent="0.25">
      <c r="G34" s="25">
        <f t="shared" si="0"/>
        <v>21</v>
      </c>
      <c r="H34" s="25">
        <v>21</v>
      </c>
      <c r="I34" s="26" t="s">
        <v>8</v>
      </c>
      <c r="J34" s="27">
        <v>126</v>
      </c>
    </row>
    <row r="35" spans="7:10" ht="21" customHeight="1" x14ac:dyDescent="0.25">
      <c r="G35" s="28">
        <f t="shared" si="0"/>
        <v>22</v>
      </c>
      <c r="H35" s="28">
        <v>22</v>
      </c>
      <c r="I35" s="29" t="s">
        <v>8</v>
      </c>
      <c r="J35" s="30">
        <v>126</v>
      </c>
    </row>
    <row r="36" spans="7:10" ht="21" customHeight="1" x14ac:dyDescent="0.25">
      <c r="G36" s="25">
        <f t="shared" si="0"/>
        <v>23</v>
      </c>
      <c r="H36" s="25">
        <v>23</v>
      </c>
      <c r="I36" s="26" t="s">
        <v>8</v>
      </c>
      <c r="J36" s="27">
        <v>126</v>
      </c>
    </row>
    <row r="37" spans="7:10" ht="21" customHeight="1" x14ac:dyDescent="0.25">
      <c r="G37" s="28">
        <f t="shared" si="0"/>
        <v>24</v>
      </c>
      <c r="H37" s="28">
        <v>24</v>
      </c>
      <c r="I37" s="29" t="s">
        <v>8</v>
      </c>
      <c r="J37" s="30">
        <v>126</v>
      </c>
    </row>
    <row r="38" spans="7:10" ht="21" customHeight="1" x14ac:dyDescent="0.25">
      <c r="G38" s="25">
        <f t="shared" si="0"/>
        <v>25</v>
      </c>
      <c r="H38" s="25">
        <v>25</v>
      </c>
      <c r="I38" s="26" t="s">
        <v>8</v>
      </c>
      <c r="J38" s="27">
        <v>126</v>
      </c>
    </row>
    <row r="39" spans="7:10" ht="21" customHeight="1" x14ac:dyDescent="0.25">
      <c r="G39" s="28">
        <f t="shared" si="0"/>
        <v>26</v>
      </c>
      <c r="H39" s="28">
        <v>26</v>
      </c>
      <c r="I39" s="29" t="s">
        <v>8</v>
      </c>
      <c r="J39" s="30">
        <v>126</v>
      </c>
    </row>
    <row r="40" spans="7:10" ht="21" customHeight="1" x14ac:dyDescent="0.25">
      <c r="G40" s="25">
        <f t="shared" si="0"/>
        <v>27</v>
      </c>
      <c r="H40" s="25">
        <v>27</v>
      </c>
      <c r="I40" s="26" t="s">
        <v>8</v>
      </c>
      <c r="J40" s="27">
        <v>126</v>
      </c>
    </row>
    <row r="41" spans="7:10" ht="21" customHeight="1" x14ac:dyDescent="0.25">
      <c r="G41" s="28">
        <f t="shared" si="0"/>
        <v>28</v>
      </c>
      <c r="H41" s="28">
        <v>28</v>
      </c>
      <c r="I41" s="29" t="s">
        <v>8</v>
      </c>
      <c r="J41" s="30">
        <v>126</v>
      </c>
    </row>
    <row r="42" spans="7:10" ht="21" customHeight="1" x14ac:dyDescent="0.25">
      <c r="G42" s="25">
        <f t="shared" si="0"/>
        <v>29</v>
      </c>
      <c r="H42" s="25">
        <v>29</v>
      </c>
      <c r="I42" s="26" t="s">
        <v>8</v>
      </c>
      <c r="J42" s="27">
        <v>126</v>
      </c>
    </row>
    <row r="43" spans="7:10" ht="21" customHeight="1" x14ac:dyDescent="0.25">
      <c r="G43" s="28">
        <f t="shared" si="0"/>
        <v>30</v>
      </c>
      <c r="H43" s="28">
        <v>30</v>
      </c>
      <c r="I43" s="29" t="s">
        <v>8</v>
      </c>
      <c r="J43" s="30">
        <v>126</v>
      </c>
    </row>
    <row r="44" spans="7:10" ht="21" customHeight="1" x14ac:dyDescent="0.25">
      <c r="G44" s="25">
        <f t="shared" si="0"/>
        <v>31</v>
      </c>
      <c r="H44" s="25">
        <v>31</v>
      </c>
      <c r="I44" s="26" t="s">
        <v>8</v>
      </c>
      <c r="J44" s="27">
        <v>126</v>
      </c>
    </row>
    <row r="45" spans="7:10" ht="21" customHeight="1" x14ac:dyDescent="0.25">
      <c r="G45" s="28">
        <f t="shared" si="0"/>
        <v>32</v>
      </c>
      <c r="H45" s="28">
        <v>2</v>
      </c>
      <c r="I45" s="29" t="s">
        <v>10</v>
      </c>
      <c r="J45" s="30">
        <v>2400</v>
      </c>
    </row>
    <row r="46" spans="7:10" ht="21" customHeight="1" x14ac:dyDescent="0.25">
      <c r="G46" s="25">
        <f t="shared" si="0"/>
        <v>33</v>
      </c>
      <c r="H46" s="25">
        <v>12</v>
      </c>
      <c r="I46" s="26" t="s">
        <v>12</v>
      </c>
      <c r="J46" s="27">
        <v>11000</v>
      </c>
    </row>
  </sheetData>
  <mergeCells count="5">
    <mergeCell ref="B2:E3"/>
    <mergeCell ref="B4:E4"/>
    <mergeCell ref="G4:J4"/>
    <mergeCell ref="G2:J2"/>
    <mergeCell ref="G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showGridLines="0" workbookViewId="0">
      <selection activeCell="E8" sqref="E8"/>
    </sheetView>
  </sheetViews>
  <sheetFormatPr defaultColWidth="18.7109375" defaultRowHeight="21" customHeight="1" x14ac:dyDescent="0.25"/>
  <cols>
    <col min="1" max="1" width="2.7109375" customWidth="1"/>
    <col min="2" max="3" width="4.7109375" customWidth="1"/>
    <col min="5" max="5" width="17.42578125" bestFit="1" customWidth="1"/>
    <col min="6" max="6" width="12.7109375" customWidth="1"/>
    <col min="7" max="7" width="4.7109375" customWidth="1"/>
    <col min="8" max="8" width="3.7109375" customWidth="1"/>
    <col min="10" max="10" width="17.42578125" bestFit="1" customWidth="1"/>
    <col min="11" max="11" width="17.7109375" customWidth="1"/>
  </cols>
  <sheetData>
    <row r="1" spans="2:11" ht="3" customHeight="1" x14ac:dyDescent="0.25"/>
    <row r="2" spans="2:11" ht="18" customHeight="1" x14ac:dyDescent="0.25">
      <c r="B2" s="37" t="s">
        <v>17</v>
      </c>
      <c r="C2" s="37"/>
      <c r="D2" s="37"/>
      <c r="E2" s="37"/>
      <c r="G2" s="42" t="s">
        <v>1</v>
      </c>
      <c r="H2" s="42"/>
      <c r="I2" s="42"/>
      <c r="J2" s="42"/>
      <c r="K2" s="1">
        <f>March!BalanceAtTheEndOfTheMonth</f>
        <v>61600</v>
      </c>
    </row>
    <row r="3" spans="2:11" ht="18" customHeight="1" x14ac:dyDescent="0.25">
      <c r="B3" s="37"/>
      <c r="C3" s="37"/>
      <c r="D3" s="37"/>
      <c r="E3" s="37"/>
      <c r="G3" s="42" t="s">
        <v>2</v>
      </c>
      <c r="H3" s="42"/>
      <c r="I3" s="42"/>
      <c r="J3" s="42"/>
      <c r="K3" s="1">
        <f>BalanceAtTheBeginningOfTheMonth+TotalIncomeForApril-TotalExpenseForApril</f>
        <v>78800</v>
      </c>
    </row>
    <row r="4" spans="2:11" ht="32.1" customHeight="1" x14ac:dyDescent="0.25">
      <c r="B4" s="38" t="s">
        <v>3</v>
      </c>
      <c r="C4" s="39"/>
      <c r="D4" s="39"/>
      <c r="E4" s="39"/>
      <c r="G4" s="40" t="s">
        <v>28</v>
      </c>
      <c r="H4" s="41"/>
      <c r="I4" s="41"/>
      <c r="J4" s="41"/>
    </row>
    <row r="5" spans="2:11" ht="33.950000000000003" customHeight="1" x14ac:dyDescent="0.25">
      <c r="D5" s="2" t="s">
        <v>4</v>
      </c>
      <c r="E5" s="3">
        <f>SUM(E14:E100)</f>
        <v>34380</v>
      </c>
      <c r="I5" s="4" t="s">
        <v>29</v>
      </c>
      <c r="J5" s="5">
        <f>SUM(J14:J100)</f>
        <v>17180</v>
      </c>
    </row>
    <row r="6" spans="2:11" ht="21" customHeight="1" x14ac:dyDescent="0.25">
      <c r="D6" s="6" t="s">
        <v>5</v>
      </c>
      <c r="E6" s="7" t="s">
        <v>6</v>
      </c>
      <c r="I6" s="6" t="s">
        <v>5</v>
      </c>
      <c r="J6" s="8" t="s">
        <v>6</v>
      </c>
    </row>
    <row r="7" spans="2:11" ht="21" customHeight="1" x14ac:dyDescent="0.25">
      <c r="D7" s="9" t="s">
        <v>7</v>
      </c>
      <c r="E7" s="10">
        <f>SUMIF(D14:D100,"Uncategorised",E14:E100)</f>
        <v>0</v>
      </c>
      <c r="I7" s="9" t="s">
        <v>8</v>
      </c>
      <c r="J7" s="10">
        <f>SUMIF(I14:I100,"Transportation",J14:J100)</f>
        <v>3780</v>
      </c>
    </row>
    <row r="8" spans="2:11" ht="21" customHeight="1" x14ac:dyDescent="0.25">
      <c r="D8" s="11" t="s">
        <v>9</v>
      </c>
      <c r="E8" s="12">
        <f>SUMIF(D14:D100,"Salary",E14:E100)</f>
        <v>34300</v>
      </c>
      <c r="I8" s="11" t="s">
        <v>10</v>
      </c>
      <c r="J8" s="13">
        <f>SUMIF(I14:I100,"Credit",J14:J100)</f>
        <v>2400</v>
      </c>
    </row>
    <row r="9" spans="2:11" ht="21" customHeight="1" x14ac:dyDescent="0.25">
      <c r="D9" s="9" t="s">
        <v>11</v>
      </c>
      <c r="E9" s="10">
        <f>SUMIF(D14:D100,"Scholarship",E14:E100)</f>
        <v>80</v>
      </c>
      <c r="I9" s="9" t="s">
        <v>12</v>
      </c>
      <c r="J9" s="10">
        <f>SUMIF(I14:I100,"Apartment",J14:J100)</f>
        <v>11000</v>
      </c>
    </row>
    <row r="13" spans="2:11" ht="21" customHeight="1" x14ac:dyDescent="0.25">
      <c r="B13" s="14" t="s">
        <v>13</v>
      </c>
      <c r="C13" s="15" t="s">
        <v>14</v>
      </c>
      <c r="D13" s="16" t="s">
        <v>5</v>
      </c>
      <c r="E13" s="17" t="s">
        <v>6</v>
      </c>
      <c r="G13" s="18" t="s">
        <v>13</v>
      </c>
      <c r="H13" s="19" t="s">
        <v>14</v>
      </c>
      <c r="I13" s="20" t="s">
        <v>5</v>
      </c>
      <c r="J13" s="21" t="s">
        <v>6</v>
      </c>
    </row>
    <row r="14" spans="2:11" ht="21" customHeight="1" x14ac:dyDescent="0.25">
      <c r="B14" s="22">
        <f>1</f>
        <v>1</v>
      </c>
      <c r="C14" s="22">
        <v>15</v>
      </c>
      <c r="D14" s="23" t="s">
        <v>9</v>
      </c>
      <c r="E14" s="24">
        <v>13000</v>
      </c>
      <c r="G14" s="25">
        <f>1</f>
        <v>1</v>
      </c>
      <c r="H14" s="25">
        <v>1</v>
      </c>
      <c r="I14" s="26" t="s">
        <v>8</v>
      </c>
      <c r="J14" s="27">
        <v>126</v>
      </c>
    </row>
    <row r="15" spans="2:11" ht="21" customHeight="1" x14ac:dyDescent="0.25">
      <c r="B15" s="28">
        <f>B14+1</f>
        <v>2</v>
      </c>
      <c r="C15" s="28">
        <v>30</v>
      </c>
      <c r="D15" s="29" t="s">
        <v>9</v>
      </c>
      <c r="E15" s="30">
        <v>21300</v>
      </c>
      <c r="G15" s="28">
        <f t="shared" ref="G15:G45" si="0">G14+1</f>
        <v>2</v>
      </c>
      <c r="H15" s="28">
        <v>2</v>
      </c>
      <c r="I15" s="29" t="s">
        <v>8</v>
      </c>
      <c r="J15" s="30">
        <v>126</v>
      </c>
    </row>
    <row r="16" spans="2:11" ht="21" customHeight="1" x14ac:dyDescent="0.25">
      <c r="B16" s="22">
        <f>B15+1</f>
        <v>3</v>
      </c>
      <c r="C16" s="22">
        <v>8</v>
      </c>
      <c r="D16" s="23" t="s">
        <v>11</v>
      </c>
      <c r="E16" s="24">
        <v>80</v>
      </c>
      <c r="G16" s="25">
        <f t="shared" si="0"/>
        <v>3</v>
      </c>
      <c r="H16" s="25">
        <v>3</v>
      </c>
      <c r="I16" s="26" t="s">
        <v>8</v>
      </c>
      <c r="J16" s="27">
        <v>126</v>
      </c>
    </row>
    <row r="17" spans="7:10" ht="21" customHeight="1" x14ac:dyDescent="0.25">
      <c r="G17" s="28">
        <f t="shared" si="0"/>
        <v>4</v>
      </c>
      <c r="H17" s="28">
        <v>4</v>
      </c>
      <c r="I17" s="29" t="s">
        <v>8</v>
      </c>
      <c r="J17" s="30">
        <v>126</v>
      </c>
    </row>
    <row r="18" spans="7:10" ht="21" customHeight="1" x14ac:dyDescent="0.25">
      <c r="G18" s="25">
        <f t="shared" si="0"/>
        <v>5</v>
      </c>
      <c r="H18" s="25">
        <v>5</v>
      </c>
      <c r="I18" s="26" t="s">
        <v>8</v>
      </c>
      <c r="J18" s="27">
        <v>126</v>
      </c>
    </row>
    <row r="19" spans="7:10" ht="21" customHeight="1" x14ac:dyDescent="0.25">
      <c r="G19" s="28">
        <f t="shared" si="0"/>
        <v>6</v>
      </c>
      <c r="H19" s="28">
        <v>6</v>
      </c>
      <c r="I19" s="29" t="s">
        <v>8</v>
      </c>
      <c r="J19" s="30">
        <v>126</v>
      </c>
    </row>
    <row r="20" spans="7:10" ht="21" customHeight="1" x14ac:dyDescent="0.25">
      <c r="G20" s="25">
        <f t="shared" si="0"/>
        <v>7</v>
      </c>
      <c r="H20" s="25">
        <v>7</v>
      </c>
      <c r="I20" s="26" t="s">
        <v>8</v>
      </c>
      <c r="J20" s="27">
        <v>126</v>
      </c>
    </row>
    <row r="21" spans="7:10" ht="21" customHeight="1" x14ac:dyDescent="0.25">
      <c r="G21" s="28">
        <f t="shared" si="0"/>
        <v>8</v>
      </c>
      <c r="H21" s="28">
        <v>8</v>
      </c>
      <c r="I21" s="29" t="s">
        <v>8</v>
      </c>
      <c r="J21" s="30">
        <v>126</v>
      </c>
    </row>
    <row r="22" spans="7:10" ht="21" customHeight="1" x14ac:dyDescent="0.25">
      <c r="G22" s="25">
        <f t="shared" si="0"/>
        <v>9</v>
      </c>
      <c r="H22" s="25">
        <v>9</v>
      </c>
      <c r="I22" s="26" t="s">
        <v>8</v>
      </c>
      <c r="J22" s="27">
        <v>126</v>
      </c>
    </row>
    <row r="23" spans="7:10" ht="21" customHeight="1" x14ac:dyDescent="0.25">
      <c r="G23" s="28">
        <f t="shared" si="0"/>
        <v>10</v>
      </c>
      <c r="H23" s="28">
        <v>10</v>
      </c>
      <c r="I23" s="29" t="s">
        <v>8</v>
      </c>
      <c r="J23" s="30">
        <v>126</v>
      </c>
    </row>
    <row r="24" spans="7:10" ht="21" customHeight="1" x14ac:dyDescent="0.25">
      <c r="G24" s="25">
        <f t="shared" si="0"/>
        <v>11</v>
      </c>
      <c r="H24" s="25">
        <v>11</v>
      </c>
      <c r="I24" s="26" t="s">
        <v>8</v>
      </c>
      <c r="J24" s="27">
        <v>126</v>
      </c>
    </row>
    <row r="25" spans="7:10" ht="21" customHeight="1" x14ac:dyDescent="0.25">
      <c r="G25" s="28">
        <f t="shared" si="0"/>
        <v>12</v>
      </c>
      <c r="H25" s="28">
        <v>12</v>
      </c>
      <c r="I25" s="29" t="s">
        <v>8</v>
      </c>
      <c r="J25" s="30">
        <v>126</v>
      </c>
    </row>
    <row r="26" spans="7:10" ht="21" customHeight="1" x14ac:dyDescent="0.25">
      <c r="G26" s="25">
        <f t="shared" si="0"/>
        <v>13</v>
      </c>
      <c r="H26" s="25">
        <v>13</v>
      </c>
      <c r="I26" s="26" t="s">
        <v>8</v>
      </c>
      <c r="J26" s="27">
        <v>126</v>
      </c>
    </row>
    <row r="27" spans="7:10" ht="21" customHeight="1" x14ac:dyDescent="0.25">
      <c r="G27" s="28">
        <f t="shared" si="0"/>
        <v>14</v>
      </c>
      <c r="H27" s="28">
        <v>14</v>
      </c>
      <c r="I27" s="29" t="s">
        <v>8</v>
      </c>
      <c r="J27" s="30">
        <v>126</v>
      </c>
    </row>
    <row r="28" spans="7:10" ht="21" customHeight="1" x14ac:dyDescent="0.25">
      <c r="G28" s="25">
        <f t="shared" si="0"/>
        <v>15</v>
      </c>
      <c r="H28" s="25">
        <v>15</v>
      </c>
      <c r="I28" s="26" t="s">
        <v>8</v>
      </c>
      <c r="J28" s="27">
        <v>126</v>
      </c>
    </row>
    <row r="29" spans="7:10" ht="21" customHeight="1" x14ac:dyDescent="0.25">
      <c r="G29" s="28">
        <f t="shared" si="0"/>
        <v>16</v>
      </c>
      <c r="H29" s="28">
        <v>16</v>
      </c>
      <c r="I29" s="29" t="s">
        <v>8</v>
      </c>
      <c r="J29" s="30">
        <v>126</v>
      </c>
    </row>
    <row r="30" spans="7:10" ht="21" customHeight="1" x14ac:dyDescent="0.25">
      <c r="G30" s="25">
        <f t="shared" si="0"/>
        <v>17</v>
      </c>
      <c r="H30" s="25">
        <v>17</v>
      </c>
      <c r="I30" s="26" t="s">
        <v>8</v>
      </c>
      <c r="J30" s="27">
        <v>126</v>
      </c>
    </row>
    <row r="31" spans="7:10" ht="21" customHeight="1" x14ac:dyDescent="0.25">
      <c r="G31" s="28">
        <f t="shared" si="0"/>
        <v>18</v>
      </c>
      <c r="H31" s="28">
        <v>18</v>
      </c>
      <c r="I31" s="29" t="s">
        <v>8</v>
      </c>
      <c r="J31" s="30">
        <v>126</v>
      </c>
    </row>
    <row r="32" spans="7:10" ht="21" customHeight="1" x14ac:dyDescent="0.25">
      <c r="G32" s="25">
        <f t="shared" si="0"/>
        <v>19</v>
      </c>
      <c r="H32" s="25">
        <v>19</v>
      </c>
      <c r="I32" s="26" t="s">
        <v>8</v>
      </c>
      <c r="J32" s="27">
        <v>126</v>
      </c>
    </row>
    <row r="33" spans="7:10" ht="21" customHeight="1" x14ac:dyDescent="0.25">
      <c r="G33" s="28">
        <f t="shared" si="0"/>
        <v>20</v>
      </c>
      <c r="H33" s="28">
        <v>20</v>
      </c>
      <c r="I33" s="29" t="s">
        <v>8</v>
      </c>
      <c r="J33" s="30">
        <v>126</v>
      </c>
    </row>
    <row r="34" spans="7:10" ht="21" customHeight="1" x14ac:dyDescent="0.25">
      <c r="G34" s="25">
        <f t="shared" si="0"/>
        <v>21</v>
      </c>
      <c r="H34" s="25">
        <v>21</v>
      </c>
      <c r="I34" s="26" t="s">
        <v>8</v>
      </c>
      <c r="J34" s="27">
        <v>126</v>
      </c>
    </row>
    <row r="35" spans="7:10" ht="21" customHeight="1" x14ac:dyDescent="0.25">
      <c r="G35" s="28">
        <f t="shared" si="0"/>
        <v>22</v>
      </c>
      <c r="H35" s="28">
        <v>22</v>
      </c>
      <c r="I35" s="29" t="s">
        <v>8</v>
      </c>
      <c r="J35" s="30">
        <v>126</v>
      </c>
    </row>
    <row r="36" spans="7:10" ht="21" customHeight="1" x14ac:dyDescent="0.25">
      <c r="G36" s="25">
        <f t="shared" si="0"/>
        <v>23</v>
      </c>
      <c r="H36" s="25">
        <v>23</v>
      </c>
      <c r="I36" s="26" t="s">
        <v>8</v>
      </c>
      <c r="J36" s="27">
        <v>126</v>
      </c>
    </row>
    <row r="37" spans="7:10" ht="21" customHeight="1" x14ac:dyDescent="0.25">
      <c r="G37" s="28">
        <f t="shared" si="0"/>
        <v>24</v>
      </c>
      <c r="H37" s="28">
        <v>24</v>
      </c>
      <c r="I37" s="29" t="s">
        <v>8</v>
      </c>
      <c r="J37" s="30">
        <v>126</v>
      </c>
    </row>
    <row r="38" spans="7:10" ht="21" customHeight="1" x14ac:dyDescent="0.25">
      <c r="G38" s="25">
        <f t="shared" si="0"/>
        <v>25</v>
      </c>
      <c r="H38" s="25">
        <v>25</v>
      </c>
      <c r="I38" s="26" t="s">
        <v>8</v>
      </c>
      <c r="J38" s="27">
        <v>126</v>
      </c>
    </row>
    <row r="39" spans="7:10" ht="21" customHeight="1" x14ac:dyDescent="0.25">
      <c r="G39" s="28">
        <f t="shared" si="0"/>
        <v>26</v>
      </c>
      <c r="H39" s="28">
        <v>26</v>
      </c>
      <c r="I39" s="29" t="s">
        <v>8</v>
      </c>
      <c r="J39" s="30">
        <v>126</v>
      </c>
    </row>
    <row r="40" spans="7:10" ht="21" customHeight="1" x14ac:dyDescent="0.25">
      <c r="G40" s="25">
        <f t="shared" si="0"/>
        <v>27</v>
      </c>
      <c r="H40" s="25">
        <v>27</v>
      </c>
      <c r="I40" s="26" t="s">
        <v>8</v>
      </c>
      <c r="J40" s="27">
        <v>126</v>
      </c>
    </row>
    <row r="41" spans="7:10" ht="21" customHeight="1" x14ac:dyDescent="0.25">
      <c r="G41" s="28">
        <f t="shared" si="0"/>
        <v>28</v>
      </c>
      <c r="H41" s="28">
        <v>28</v>
      </c>
      <c r="I41" s="29" t="s">
        <v>8</v>
      </c>
      <c r="J41" s="30">
        <v>126</v>
      </c>
    </row>
    <row r="42" spans="7:10" ht="21" customHeight="1" x14ac:dyDescent="0.25">
      <c r="G42" s="25">
        <f t="shared" si="0"/>
        <v>29</v>
      </c>
      <c r="H42" s="25">
        <v>29</v>
      </c>
      <c r="I42" s="26" t="s">
        <v>8</v>
      </c>
      <c r="J42" s="27">
        <v>126</v>
      </c>
    </row>
    <row r="43" spans="7:10" ht="21" customHeight="1" x14ac:dyDescent="0.25">
      <c r="G43" s="28">
        <f t="shared" si="0"/>
        <v>30</v>
      </c>
      <c r="H43" s="28">
        <v>30</v>
      </c>
      <c r="I43" s="29" t="s">
        <v>8</v>
      </c>
      <c r="J43" s="30">
        <v>126</v>
      </c>
    </row>
    <row r="44" spans="7:10" ht="21" customHeight="1" x14ac:dyDescent="0.25">
      <c r="G44" s="25">
        <f t="shared" si="0"/>
        <v>31</v>
      </c>
      <c r="H44" s="25">
        <v>2</v>
      </c>
      <c r="I44" s="26" t="s">
        <v>10</v>
      </c>
      <c r="J44" s="27">
        <v>2400</v>
      </c>
    </row>
    <row r="45" spans="7:10" ht="21" customHeight="1" x14ac:dyDescent="0.25">
      <c r="G45" s="28">
        <f t="shared" si="0"/>
        <v>32</v>
      </c>
      <c r="H45" s="28">
        <v>12</v>
      </c>
      <c r="I45" s="29" t="s">
        <v>12</v>
      </c>
      <c r="J45" s="30">
        <v>11000</v>
      </c>
    </row>
  </sheetData>
  <mergeCells count="5">
    <mergeCell ref="B2:E3"/>
    <mergeCell ref="B4:E4"/>
    <mergeCell ref="G4:J4"/>
    <mergeCell ref="G2:J2"/>
    <mergeCell ref="G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6"/>
  <sheetViews>
    <sheetView showGridLines="0" tabSelected="1" workbookViewId="0">
      <selection activeCell="E8" sqref="E8"/>
    </sheetView>
  </sheetViews>
  <sheetFormatPr defaultColWidth="18.7109375" defaultRowHeight="21" customHeight="1" x14ac:dyDescent="0.25"/>
  <cols>
    <col min="1" max="1" width="2.7109375" customWidth="1"/>
    <col min="2" max="3" width="4.7109375" customWidth="1"/>
    <col min="5" max="5" width="17.42578125" bestFit="1" customWidth="1"/>
    <col min="6" max="6" width="12.7109375" customWidth="1"/>
    <col min="7" max="7" width="4.7109375" customWidth="1"/>
    <col min="8" max="8" width="3.7109375" customWidth="1"/>
    <col min="10" max="10" width="17.42578125" bestFit="1" customWidth="1"/>
    <col min="11" max="11" width="17.7109375" customWidth="1"/>
  </cols>
  <sheetData>
    <row r="1" spans="2:11" ht="3" customHeight="1" x14ac:dyDescent="0.25"/>
    <row r="2" spans="2:11" ht="18" customHeight="1" x14ac:dyDescent="0.25">
      <c r="B2" s="37" t="s">
        <v>18</v>
      </c>
      <c r="C2" s="37"/>
      <c r="D2" s="37"/>
      <c r="E2" s="37"/>
      <c r="G2" s="42" t="s">
        <v>1</v>
      </c>
      <c r="H2" s="42"/>
      <c r="I2" s="42"/>
      <c r="J2" s="42"/>
      <c r="K2" s="1">
        <f>April!BalanceAtTheEndOfTheMonth</f>
        <v>78800</v>
      </c>
    </row>
    <row r="3" spans="2:11" ht="18" customHeight="1" x14ac:dyDescent="0.25">
      <c r="B3" s="37"/>
      <c r="C3" s="37"/>
      <c r="D3" s="37"/>
      <c r="E3" s="37"/>
      <c r="G3" s="42" t="s">
        <v>2</v>
      </c>
      <c r="H3" s="42"/>
      <c r="I3" s="42"/>
      <c r="J3" s="42"/>
      <c r="K3" s="1">
        <f>BalanceAtTheBeginningOfTheMonth+TotalIncomeForMay-TotalExpenseForMay</f>
        <v>95874</v>
      </c>
    </row>
    <row r="4" spans="2:11" ht="32.1" customHeight="1" x14ac:dyDescent="0.25">
      <c r="B4" s="38" t="s">
        <v>3</v>
      </c>
      <c r="C4" s="39"/>
      <c r="D4" s="39"/>
      <c r="E4" s="39"/>
      <c r="G4" s="40" t="s">
        <v>28</v>
      </c>
      <c r="H4" s="41"/>
      <c r="I4" s="41"/>
      <c r="J4" s="41"/>
    </row>
    <row r="5" spans="2:11" ht="33.950000000000003" customHeight="1" x14ac:dyDescent="0.25">
      <c r="D5" s="2" t="s">
        <v>4</v>
      </c>
      <c r="E5" s="3">
        <f>SUM(E14:E100)</f>
        <v>34380</v>
      </c>
      <c r="I5" s="4" t="s">
        <v>29</v>
      </c>
      <c r="J5" s="5">
        <f>SUM(J14:J100)</f>
        <v>17306</v>
      </c>
    </row>
    <row r="6" spans="2:11" ht="21" customHeight="1" x14ac:dyDescent="0.25">
      <c r="D6" s="6" t="s">
        <v>5</v>
      </c>
      <c r="E6" s="7" t="s">
        <v>6</v>
      </c>
      <c r="I6" s="6" t="s">
        <v>5</v>
      </c>
      <c r="J6" s="8" t="s">
        <v>6</v>
      </c>
    </row>
    <row r="7" spans="2:11" ht="21" customHeight="1" x14ac:dyDescent="0.25">
      <c r="D7" s="9" t="s">
        <v>7</v>
      </c>
      <c r="E7" s="10">
        <f>SUMIF(D14:D100,"Uncategorised",E14:E100)</f>
        <v>0</v>
      </c>
      <c r="I7" s="9" t="s">
        <v>8</v>
      </c>
      <c r="J7" s="10">
        <f>SUMIF(I14:I100,"Transportation",J14:J100)</f>
        <v>3906</v>
      </c>
    </row>
    <row r="8" spans="2:11" ht="21" customHeight="1" x14ac:dyDescent="0.25">
      <c r="D8" s="11" t="s">
        <v>9</v>
      </c>
      <c r="E8" s="12">
        <f>SUMIF(D14:D100,"Salary",E14:E100)</f>
        <v>34300</v>
      </c>
      <c r="I8" s="11" t="s">
        <v>10</v>
      </c>
      <c r="J8" s="13">
        <f>SUMIF(I14:I100,"Credit",J14:J100)</f>
        <v>2400</v>
      </c>
    </row>
    <row r="9" spans="2:11" ht="21" customHeight="1" x14ac:dyDescent="0.25">
      <c r="D9" s="9" t="s">
        <v>11</v>
      </c>
      <c r="E9" s="10">
        <f>SUMIF(D14:D100,"Scholarship",E14:E100)</f>
        <v>80</v>
      </c>
      <c r="I9" s="9" t="s">
        <v>12</v>
      </c>
      <c r="J9" s="10">
        <f>SUMIF(I14:I100,"Apartment",J14:J100)</f>
        <v>11000</v>
      </c>
    </row>
    <row r="13" spans="2:11" ht="21" customHeight="1" x14ac:dyDescent="0.25">
      <c r="B13" s="14" t="s">
        <v>13</v>
      </c>
      <c r="C13" s="15" t="s">
        <v>14</v>
      </c>
      <c r="D13" s="16" t="s">
        <v>5</v>
      </c>
      <c r="E13" s="17" t="s">
        <v>6</v>
      </c>
      <c r="G13" s="18" t="s">
        <v>13</v>
      </c>
      <c r="H13" s="19" t="s">
        <v>14</v>
      </c>
      <c r="I13" s="20" t="s">
        <v>5</v>
      </c>
      <c r="J13" s="21" t="s">
        <v>6</v>
      </c>
    </row>
    <row r="14" spans="2:11" ht="21" customHeight="1" x14ac:dyDescent="0.25">
      <c r="B14" s="22">
        <f>1</f>
        <v>1</v>
      </c>
      <c r="C14" s="22">
        <v>15</v>
      </c>
      <c r="D14" s="23" t="s">
        <v>9</v>
      </c>
      <c r="E14" s="24">
        <v>13000</v>
      </c>
      <c r="G14" s="25">
        <f>1</f>
        <v>1</v>
      </c>
      <c r="H14" s="25">
        <v>1</v>
      </c>
      <c r="I14" s="26" t="s">
        <v>8</v>
      </c>
      <c r="J14" s="27">
        <v>126</v>
      </c>
    </row>
    <row r="15" spans="2:11" ht="21" customHeight="1" x14ac:dyDescent="0.25">
      <c r="B15" s="28">
        <f>B14+1</f>
        <v>2</v>
      </c>
      <c r="C15" s="28">
        <v>30</v>
      </c>
      <c r="D15" s="29" t="s">
        <v>9</v>
      </c>
      <c r="E15" s="30">
        <v>21300</v>
      </c>
      <c r="G15" s="28">
        <f t="shared" ref="G15:G46" si="0">G14+1</f>
        <v>2</v>
      </c>
      <c r="H15" s="28">
        <v>2</v>
      </c>
      <c r="I15" s="29" t="s">
        <v>8</v>
      </c>
      <c r="J15" s="30">
        <v>126</v>
      </c>
    </row>
    <row r="16" spans="2:11" ht="21" customHeight="1" x14ac:dyDescent="0.25">
      <c r="B16" s="22">
        <f>B15+1</f>
        <v>3</v>
      </c>
      <c r="C16" s="22">
        <v>8</v>
      </c>
      <c r="D16" s="23" t="s">
        <v>11</v>
      </c>
      <c r="E16" s="24">
        <v>80</v>
      </c>
      <c r="G16" s="25">
        <f t="shared" si="0"/>
        <v>3</v>
      </c>
      <c r="H16" s="25">
        <v>3</v>
      </c>
      <c r="I16" s="26" t="s">
        <v>8</v>
      </c>
      <c r="J16" s="27">
        <v>126</v>
      </c>
    </row>
    <row r="17" spans="7:10" ht="21" customHeight="1" x14ac:dyDescent="0.25">
      <c r="G17" s="28">
        <f t="shared" si="0"/>
        <v>4</v>
      </c>
      <c r="H17" s="28">
        <v>4</v>
      </c>
      <c r="I17" s="29" t="s">
        <v>8</v>
      </c>
      <c r="J17" s="30">
        <v>126</v>
      </c>
    </row>
    <row r="18" spans="7:10" ht="21" customHeight="1" x14ac:dyDescent="0.25">
      <c r="G18" s="25">
        <f t="shared" si="0"/>
        <v>5</v>
      </c>
      <c r="H18" s="25">
        <v>5</v>
      </c>
      <c r="I18" s="26" t="s">
        <v>8</v>
      </c>
      <c r="J18" s="27">
        <v>126</v>
      </c>
    </row>
    <row r="19" spans="7:10" ht="21" customHeight="1" x14ac:dyDescent="0.25">
      <c r="G19" s="28">
        <f t="shared" si="0"/>
        <v>6</v>
      </c>
      <c r="H19" s="28">
        <v>6</v>
      </c>
      <c r="I19" s="29" t="s">
        <v>8</v>
      </c>
      <c r="J19" s="30">
        <v>126</v>
      </c>
    </row>
    <row r="20" spans="7:10" ht="21" customHeight="1" x14ac:dyDescent="0.25">
      <c r="G20" s="25">
        <f t="shared" si="0"/>
        <v>7</v>
      </c>
      <c r="H20" s="25">
        <v>7</v>
      </c>
      <c r="I20" s="26" t="s">
        <v>8</v>
      </c>
      <c r="J20" s="27">
        <v>126</v>
      </c>
    </row>
    <row r="21" spans="7:10" ht="21" customHeight="1" x14ac:dyDescent="0.25">
      <c r="G21" s="28">
        <f t="shared" si="0"/>
        <v>8</v>
      </c>
      <c r="H21" s="28">
        <v>8</v>
      </c>
      <c r="I21" s="29" t="s">
        <v>8</v>
      </c>
      <c r="J21" s="30">
        <v>126</v>
      </c>
    </row>
    <row r="22" spans="7:10" ht="21" customHeight="1" x14ac:dyDescent="0.25">
      <c r="G22" s="25">
        <f t="shared" si="0"/>
        <v>9</v>
      </c>
      <c r="H22" s="25">
        <v>9</v>
      </c>
      <c r="I22" s="26" t="s">
        <v>8</v>
      </c>
      <c r="J22" s="27">
        <v>126</v>
      </c>
    </row>
    <row r="23" spans="7:10" ht="21" customHeight="1" x14ac:dyDescent="0.25">
      <c r="G23" s="28">
        <f t="shared" si="0"/>
        <v>10</v>
      </c>
      <c r="H23" s="28">
        <v>10</v>
      </c>
      <c r="I23" s="29" t="s">
        <v>8</v>
      </c>
      <c r="J23" s="30">
        <v>126</v>
      </c>
    </row>
    <row r="24" spans="7:10" ht="21" customHeight="1" x14ac:dyDescent="0.25">
      <c r="G24" s="25">
        <f t="shared" si="0"/>
        <v>11</v>
      </c>
      <c r="H24" s="25">
        <v>11</v>
      </c>
      <c r="I24" s="26" t="s">
        <v>8</v>
      </c>
      <c r="J24" s="27">
        <v>126</v>
      </c>
    </row>
    <row r="25" spans="7:10" ht="21" customHeight="1" x14ac:dyDescent="0.25">
      <c r="G25" s="28">
        <f t="shared" si="0"/>
        <v>12</v>
      </c>
      <c r="H25" s="28">
        <v>12</v>
      </c>
      <c r="I25" s="29" t="s">
        <v>8</v>
      </c>
      <c r="J25" s="30">
        <v>126</v>
      </c>
    </row>
    <row r="26" spans="7:10" ht="21" customHeight="1" x14ac:dyDescent="0.25">
      <c r="G26" s="25">
        <f t="shared" si="0"/>
        <v>13</v>
      </c>
      <c r="H26" s="25">
        <v>13</v>
      </c>
      <c r="I26" s="26" t="s">
        <v>8</v>
      </c>
      <c r="J26" s="27">
        <v>126</v>
      </c>
    </row>
    <row r="27" spans="7:10" ht="21" customHeight="1" x14ac:dyDescent="0.25">
      <c r="G27" s="28">
        <f t="shared" si="0"/>
        <v>14</v>
      </c>
      <c r="H27" s="28">
        <v>14</v>
      </c>
      <c r="I27" s="29" t="s">
        <v>8</v>
      </c>
      <c r="J27" s="30">
        <v>126</v>
      </c>
    </row>
    <row r="28" spans="7:10" ht="21" customHeight="1" x14ac:dyDescent="0.25">
      <c r="G28" s="25">
        <f t="shared" si="0"/>
        <v>15</v>
      </c>
      <c r="H28" s="25">
        <v>15</v>
      </c>
      <c r="I28" s="26" t="s">
        <v>8</v>
      </c>
      <c r="J28" s="27">
        <v>126</v>
      </c>
    </row>
    <row r="29" spans="7:10" ht="21" customHeight="1" x14ac:dyDescent="0.25">
      <c r="G29" s="28">
        <f t="shared" si="0"/>
        <v>16</v>
      </c>
      <c r="H29" s="28">
        <v>16</v>
      </c>
      <c r="I29" s="29" t="s">
        <v>8</v>
      </c>
      <c r="J29" s="30">
        <v>126</v>
      </c>
    </row>
    <row r="30" spans="7:10" ht="21" customHeight="1" x14ac:dyDescent="0.25">
      <c r="G30" s="25">
        <f t="shared" si="0"/>
        <v>17</v>
      </c>
      <c r="H30" s="25">
        <v>17</v>
      </c>
      <c r="I30" s="26" t="s">
        <v>8</v>
      </c>
      <c r="J30" s="27">
        <v>126</v>
      </c>
    </row>
    <row r="31" spans="7:10" ht="21" customHeight="1" x14ac:dyDescent="0.25">
      <c r="G31" s="28">
        <f t="shared" si="0"/>
        <v>18</v>
      </c>
      <c r="H31" s="28">
        <v>18</v>
      </c>
      <c r="I31" s="29" t="s">
        <v>8</v>
      </c>
      <c r="J31" s="30">
        <v>126</v>
      </c>
    </row>
    <row r="32" spans="7:10" ht="21" customHeight="1" x14ac:dyDescent="0.25">
      <c r="G32" s="25">
        <f t="shared" si="0"/>
        <v>19</v>
      </c>
      <c r="H32" s="25">
        <v>19</v>
      </c>
      <c r="I32" s="26" t="s">
        <v>8</v>
      </c>
      <c r="J32" s="27">
        <v>126</v>
      </c>
    </row>
    <row r="33" spans="7:10" ht="21" customHeight="1" x14ac:dyDescent="0.25">
      <c r="G33" s="28">
        <f t="shared" si="0"/>
        <v>20</v>
      </c>
      <c r="H33" s="28">
        <v>20</v>
      </c>
      <c r="I33" s="29" t="s">
        <v>8</v>
      </c>
      <c r="J33" s="30">
        <v>126</v>
      </c>
    </row>
    <row r="34" spans="7:10" ht="21" customHeight="1" x14ac:dyDescent="0.25">
      <c r="G34" s="25">
        <f t="shared" si="0"/>
        <v>21</v>
      </c>
      <c r="H34" s="25">
        <v>21</v>
      </c>
      <c r="I34" s="26" t="s">
        <v>8</v>
      </c>
      <c r="J34" s="27">
        <v>126</v>
      </c>
    </row>
    <row r="35" spans="7:10" ht="21" customHeight="1" x14ac:dyDescent="0.25">
      <c r="G35" s="28">
        <f t="shared" si="0"/>
        <v>22</v>
      </c>
      <c r="H35" s="28">
        <v>22</v>
      </c>
      <c r="I35" s="29" t="s">
        <v>8</v>
      </c>
      <c r="J35" s="30">
        <v>126</v>
      </c>
    </row>
    <row r="36" spans="7:10" ht="21" customHeight="1" x14ac:dyDescent="0.25">
      <c r="G36" s="25">
        <f t="shared" si="0"/>
        <v>23</v>
      </c>
      <c r="H36" s="25">
        <v>23</v>
      </c>
      <c r="I36" s="26" t="s">
        <v>8</v>
      </c>
      <c r="J36" s="27">
        <v>126</v>
      </c>
    </row>
    <row r="37" spans="7:10" ht="21" customHeight="1" x14ac:dyDescent="0.25">
      <c r="G37" s="28">
        <f t="shared" si="0"/>
        <v>24</v>
      </c>
      <c r="H37" s="28">
        <v>24</v>
      </c>
      <c r="I37" s="29" t="s">
        <v>8</v>
      </c>
      <c r="J37" s="30">
        <v>126</v>
      </c>
    </row>
    <row r="38" spans="7:10" ht="21" customHeight="1" x14ac:dyDescent="0.25">
      <c r="G38" s="25">
        <f t="shared" si="0"/>
        <v>25</v>
      </c>
      <c r="H38" s="25">
        <v>25</v>
      </c>
      <c r="I38" s="26" t="s">
        <v>8</v>
      </c>
      <c r="J38" s="27">
        <v>126</v>
      </c>
    </row>
    <row r="39" spans="7:10" ht="21" customHeight="1" x14ac:dyDescent="0.25">
      <c r="G39" s="28">
        <f t="shared" si="0"/>
        <v>26</v>
      </c>
      <c r="H39" s="28">
        <v>26</v>
      </c>
      <c r="I39" s="29" t="s">
        <v>8</v>
      </c>
      <c r="J39" s="30">
        <v>126</v>
      </c>
    </row>
    <row r="40" spans="7:10" ht="21" customHeight="1" x14ac:dyDescent="0.25">
      <c r="G40" s="25">
        <f t="shared" si="0"/>
        <v>27</v>
      </c>
      <c r="H40" s="25">
        <v>27</v>
      </c>
      <c r="I40" s="26" t="s">
        <v>8</v>
      </c>
      <c r="J40" s="27">
        <v>126</v>
      </c>
    </row>
    <row r="41" spans="7:10" ht="21" customHeight="1" x14ac:dyDescent="0.25">
      <c r="G41" s="28">
        <f t="shared" si="0"/>
        <v>28</v>
      </c>
      <c r="H41" s="28">
        <v>28</v>
      </c>
      <c r="I41" s="29" t="s">
        <v>8</v>
      </c>
      <c r="J41" s="30">
        <v>126</v>
      </c>
    </row>
    <row r="42" spans="7:10" ht="21" customHeight="1" x14ac:dyDescent="0.25">
      <c r="G42" s="25">
        <f t="shared" si="0"/>
        <v>29</v>
      </c>
      <c r="H42" s="25">
        <v>29</v>
      </c>
      <c r="I42" s="26" t="s">
        <v>8</v>
      </c>
      <c r="J42" s="27">
        <v>126</v>
      </c>
    </row>
    <row r="43" spans="7:10" ht="21" customHeight="1" x14ac:dyDescent="0.25">
      <c r="G43" s="28">
        <f t="shared" si="0"/>
        <v>30</v>
      </c>
      <c r="H43" s="28">
        <v>30</v>
      </c>
      <c r="I43" s="29" t="s">
        <v>8</v>
      </c>
      <c r="J43" s="30">
        <v>126</v>
      </c>
    </row>
    <row r="44" spans="7:10" ht="21" customHeight="1" x14ac:dyDescent="0.25">
      <c r="G44" s="25">
        <f t="shared" si="0"/>
        <v>31</v>
      </c>
      <c r="H44" s="25">
        <v>31</v>
      </c>
      <c r="I44" s="26" t="s">
        <v>8</v>
      </c>
      <c r="J44" s="27">
        <v>126</v>
      </c>
    </row>
    <row r="45" spans="7:10" ht="21" customHeight="1" x14ac:dyDescent="0.25">
      <c r="G45" s="28">
        <f t="shared" si="0"/>
        <v>32</v>
      </c>
      <c r="H45" s="28">
        <v>2</v>
      </c>
      <c r="I45" s="29" t="s">
        <v>10</v>
      </c>
      <c r="J45" s="30">
        <v>2400</v>
      </c>
    </row>
    <row r="46" spans="7:10" ht="21" customHeight="1" x14ac:dyDescent="0.25">
      <c r="G46" s="25">
        <f t="shared" si="0"/>
        <v>33</v>
      </c>
      <c r="H46" s="25">
        <v>12</v>
      </c>
      <c r="I46" s="26" t="s">
        <v>12</v>
      </c>
      <c r="J46" s="27">
        <v>11000</v>
      </c>
    </row>
  </sheetData>
  <mergeCells count="5">
    <mergeCell ref="B2:E3"/>
    <mergeCell ref="B4:E4"/>
    <mergeCell ref="G4:J4"/>
    <mergeCell ref="G2:J2"/>
    <mergeCell ref="G3:J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showGridLines="0" workbookViewId="0">
      <selection activeCell="E8" sqref="E8"/>
    </sheetView>
  </sheetViews>
  <sheetFormatPr defaultColWidth="18.7109375" defaultRowHeight="21" customHeight="1" x14ac:dyDescent="0.25"/>
  <cols>
    <col min="1" max="1" width="2.7109375" customWidth="1"/>
    <col min="2" max="3" width="4.7109375" customWidth="1"/>
    <col min="5" max="5" width="17.42578125" customWidth="1"/>
    <col min="6" max="6" width="12.7109375" customWidth="1"/>
    <col min="7" max="7" width="4.7109375" customWidth="1"/>
    <col min="8" max="8" width="3.7109375" customWidth="1"/>
    <col min="10" max="10" width="17.42578125" customWidth="1"/>
    <col min="11" max="11" width="17.7109375" customWidth="1"/>
  </cols>
  <sheetData>
    <row r="1" spans="2:11" ht="3" customHeight="1" x14ac:dyDescent="0.25"/>
    <row r="2" spans="2:11" ht="18" customHeight="1" x14ac:dyDescent="0.25">
      <c r="B2" s="37" t="s">
        <v>19</v>
      </c>
      <c r="C2" s="37"/>
      <c r="D2" s="37"/>
      <c r="E2" s="37"/>
      <c r="G2" s="42" t="s">
        <v>1</v>
      </c>
      <c r="H2" s="42"/>
      <c r="I2" s="42"/>
      <c r="J2" s="42"/>
      <c r="K2" s="1">
        <f>May!BalanceAtTheEndOfTheMonth</f>
        <v>95874</v>
      </c>
    </row>
    <row r="3" spans="2:11" ht="18" customHeight="1" x14ac:dyDescent="0.25">
      <c r="B3" s="37"/>
      <c r="C3" s="37"/>
      <c r="D3" s="37"/>
      <c r="E3" s="37"/>
      <c r="G3" s="42" t="s">
        <v>2</v>
      </c>
      <c r="H3" s="42"/>
      <c r="I3" s="42"/>
      <c r="J3" s="42"/>
      <c r="K3" s="1">
        <f>BalanceAtTheBeginningOfTheMonth+TotalIncomeForJune-TotalExpenseForJune</f>
        <v>95874</v>
      </c>
    </row>
    <row r="4" spans="2:11" ht="32.1" customHeight="1" x14ac:dyDescent="0.25">
      <c r="B4" s="38" t="s">
        <v>3</v>
      </c>
      <c r="C4" s="39"/>
      <c r="D4" s="39"/>
      <c r="E4" s="39"/>
      <c r="G4" s="40" t="s">
        <v>28</v>
      </c>
      <c r="H4" s="41"/>
      <c r="I4" s="41"/>
      <c r="J4" s="41"/>
    </row>
    <row r="5" spans="2:11" ht="33.950000000000003" customHeight="1" x14ac:dyDescent="0.25">
      <c r="D5" s="2" t="s">
        <v>4</v>
      </c>
      <c r="E5" s="3">
        <f>SUM(E14:E100)</f>
        <v>0</v>
      </c>
      <c r="I5" s="4" t="s">
        <v>29</v>
      </c>
      <c r="J5" s="5">
        <f>SUM(J14:J100)</f>
        <v>0</v>
      </c>
    </row>
    <row r="6" spans="2:11" ht="21" customHeight="1" x14ac:dyDescent="0.25">
      <c r="D6" s="6" t="s">
        <v>5</v>
      </c>
      <c r="E6" s="7" t="s">
        <v>6</v>
      </c>
      <c r="I6" s="6" t="s">
        <v>5</v>
      </c>
      <c r="J6" s="8" t="s">
        <v>6</v>
      </c>
    </row>
    <row r="7" spans="2:11" ht="21" customHeight="1" x14ac:dyDescent="0.25">
      <c r="D7" s="9" t="s">
        <v>7</v>
      </c>
      <c r="E7" s="10">
        <f>SUMIF(D14:D100,"Uncategorised",E14:E100)</f>
        <v>0</v>
      </c>
      <c r="I7" s="9" t="s">
        <v>8</v>
      </c>
      <c r="J7" s="10">
        <f>SUMIF(I14:I100,"Transportation",J14:J100)</f>
        <v>0</v>
      </c>
    </row>
    <row r="8" spans="2:11" ht="21" customHeight="1" x14ac:dyDescent="0.25">
      <c r="D8" s="11" t="s">
        <v>9</v>
      </c>
      <c r="E8" s="12">
        <f>SUMIF(D14:D100,"Salary",E14:E100)</f>
        <v>0</v>
      </c>
      <c r="I8" s="11" t="s">
        <v>10</v>
      </c>
      <c r="J8" s="13">
        <f>SUMIF(I14:I100,"Credit",J14:J100)</f>
        <v>0</v>
      </c>
    </row>
    <row r="9" spans="2:11" ht="21" customHeight="1" x14ac:dyDescent="0.25">
      <c r="D9" s="9" t="s">
        <v>11</v>
      </c>
      <c r="E9" s="10">
        <f>SUMIF(D14:D100,"Scholarship",E14:E100)</f>
        <v>0</v>
      </c>
      <c r="I9" s="9" t="s">
        <v>12</v>
      </c>
      <c r="J9" s="10">
        <f>SUMIF(I14:I100,"Apartment",J14:J100)</f>
        <v>0</v>
      </c>
    </row>
    <row r="13" spans="2:11" ht="21" customHeight="1" x14ac:dyDescent="0.25">
      <c r="B13" s="14" t="s">
        <v>13</v>
      </c>
      <c r="C13" s="15" t="s">
        <v>14</v>
      </c>
      <c r="D13" s="16" t="s">
        <v>5</v>
      </c>
      <c r="E13" s="17" t="s">
        <v>6</v>
      </c>
      <c r="G13" s="18" t="s">
        <v>13</v>
      </c>
      <c r="H13" s="19" t="s">
        <v>14</v>
      </c>
      <c r="I13" s="20" t="s">
        <v>5</v>
      </c>
      <c r="J13" s="21" t="s">
        <v>6</v>
      </c>
    </row>
  </sheetData>
  <mergeCells count="5">
    <mergeCell ref="B2:E3"/>
    <mergeCell ref="B4:E4"/>
    <mergeCell ref="G4:J4"/>
    <mergeCell ref="G2:J2"/>
    <mergeCell ref="G3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showGridLines="0" workbookViewId="0">
      <selection activeCell="E8" sqref="E8"/>
    </sheetView>
  </sheetViews>
  <sheetFormatPr defaultColWidth="18.7109375" defaultRowHeight="21" customHeight="1" x14ac:dyDescent="0.25"/>
  <cols>
    <col min="1" max="1" width="2.7109375" customWidth="1"/>
    <col min="2" max="3" width="4.7109375" customWidth="1"/>
    <col min="5" max="5" width="17.42578125" customWidth="1"/>
    <col min="6" max="6" width="12.7109375" customWidth="1"/>
    <col min="7" max="7" width="4.7109375" customWidth="1"/>
    <col min="8" max="8" width="3.7109375" customWidth="1"/>
    <col min="10" max="10" width="17.42578125" customWidth="1"/>
    <col min="11" max="11" width="17.7109375" customWidth="1"/>
  </cols>
  <sheetData>
    <row r="1" spans="2:11" ht="3" customHeight="1" x14ac:dyDescent="0.25"/>
    <row r="2" spans="2:11" ht="18" customHeight="1" x14ac:dyDescent="0.25">
      <c r="B2" s="37" t="s">
        <v>20</v>
      </c>
      <c r="C2" s="37"/>
      <c r="D2" s="37"/>
      <c r="E2" s="37"/>
      <c r="G2" s="42" t="s">
        <v>1</v>
      </c>
      <c r="H2" s="42"/>
      <c r="I2" s="42"/>
      <c r="J2" s="42"/>
      <c r="K2" s="1">
        <f>June!BalanceAtTheEndOfTheMonth</f>
        <v>95874</v>
      </c>
    </row>
    <row r="3" spans="2:11" ht="18" customHeight="1" x14ac:dyDescent="0.25">
      <c r="B3" s="37"/>
      <c r="C3" s="37"/>
      <c r="D3" s="37"/>
      <c r="E3" s="37"/>
      <c r="G3" s="42" t="s">
        <v>2</v>
      </c>
      <c r="H3" s="42"/>
      <c r="I3" s="42"/>
      <c r="J3" s="42"/>
      <c r="K3" s="1">
        <f>BalanceAtTheBeginningOfTheMonth+TotalIncomeForJuly-TotalExpenseForJuly</f>
        <v>95874</v>
      </c>
    </row>
    <row r="4" spans="2:11" ht="32.1" customHeight="1" x14ac:dyDescent="0.25">
      <c r="B4" s="38" t="s">
        <v>3</v>
      </c>
      <c r="C4" s="39"/>
      <c r="D4" s="39"/>
      <c r="E4" s="39"/>
      <c r="G4" s="40" t="s">
        <v>28</v>
      </c>
      <c r="H4" s="41"/>
      <c r="I4" s="41"/>
      <c r="J4" s="41"/>
    </row>
    <row r="5" spans="2:11" ht="33.950000000000003" customHeight="1" x14ac:dyDescent="0.25">
      <c r="D5" s="2" t="s">
        <v>4</v>
      </c>
      <c r="E5" s="3">
        <f>SUM(E14:E100)</f>
        <v>0</v>
      </c>
      <c r="I5" s="4" t="s">
        <v>29</v>
      </c>
      <c r="J5" s="5">
        <f>SUM(J14:J100)</f>
        <v>0</v>
      </c>
    </row>
    <row r="6" spans="2:11" ht="21" customHeight="1" x14ac:dyDescent="0.25">
      <c r="D6" s="6" t="s">
        <v>5</v>
      </c>
      <c r="E6" s="7" t="s">
        <v>6</v>
      </c>
      <c r="I6" s="6" t="s">
        <v>5</v>
      </c>
      <c r="J6" s="8" t="s">
        <v>6</v>
      </c>
    </row>
    <row r="7" spans="2:11" ht="21" customHeight="1" x14ac:dyDescent="0.25">
      <c r="D7" s="9" t="s">
        <v>7</v>
      </c>
      <c r="E7" s="10">
        <f>SUMIF(D14:D100,"Uncategorised",E14:E100)</f>
        <v>0</v>
      </c>
      <c r="I7" s="9" t="s">
        <v>8</v>
      </c>
      <c r="J7" s="10">
        <f>SUMIF(I14:I100,"Transportation",J14:J100)</f>
        <v>0</v>
      </c>
    </row>
    <row r="8" spans="2:11" ht="21" customHeight="1" x14ac:dyDescent="0.25">
      <c r="D8" s="11" t="s">
        <v>9</v>
      </c>
      <c r="E8" s="12">
        <f>SUMIF(D14:D100,"Salary",E14:E100)</f>
        <v>0</v>
      </c>
      <c r="I8" s="11" t="s">
        <v>10</v>
      </c>
      <c r="J8" s="13">
        <f>SUMIF(I14:I100,"Credit",J14:J100)</f>
        <v>0</v>
      </c>
    </row>
    <row r="9" spans="2:11" ht="21" customHeight="1" x14ac:dyDescent="0.25">
      <c r="D9" s="9" t="s">
        <v>11</v>
      </c>
      <c r="E9" s="10">
        <f>SUMIF(D14:D100,"Scholarship",E14:E100)</f>
        <v>0</v>
      </c>
      <c r="I9" s="9" t="s">
        <v>12</v>
      </c>
      <c r="J9" s="10">
        <f>SUMIF(I14:I100,"Apartment",J14:J100)</f>
        <v>0</v>
      </c>
    </row>
    <row r="13" spans="2:11" ht="21" customHeight="1" x14ac:dyDescent="0.25">
      <c r="B13" s="14" t="s">
        <v>13</v>
      </c>
      <c r="C13" s="15" t="s">
        <v>14</v>
      </c>
      <c r="D13" s="16" t="s">
        <v>5</v>
      </c>
      <c r="E13" s="17" t="s">
        <v>6</v>
      </c>
      <c r="G13" s="18" t="s">
        <v>13</v>
      </c>
      <c r="H13" s="19" t="s">
        <v>14</v>
      </c>
      <c r="I13" s="20" t="s">
        <v>5</v>
      </c>
      <c r="J13" s="21" t="s">
        <v>6</v>
      </c>
    </row>
  </sheetData>
  <mergeCells count="5">
    <mergeCell ref="B2:E3"/>
    <mergeCell ref="B4:E4"/>
    <mergeCell ref="G4:J4"/>
    <mergeCell ref="G2:J2"/>
    <mergeCell ref="G3:J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showGridLines="0" workbookViewId="0">
      <selection activeCell="E8" sqref="E8"/>
    </sheetView>
  </sheetViews>
  <sheetFormatPr defaultColWidth="18.7109375" defaultRowHeight="21" customHeight="1" x14ac:dyDescent="0.25"/>
  <cols>
    <col min="1" max="1" width="2.7109375" customWidth="1"/>
    <col min="2" max="3" width="4.7109375" customWidth="1"/>
    <col min="5" max="5" width="17.42578125" customWidth="1"/>
    <col min="6" max="6" width="12.7109375" customWidth="1"/>
    <col min="7" max="7" width="4.7109375" customWidth="1"/>
    <col min="8" max="8" width="3.7109375" customWidth="1"/>
    <col min="10" max="10" width="17.42578125" customWidth="1"/>
    <col min="11" max="11" width="17.7109375" customWidth="1"/>
  </cols>
  <sheetData>
    <row r="1" spans="2:11" ht="3" customHeight="1" x14ac:dyDescent="0.25"/>
    <row r="2" spans="2:11" ht="18" customHeight="1" x14ac:dyDescent="0.25">
      <c r="B2" s="37" t="s">
        <v>21</v>
      </c>
      <c r="C2" s="37"/>
      <c r="D2" s="37"/>
      <c r="E2" s="37"/>
      <c r="G2" s="42" t="s">
        <v>1</v>
      </c>
      <c r="H2" s="42"/>
      <c r="I2" s="42"/>
      <c r="J2" s="42"/>
      <c r="K2" s="1">
        <f>July!BalanceAtTheEndOfTheMonth</f>
        <v>95874</v>
      </c>
    </row>
    <row r="3" spans="2:11" ht="18" customHeight="1" x14ac:dyDescent="0.25">
      <c r="B3" s="37"/>
      <c r="C3" s="37"/>
      <c r="D3" s="37"/>
      <c r="E3" s="37"/>
      <c r="G3" s="42" t="s">
        <v>2</v>
      </c>
      <c r="H3" s="42"/>
      <c r="I3" s="42"/>
      <c r="J3" s="42"/>
      <c r="K3" s="1">
        <f>BalanceAtTheBeginningOfTheMonth+TotalIncomeForAugust-TotalExpenseForAugust</f>
        <v>95874</v>
      </c>
    </row>
    <row r="4" spans="2:11" ht="32.1" customHeight="1" x14ac:dyDescent="0.25">
      <c r="B4" s="38" t="s">
        <v>3</v>
      </c>
      <c r="C4" s="39"/>
      <c r="D4" s="39"/>
      <c r="E4" s="39"/>
      <c r="G4" s="40" t="s">
        <v>28</v>
      </c>
      <c r="H4" s="41"/>
      <c r="I4" s="41"/>
      <c r="J4" s="41"/>
    </row>
    <row r="5" spans="2:11" ht="33.950000000000003" customHeight="1" x14ac:dyDescent="0.25">
      <c r="D5" s="2" t="s">
        <v>4</v>
      </c>
      <c r="E5" s="3">
        <f>SUM(E14:E100)</f>
        <v>0</v>
      </c>
      <c r="I5" s="4" t="s">
        <v>29</v>
      </c>
      <c r="J5" s="5">
        <f>SUM(J14:J100)</f>
        <v>0</v>
      </c>
    </row>
    <row r="6" spans="2:11" ht="21" customHeight="1" x14ac:dyDescent="0.25">
      <c r="D6" s="6" t="s">
        <v>5</v>
      </c>
      <c r="E6" s="7" t="s">
        <v>6</v>
      </c>
      <c r="I6" s="6" t="s">
        <v>5</v>
      </c>
      <c r="J6" s="8" t="s">
        <v>6</v>
      </c>
    </row>
    <row r="7" spans="2:11" ht="21" customHeight="1" x14ac:dyDescent="0.25">
      <c r="D7" s="9" t="s">
        <v>7</v>
      </c>
      <c r="E7" s="10">
        <f>SUMIF(D14:D100,"Uncategorised",E14:E100)</f>
        <v>0</v>
      </c>
      <c r="I7" s="9" t="s">
        <v>8</v>
      </c>
      <c r="J7" s="10">
        <f>SUMIF(I14:I100,"Transportation",J14:J100)</f>
        <v>0</v>
      </c>
    </row>
    <row r="8" spans="2:11" ht="21" customHeight="1" x14ac:dyDescent="0.25">
      <c r="D8" s="11" t="s">
        <v>9</v>
      </c>
      <c r="E8" s="12">
        <f>SUMIF(D14:D100,"Salary",E14:E100)</f>
        <v>0</v>
      </c>
      <c r="I8" s="11" t="s">
        <v>10</v>
      </c>
      <c r="J8" s="13">
        <f>SUMIF(I14:I100,"Credit",J14:J100)</f>
        <v>0</v>
      </c>
    </row>
    <row r="9" spans="2:11" ht="21" customHeight="1" x14ac:dyDescent="0.25">
      <c r="D9" s="9" t="s">
        <v>11</v>
      </c>
      <c r="E9" s="10">
        <f>SUMIF(D14:D100,"Scholarship",E14:E100)</f>
        <v>0</v>
      </c>
      <c r="I9" s="9" t="s">
        <v>12</v>
      </c>
      <c r="J9" s="10">
        <f>SUMIF(I14:I100,"Apartment",J14:J100)</f>
        <v>0</v>
      </c>
    </row>
    <row r="13" spans="2:11" ht="21" customHeight="1" x14ac:dyDescent="0.25">
      <c r="B13" s="14" t="s">
        <v>13</v>
      </c>
      <c r="C13" s="15" t="s">
        <v>14</v>
      </c>
      <c r="D13" s="16" t="s">
        <v>5</v>
      </c>
      <c r="E13" s="17" t="s">
        <v>6</v>
      </c>
      <c r="G13" s="18" t="s">
        <v>13</v>
      </c>
      <c r="H13" s="19" t="s">
        <v>14</v>
      </c>
      <c r="I13" s="20" t="s">
        <v>5</v>
      </c>
      <c r="J13" s="21" t="s">
        <v>6</v>
      </c>
    </row>
  </sheetData>
  <mergeCells count="5">
    <mergeCell ref="B2:E3"/>
    <mergeCell ref="B4:E4"/>
    <mergeCell ref="G4:J4"/>
    <mergeCell ref="G2:J2"/>
    <mergeCell ref="G3:J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showGridLines="0" workbookViewId="0">
      <selection activeCell="E8" sqref="E8"/>
    </sheetView>
  </sheetViews>
  <sheetFormatPr defaultColWidth="18.7109375" defaultRowHeight="21" customHeight="1" x14ac:dyDescent="0.25"/>
  <cols>
    <col min="1" max="1" width="2.7109375" customWidth="1"/>
    <col min="2" max="3" width="4.7109375" customWidth="1"/>
    <col min="5" max="5" width="17.42578125" customWidth="1"/>
    <col min="6" max="6" width="12.7109375" customWidth="1"/>
    <col min="7" max="7" width="4.7109375" customWidth="1"/>
    <col min="8" max="8" width="3.7109375" customWidth="1"/>
    <col min="10" max="10" width="17.42578125" customWidth="1"/>
    <col min="11" max="11" width="17.7109375" customWidth="1"/>
  </cols>
  <sheetData>
    <row r="1" spans="2:11" ht="3" customHeight="1" x14ac:dyDescent="0.25"/>
    <row r="2" spans="2:11" ht="18" customHeight="1" x14ac:dyDescent="0.25">
      <c r="B2" s="37" t="s">
        <v>22</v>
      </c>
      <c r="C2" s="37"/>
      <c r="D2" s="37"/>
      <c r="E2" s="37"/>
      <c r="G2" s="42" t="s">
        <v>1</v>
      </c>
      <c r="H2" s="42"/>
      <c r="I2" s="42"/>
      <c r="J2" s="42"/>
      <c r="K2" s="1">
        <f>August!BalanceAtTheEndOfTheMonth</f>
        <v>95874</v>
      </c>
    </row>
    <row r="3" spans="2:11" ht="18" customHeight="1" x14ac:dyDescent="0.25">
      <c r="B3" s="37"/>
      <c r="C3" s="37"/>
      <c r="D3" s="37"/>
      <c r="E3" s="37"/>
      <c r="G3" s="42" t="s">
        <v>2</v>
      </c>
      <c r="H3" s="42"/>
      <c r="I3" s="42"/>
      <c r="J3" s="42"/>
      <c r="K3" s="1">
        <f>BalanceAtTheBeginningOfTheMonth+TotalIncomeForSeptember-TotalExpenseForSeptember</f>
        <v>95874</v>
      </c>
    </row>
    <row r="4" spans="2:11" ht="32.1" customHeight="1" x14ac:dyDescent="0.25">
      <c r="B4" s="38" t="s">
        <v>3</v>
      </c>
      <c r="C4" s="39"/>
      <c r="D4" s="39"/>
      <c r="E4" s="39"/>
      <c r="G4" s="40" t="s">
        <v>28</v>
      </c>
      <c r="H4" s="41"/>
      <c r="I4" s="41"/>
      <c r="J4" s="41"/>
    </row>
    <row r="5" spans="2:11" ht="33.950000000000003" customHeight="1" x14ac:dyDescent="0.25">
      <c r="D5" s="2" t="s">
        <v>4</v>
      </c>
      <c r="E5" s="3">
        <f>SUM(E14:E100)</f>
        <v>0</v>
      </c>
      <c r="I5" s="4" t="s">
        <v>29</v>
      </c>
      <c r="J5" s="5">
        <f>SUM(J14:J100)</f>
        <v>0</v>
      </c>
    </row>
    <row r="6" spans="2:11" ht="21" customHeight="1" x14ac:dyDescent="0.25">
      <c r="D6" s="6" t="s">
        <v>5</v>
      </c>
      <c r="E6" s="7" t="s">
        <v>6</v>
      </c>
      <c r="I6" s="6" t="s">
        <v>5</v>
      </c>
      <c r="J6" s="8" t="s">
        <v>6</v>
      </c>
    </row>
    <row r="7" spans="2:11" ht="21" customHeight="1" x14ac:dyDescent="0.25">
      <c r="D7" s="9" t="s">
        <v>7</v>
      </c>
      <c r="E7" s="10">
        <f>SUMIF(D14:D100,"Uncategorised",E14:E100)</f>
        <v>0</v>
      </c>
      <c r="I7" s="9" t="s">
        <v>8</v>
      </c>
      <c r="J7" s="10">
        <f>SUMIF(I14:I100,"Transportation",J14:J100)</f>
        <v>0</v>
      </c>
    </row>
    <row r="8" spans="2:11" ht="21" customHeight="1" x14ac:dyDescent="0.25">
      <c r="D8" s="11" t="s">
        <v>9</v>
      </c>
      <c r="E8" s="12">
        <f>SUMIF(D14:D100,"Salary",E14:E100)</f>
        <v>0</v>
      </c>
      <c r="I8" s="11" t="s">
        <v>10</v>
      </c>
      <c r="J8" s="13">
        <f>SUMIF(I14:I100,"Credit",J14:J100)</f>
        <v>0</v>
      </c>
    </row>
    <row r="9" spans="2:11" ht="21" customHeight="1" x14ac:dyDescent="0.25">
      <c r="D9" s="9" t="s">
        <v>11</v>
      </c>
      <c r="E9" s="10">
        <f>SUMIF(D14:D100,"Scholarship",E14:E100)</f>
        <v>0</v>
      </c>
      <c r="I9" s="9" t="s">
        <v>12</v>
      </c>
      <c r="J9" s="10">
        <f>SUMIF(I14:I100,"Apartment",J14:J100)</f>
        <v>0</v>
      </c>
    </row>
    <row r="13" spans="2:11" ht="21" customHeight="1" x14ac:dyDescent="0.25">
      <c r="B13" s="14" t="s">
        <v>13</v>
      </c>
      <c r="C13" s="15" t="s">
        <v>14</v>
      </c>
      <c r="D13" s="16" t="s">
        <v>5</v>
      </c>
      <c r="E13" s="17" t="s">
        <v>6</v>
      </c>
      <c r="G13" s="18" t="s">
        <v>13</v>
      </c>
      <c r="H13" s="19" t="s">
        <v>14</v>
      </c>
      <c r="I13" s="20" t="s">
        <v>5</v>
      </c>
      <c r="J13" s="21" t="s">
        <v>6</v>
      </c>
    </row>
  </sheetData>
  <mergeCells count="5">
    <mergeCell ref="B2:E3"/>
    <mergeCell ref="B4:E4"/>
    <mergeCell ref="G4:J4"/>
    <mergeCell ref="G2:J2"/>
    <mergeCell ref="G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97</vt:i4>
      </vt:variant>
    </vt:vector>
  </HeadingPairs>
  <TitlesOfParts>
    <vt:vector size="110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Summary</vt:lpstr>
      <vt:lpstr>April!BalanceAtTheBeginningOfTheMonth</vt:lpstr>
      <vt:lpstr>August!BalanceAtTheBeginningOfTheMonth</vt:lpstr>
      <vt:lpstr>December!BalanceAtTheBeginningOfTheMonth</vt:lpstr>
      <vt:lpstr>February!BalanceAtTheBeginningOfTheMonth</vt:lpstr>
      <vt:lpstr>January!BalanceAtTheBeginningOfTheMonth</vt:lpstr>
      <vt:lpstr>July!BalanceAtTheBeginningOfTheMonth</vt:lpstr>
      <vt:lpstr>June!BalanceAtTheBeginningOfTheMonth</vt:lpstr>
      <vt:lpstr>March!BalanceAtTheBeginningOfTheMonth</vt:lpstr>
      <vt:lpstr>May!BalanceAtTheBeginningOfTheMonth</vt:lpstr>
      <vt:lpstr>November!BalanceAtTheBeginningOfTheMonth</vt:lpstr>
      <vt:lpstr>October!BalanceAtTheBeginningOfTheMonth</vt:lpstr>
      <vt:lpstr>September!BalanceAtTheBeginningOfTheMonth</vt:lpstr>
      <vt:lpstr>BalanceAtTheBeginningOfTheYear</vt:lpstr>
      <vt:lpstr>April!BalanceAtTheEndOfTheMonth</vt:lpstr>
      <vt:lpstr>August!BalanceAtTheEndOfTheMonth</vt:lpstr>
      <vt:lpstr>December!BalanceAtTheEndOfTheMonth</vt:lpstr>
      <vt:lpstr>February!BalanceAtTheEndOfTheMonth</vt:lpstr>
      <vt:lpstr>January!BalanceAtTheEndOfTheMonth</vt:lpstr>
      <vt:lpstr>July!BalanceAtTheEndOfTheMonth</vt:lpstr>
      <vt:lpstr>June!BalanceAtTheEndOfTheMonth</vt:lpstr>
      <vt:lpstr>March!BalanceAtTheEndOfTheMonth</vt:lpstr>
      <vt:lpstr>May!BalanceAtTheEndOfTheMonth</vt:lpstr>
      <vt:lpstr>November!BalanceAtTheEndOfTheMonth</vt:lpstr>
      <vt:lpstr>October!BalanceAtTheEndOfTheMonth</vt:lpstr>
      <vt:lpstr>September!BalanceAtTheEndOfTheMonth</vt:lpstr>
      <vt:lpstr>ExpenseByCategoryInApril</vt:lpstr>
      <vt:lpstr>ExpenseByCategoryInAugust</vt:lpstr>
      <vt:lpstr>ExpenseByCategoryInDecember</vt:lpstr>
      <vt:lpstr>ExpenseByCategoryInFebruary</vt:lpstr>
      <vt:lpstr>ExpenseByCategoryInJanuary</vt:lpstr>
      <vt:lpstr>ExpenseByCategoryInJuly</vt:lpstr>
      <vt:lpstr>ExpenseByCategoryInJune</vt:lpstr>
      <vt:lpstr>ExpenseByCategoryInMarch</vt:lpstr>
      <vt:lpstr>ExpenseByCategoryInMay</vt:lpstr>
      <vt:lpstr>ExpenseByCategoryInNovember</vt:lpstr>
      <vt:lpstr>ExpenseByCategoryInOctober</vt:lpstr>
      <vt:lpstr>ExpenseByCategoryInSeptember</vt:lpstr>
      <vt:lpstr>ExpenseCategorysInApril</vt:lpstr>
      <vt:lpstr>ExpenseCategorysInAugust</vt:lpstr>
      <vt:lpstr>ExpenseCategorysInDecember</vt:lpstr>
      <vt:lpstr>ExpenseCategorysInFebruary</vt:lpstr>
      <vt:lpstr>ExpenseCategorysInJanuary</vt:lpstr>
      <vt:lpstr>ExpenseCategorysInJuly</vt:lpstr>
      <vt:lpstr>ExpenseCategorysInJune</vt:lpstr>
      <vt:lpstr>ExpenseCategorysInMarch</vt:lpstr>
      <vt:lpstr>ExpenseCategorysInMay</vt:lpstr>
      <vt:lpstr>ExpenseCategorysInNovember</vt:lpstr>
      <vt:lpstr>ExpenseCategorysInOctober</vt:lpstr>
      <vt:lpstr>ExpenseCategorysInSeptember</vt:lpstr>
      <vt:lpstr>IncomeByCategoryInApril</vt:lpstr>
      <vt:lpstr>IncomeByCategoryInAugust</vt:lpstr>
      <vt:lpstr>IncomeByCategoryInDecember</vt:lpstr>
      <vt:lpstr>IncomeByCategoryInFebruary</vt:lpstr>
      <vt:lpstr>IncomeByCategoryInJanuary</vt:lpstr>
      <vt:lpstr>IncomeByCategoryInJuly</vt:lpstr>
      <vt:lpstr>IncomeByCategoryInJune</vt:lpstr>
      <vt:lpstr>IncomeByCategoryInMarch</vt:lpstr>
      <vt:lpstr>IncomeByCategoryInMay</vt:lpstr>
      <vt:lpstr>IncomeByCategoryInNovember</vt:lpstr>
      <vt:lpstr>IncomeByCategoryInOctober</vt:lpstr>
      <vt:lpstr>IncomeByCategoryInSeptember</vt:lpstr>
      <vt:lpstr>IncomeCategorysInApril</vt:lpstr>
      <vt:lpstr>IncomeCategorysInAugust</vt:lpstr>
      <vt:lpstr>IncomeCategorysInDecember</vt:lpstr>
      <vt:lpstr>IncomeCategorysInFebruary</vt:lpstr>
      <vt:lpstr>IncomeCategorysInJanuary</vt:lpstr>
      <vt:lpstr>IncomeCategorysInJuly</vt:lpstr>
      <vt:lpstr>IncomeCategorysInJune</vt:lpstr>
      <vt:lpstr>IncomeCategorysInMarch</vt:lpstr>
      <vt:lpstr>IncomeCategorysInMay</vt:lpstr>
      <vt:lpstr>IncomeCategorysInNovember</vt:lpstr>
      <vt:lpstr>IncomeCategorysInOctober</vt:lpstr>
      <vt:lpstr>IncomeCategorysInSeptember</vt:lpstr>
      <vt:lpstr>TotalExpenseForApril</vt:lpstr>
      <vt:lpstr>TotalExpenseForAugust</vt:lpstr>
      <vt:lpstr>TotalExpenseForDecember</vt:lpstr>
      <vt:lpstr>TotalExpenseForFebruary</vt:lpstr>
      <vt:lpstr>TotalExpenseForJanuary</vt:lpstr>
      <vt:lpstr>TotalExpenseForJuly</vt:lpstr>
      <vt:lpstr>TotalExpenseForJune</vt:lpstr>
      <vt:lpstr>TotalExpenseForMarch</vt:lpstr>
      <vt:lpstr>TotalExpenseForMay</vt:lpstr>
      <vt:lpstr>TotalExpenseForNovember</vt:lpstr>
      <vt:lpstr>TotalExpenseForOctober</vt:lpstr>
      <vt:lpstr>TotalExpenseForSeptember</vt:lpstr>
      <vt:lpstr>TotalIncomeForApril</vt:lpstr>
      <vt:lpstr>TotalIncomeForAugust</vt:lpstr>
      <vt:lpstr>TotalIncomeForDecember</vt:lpstr>
      <vt:lpstr>TotalIncomeForFebruary</vt:lpstr>
      <vt:lpstr>TotalIncomeForJanuary</vt:lpstr>
      <vt:lpstr>TotalIncomeForJuly</vt:lpstr>
      <vt:lpstr>TotalIncomeForJune</vt:lpstr>
      <vt:lpstr>TotalIncomeForMarch</vt:lpstr>
      <vt:lpstr>TotalIncomeForMay</vt:lpstr>
      <vt:lpstr>TotalIncomeForNovember</vt:lpstr>
      <vt:lpstr>TotalIncomeForOctober</vt:lpstr>
      <vt:lpstr>TotalIncomeForSeptember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 Zhuravlev (DevExpress)</cp:lastModifiedBy>
  <dcterms:modified xsi:type="dcterms:W3CDTF">2016-09-07T10:49:09Z</dcterms:modified>
</cp:coreProperties>
</file>