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C07EAB61-3D46-4C52-90CD-2A86638E403C}" xr6:coauthVersionLast="46" xr6:coauthVersionMax="46" xr10:uidLastSave="{00000000-0000-0000-0000-000000000000}"/>
  <bookViews>
    <workbookView xWindow="-120" yWindow="-120" windowWidth="29040" windowHeight="15840" tabRatio="851" firstSheet="8" activeTab="12" xr2:uid="{BCDC2248-2221-4AE1-AD80-F15531A07761}"/>
  </bookViews>
  <sheets>
    <sheet name="All Waves Summary" sheetId="17" r:id="rId1"/>
    <sheet name="All Waves Means" sheetId="18" r:id="rId2"/>
    <sheet name="Wave 2 Summary" sheetId="15" r:id="rId3"/>
    <sheet name="Wave 2 Means" sheetId="16" r:id="rId4"/>
    <sheet name="Wave 3 Summary" sheetId="3" r:id="rId5"/>
    <sheet name="Wave 3 Means" sheetId="4" r:id="rId6"/>
    <sheet name="Wave 3 Summary - Exclude Reruns" sheetId="5" r:id="rId7"/>
    <sheet name="Wave 3 Means - Exclude Reruns" sheetId="6" r:id="rId8"/>
    <sheet name="Wave 5 Summary - Mass Size" sheetId="1" r:id="rId9"/>
    <sheet name="Wave 5 Means - Mass Size" sheetId="2" r:id="rId10"/>
    <sheet name="Wave 5 Summary - Test Size" sheetId="9" r:id="rId11"/>
    <sheet name="Wave 5 Means - Test Size" sheetId="10" r:id="rId12"/>
    <sheet name="Wave 6 Summary - Mass Size" sheetId="7" r:id="rId13"/>
    <sheet name="Wave 6 Means - Mass Size" sheetId="8" r:id="rId14"/>
    <sheet name="Wave 6 Summary - Test Size" sheetId="11" r:id="rId15"/>
    <sheet name="Wave 6 Means - Test Size" sheetId="12" r:id="rId16"/>
    <sheet name="Wave 8 Means" sheetId="14" r:id="rId17"/>
    <sheet name="Wave 8 Summary" sheetId="13" r:id="rId18"/>
    <sheet name="Test vs Mass Size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2" i="5"/>
  <c r="U3" i="7" l="1"/>
  <c r="V3" i="7"/>
  <c r="W3" i="7"/>
  <c r="X3" i="7"/>
  <c r="U4" i="7"/>
  <c r="V4" i="7"/>
  <c r="W4" i="7"/>
  <c r="X4" i="7"/>
  <c r="U5" i="7"/>
  <c r="V5" i="7"/>
  <c r="W5" i="7"/>
  <c r="X5" i="7"/>
  <c r="U6" i="7"/>
  <c r="V6" i="7"/>
  <c r="W6" i="7"/>
  <c r="X6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U11" i="7"/>
  <c r="V11" i="7"/>
  <c r="W11" i="7"/>
  <c r="X11" i="7"/>
  <c r="U12" i="7"/>
  <c r="V12" i="7"/>
  <c r="W12" i="7"/>
  <c r="X12" i="7"/>
  <c r="U13" i="7"/>
  <c r="V13" i="7"/>
  <c r="W13" i="7"/>
  <c r="X13" i="7"/>
  <c r="U14" i="7"/>
  <c r="V14" i="7"/>
  <c r="W14" i="7"/>
  <c r="X14" i="7"/>
  <c r="U15" i="7"/>
  <c r="V15" i="7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U19" i="7"/>
  <c r="V19" i="7"/>
  <c r="W19" i="7"/>
  <c r="X19" i="7"/>
  <c r="U20" i="7"/>
  <c r="V20" i="7"/>
  <c r="W20" i="7"/>
  <c r="X20" i="7"/>
  <c r="U21" i="7"/>
  <c r="V21" i="7"/>
  <c r="W21" i="7"/>
  <c r="X21" i="7"/>
  <c r="U22" i="7"/>
  <c r="V22" i="7"/>
  <c r="W22" i="7"/>
  <c r="X22" i="7"/>
  <c r="U23" i="7"/>
  <c r="V23" i="7"/>
  <c r="W23" i="7"/>
  <c r="X23" i="7"/>
  <c r="U24" i="7"/>
  <c r="V24" i="7"/>
  <c r="W24" i="7"/>
  <c r="X24" i="7"/>
  <c r="U25" i="7"/>
  <c r="V25" i="7"/>
  <c r="W25" i="7"/>
  <c r="X25" i="7"/>
  <c r="U26" i="7"/>
  <c r="V26" i="7"/>
  <c r="W26" i="7"/>
  <c r="X26" i="7"/>
  <c r="U27" i="7"/>
  <c r="V27" i="7"/>
  <c r="W27" i="7"/>
  <c r="X27" i="7"/>
  <c r="U28" i="7"/>
  <c r="V28" i="7"/>
  <c r="W28" i="7"/>
  <c r="X28" i="7"/>
  <c r="U29" i="7"/>
  <c r="V29" i="7"/>
  <c r="W29" i="7"/>
  <c r="X29" i="7"/>
  <c r="U30" i="7"/>
  <c r="V30" i="7"/>
  <c r="W30" i="7"/>
  <c r="X30" i="7"/>
  <c r="U31" i="7"/>
  <c r="V31" i="7"/>
  <c r="W31" i="7"/>
  <c r="X31" i="7"/>
  <c r="U32" i="7"/>
  <c r="V32" i="7"/>
  <c r="W32" i="7"/>
  <c r="X32" i="7"/>
  <c r="U33" i="7"/>
  <c r="V33" i="7"/>
  <c r="W33" i="7"/>
  <c r="X33" i="7"/>
  <c r="U34" i="7"/>
  <c r="V34" i="7"/>
  <c r="W34" i="7"/>
  <c r="X34" i="7"/>
  <c r="V2" i="7"/>
  <c r="W2" i="7"/>
  <c r="X2" i="7"/>
  <c r="U2" i="7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V2" i="1"/>
  <c r="W2" i="1"/>
  <c r="X2" i="1"/>
  <c r="U2" i="1"/>
  <c r="B3" i="19"/>
  <c r="B4" i="19"/>
  <c r="B5" i="19"/>
  <c r="B6" i="19"/>
  <c r="B7" i="19"/>
  <c r="U4" i="9"/>
  <c r="V4" i="9"/>
  <c r="W4" i="9"/>
  <c r="X4" i="9"/>
  <c r="U5" i="9"/>
  <c r="V5" i="9"/>
  <c r="W5" i="9"/>
  <c r="X5" i="9"/>
  <c r="U6" i="9"/>
  <c r="V6" i="9"/>
  <c r="W6" i="9"/>
  <c r="X6" i="9"/>
  <c r="U7" i="9"/>
  <c r="V7" i="9"/>
  <c r="W7" i="9"/>
  <c r="X7" i="9"/>
  <c r="U8" i="9"/>
  <c r="V8" i="9"/>
  <c r="W8" i="9"/>
  <c r="X8" i="9"/>
  <c r="U9" i="9"/>
  <c r="V9" i="9"/>
  <c r="W9" i="9"/>
  <c r="X9" i="9"/>
  <c r="U10" i="9"/>
  <c r="V10" i="9"/>
  <c r="W10" i="9"/>
  <c r="X10" i="9"/>
  <c r="U11" i="9"/>
  <c r="V11" i="9"/>
  <c r="W11" i="9"/>
  <c r="X11" i="9"/>
  <c r="U12" i="9"/>
  <c r="V12" i="9"/>
  <c r="W12" i="9"/>
  <c r="X12" i="9"/>
  <c r="U13" i="9"/>
  <c r="V13" i="9"/>
  <c r="W13" i="9"/>
  <c r="X13" i="9"/>
  <c r="U14" i="9"/>
  <c r="V14" i="9"/>
  <c r="W14" i="9"/>
  <c r="X14" i="9"/>
  <c r="U15" i="9"/>
  <c r="V15" i="9"/>
  <c r="W15" i="9"/>
  <c r="X15" i="9"/>
  <c r="U16" i="9"/>
  <c r="V16" i="9"/>
  <c r="W16" i="9"/>
  <c r="X16" i="9"/>
  <c r="U17" i="9"/>
  <c r="V17" i="9"/>
  <c r="W17" i="9"/>
  <c r="X17" i="9"/>
  <c r="U18" i="9"/>
  <c r="V18" i="9"/>
  <c r="W18" i="9"/>
  <c r="X18" i="9"/>
  <c r="U19" i="9"/>
  <c r="V19" i="9"/>
  <c r="W19" i="9"/>
  <c r="X19" i="9"/>
  <c r="U20" i="9"/>
  <c r="V20" i="9"/>
  <c r="W20" i="9"/>
  <c r="X20" i="9"/>
  <c r="U21" i="9"/>
  <c r="V21" i="9"/>
  <c r="W21" i="9"/>
  <c r="X21" i="9"/>
  <c r="U22" i="9"/>
  <c r="V22" i="9"/>
  <c r="W22" i="9"/>
  <c r="X22" i="9"/>
  <c r="U23" i="9"/>
  <c r="V23" i="9"/>
  <c r="W23" i="9"/>
  <c r="X23" i="9"/>
  <c r="U24" i="9"/>
  <c r="V24" i="9"/>
  <c r="W24" i="9"/>
  <c r="X24" i="9"/>
  <c r="U25" i="9"/>
  <c r="V25" i="9"/>
  <c r="W25" i="9"/>
  <c r="X25" i="9"/>
  <c r="U26" i="9"/>
  <c r="V26" i="9"/>
  <c r="W26" i="9"/>
  <c r="X26" i="9"/>
  <c r="U27" i="9"/>
  <c r="V27" i="9"/>
  <c r="W27" i="9"/>
  <c r="X27" i="9"/>
  <c r="U28" i="9"/>
  <c r="V28" i="9"/>
  <c r="W28" i="9"/>
  <c r="X28" i="9"/>
  <c r="U29" i="9"/>
  <c r="V29" i="9"/>
  <c r="W29" i="9"/>
  <c r="X29" i="9"/>
  <c r="U30" i="9"/>
  <c r="V30" i="9"/>
  <c r="W30" i="9"/>
  <c r="X30" i="9"/>
  <c r="U31" i="9"/>
  <c r="V31" i="9"/>
  <c r="W31" i="9"/>
  <c r="X31" i="9"/>
  <c r="U32" i="9"/>
  <c r="V32" i="9"/>
  <c r="W32" i="9"/>
  <c r="X32" i="9"/>
  <c r="U33" i="9"/>
  <c r="V33" i="9"/>
  <c r="W33" i="9"/>
  <c r="X33" i="9"/>
  <c r="U34" i="9"/>
  <c r="V34" i="9"/>
  <c r="W34" i="9"/>
  <c r="X34" i="9"/>
  <c r="U35" i="9"/>
  <c r="V35" i="9"/>
  <c r="W35" i="9"/>
  <c r="X35" i="9"/>
  <c r="U36" i="9"/>
  <c r="V36" i="9"/>
  <c r="W36" i="9"/>
  <c r="X36" i="9"/>
  <c r="U37" i="9"/>
  <c r="V37" i="9"/>
  <c r="W37" i="9"/>
  <c r="X37" i="9"/>
  <c r="U38" i="9"/>
  <c r="V38" i="9"/>
  <c r="W38" i="9"/>
  <c r="X38" i="9"/>
  <c r="U39" i="9"/>
  <c r="V39" i="9"/>
  <c r="W39" i="9"/>
  <c r="X39" i="9"/>
  <c r="U40" i="9"/>
  <c r="V40" i="9"/>
  <c r="W40" i="9"/>
  <c r="X40" i="9"/>
  <c r="U41" i="9"/>
  <c r="V41" i="9"/>
  <c r="W41" i="9"/>
  <c r="X41" i="9"/>
  <c r="U42" i="9"/>
  <c r="V42" i="9"/>
  <c r="W42" i="9"/>
  <c r="X42" i="9"/>
  <c r="U43" i="9"/>
  <c r="V43" i="9"/>
  <c r="W43" i="9"/>
  <c r="X43" i="9"/>
  <c r="U44" i="9"/>
  <c r="V44" i="9"/>
  <c r="W44" i="9"/>
  <c r="X44" i="9"/>
  <c r="V3" i="9"/>
  <c r="W3" i="9"/>
  <c r="X3" i="9"/>
  <c r="U3" i="9"/>
</calcChain>
</file>

<file path=xl/sharedStrings.xml><?xml version="1.0" encoding="utf-8"?>
<sst xmlns="http://schemas.openxmlformats.org/spreadsheetml/2006/main" count="4288" uniqueCount="168">
  <si>
    <t>Filename</t>
  </si>
  <si>
    <t>Concentrations Included</t>
  </si>
  <si>
    <t>Model Order</t>
  </si>
  <si>
    <t>75% Threshold, No CI</t>
  </si>
  <si>
    <t>80% Threshold, No CI</t>
  </si>
  <si>
    <t>75% Threshold, Lwr 95% CI</t>
  </si>
  <si>
    <t>80% Threshold, Lwr 95% CI</t>
  </si>
  <si>
    <t>R-squared</t>
  </si>
  <si>
    <t>Adj. R-squared</t>
  </si>
  <si>
    <t>Model p-value</t>
  </si>
  <si>
    <t>20210226-RB-FY21w5p1 HuNHP CD3 (SP34-2) R718.csv</t>
  </si>
  <si>
    <t>Raw</t>
  </si>
  <si>
    <t>Linear</t>
  </si>
  <si>
    <t>Optimal +1/-2</t>
  </si>
  <si>
    <t>Second Order</t>
  </si>
  <si>
    <t>20210226-RB-FY21w5p2 Ms CD8a (53-6.7) R718.csv</t>
  </si>
  <si>
    <t>20210305-RB-FY21w5p3 Hu IFN-g (B27) R718.csv</t>
  </si>
  <si>
    <t>20210305-RB-FY21w5p4 Hu TNF-a (MAB11) R718.csv</t>
  </si>
  <si>
    <t>20210305-RB-FY21w5p5 Hu IL-17A (N49-653) R718.csv</t>
  </si>
  <si>
    <t>20210309-HL-FY21w5p7 Ms CD107a (1D4B) R718.csv</t>
  </si>
  <si>
    <t>20210310-SD-FY21w5p6 Hu IL-4 (MP4-25D2) R718.csv</t>
  </si>
  <si>
    <t>20210319-RB-FY21w5p11 Hu CD20 (2H7) R718 - final.csv</t>
  </si>
  <si>
    <t>20210319-RB-FY21w5p8 Hu CD11c (B-ly6) R718 - gran.csv</t>
  </si>
  <si>
    <t>20210319-RB-FY21w5p8 Hu CD11c (B-ly6) R718 - lymph.csv</t>
  </si>
  <si>
    <t>20210319-RB-FY21w5p8 Hu CD11c (B-ly6) R718 - mono.csv</t>
  </si>
  <si>
    <t>20210319-RB-FY21w5p9 Hu CD127 (HIL-7R-M21) R718.csv</t>
  </si>
  <si>
    <t>20210323-HL-FY21w5p17 pStat5 47 R718.csv</t>
  </si>
  <si>
    <t>20210325-SD-FY21w5p12 Hu CD3 UCHT1 R718.csv</t>
  </si>
  <si>
    <t>20210325-SD-FY21w5p13 Hu CD33 WM53 R718.csv</t>
  </si>
  <si>
    <t>20210325-SD-FY21w5p15 Hu CD56 (NCAM-1) R718.csv</t>
  </si>
  <si>
    <t>20210326-RB-FY21w5p10 Hu CD19 (SJ25C1) R718.csv</t>
  </si>
  <si>
    <t>20210330-HL-FY21w5p16 pStat1 4a R718.csv</t>
  </si>
  <si>
    <t>20210331-SD-FY21w5p14 Hu CD4 (SK3) R718 -  mono.csv</t>
  </si>
  <si>
    <t>20210331-SD-FY21w5p14 Hu CD4 (SK3) R718 - lymph.csv</t>
  </si>
  <si>
    <t>20210402-RB-FY21w5p18 Ms ThPok Zbtb7b (T43-94) R718.csv</t>
  </si>
  <si>
    <t>Condition</t>
  </si>
  <si>
    <t>Linear, Raw</t>
  </si>
  <si>
    <t>Linear, Optimal +1/-2</t>
  </si>
  <si>
    <t>Second Order, Raw</t>
  </si>
  <si>
    <t>Second Order, Optimal +1/-2</t>
  </si>
  <si>
    <t>Passes 1.5year requirement</t>
  </si>
  <si>
    <t>Passes 1.5year requirement AND model coefficient p-value &lt; 0.05 AND R^2 &gt;= 0.80</t>
  </si>
  <si>
    <t>Passes 1.5year requirement AND model coefficient p-value &lt; 0.05</t>
  </si>
  <si>
    <t>Format</t>
  </si>
  <si>
    <t>Min. Shelf-Life (days)</t>
  </si>
  <si>
    <t>Age of 4C ref on test day (days)</t>
  </si>
  <si>
    <t>75%, No CI Pass/Fail</t>
  </si>
  <si>
    <t>80%, No CI Pass/Fail</t>
  </si>
  <si>
    <t>75%, 95% CI Pass/Fail</t>
  </si>
  <si>
    <t>80%, 95% CI Pass/Fail</t>
  </si>
  <si>
    <t>R-squared Pass/Fail</t>
  </si>
  <si>
    <t>Adj. R-squared Pass/Fail</t>
  </si>
  <si>
    <t>Model p-value Pass/Fail</t>
  </si>
  <si>
    <t>20201210-SD-FY21w3p4 Hu Integrin (10D5) PE.csv</t>
  </si>
  <si>
    <t>PE</t>
  </si>
  <si>
    <t>20201210-SD-FY21w3p5 Hu CX3CL (V13-864) Ab-E.csv</t>
  </si>
  <si>
    <t>Ab-E</t>
  </si>
  <si>
    <t>20201214-SD-FY21w3p6 Hu Integrin (10D5) Ab-E.csv</t>
  </si>
  <si>
    <t>20201215-RB-FY21w3p1 Hu CD206 (15-2) BV421 Amine.csv</t>
  </si>
  <si>
    <t>BV421</t>
  </si>
  <si>
    <t>20201215-RB-FY21w3p2 Hu CD206 (15-2) BV421 Ab-E.csv</t>
  </si>
  <si>
    <t>20201215-RB-FY21w3p3 Hu CD206 (15-2) PE.csv</t>
  </si>
  <si>
    <t>20201222-RB-FY21w3p10 Hu HLA-G (87G) Ab-E BV421.csv</t>
  </si>
  <si>
    <t>20201222-RB-FY21w3p9 Hu HLA-G (87G) PE.csv</t>
  </si>
  <si>
    <t>20201223-SD-FY21w3p8 Hu HLA-G (87G) Pure.csv</t>
  </si>
  <si>
    <t>Pure</t>
  </si>
  <si>
    <t>20210107-SD-FY21w3p7 Hu Integrin (10D5) Pure.csv</t>
  </si>
  <si>
    <t>20210108-SD-FY21w311 Ms PD-1 (RPMP1-1'4) NA-LE.csv</t>
  </si>
  <si>
    <t>NA/LE</t>
  </si>
  <si>
    <t>20210115-RB-FY21w3p12 Hu IL-3Ra CD123 (6H6) Pure-PE.csv</t>
  </si>
  <si>
    <t>20210115-SD-FY21w3p16 Hu HLA-E (3D12 HLA-E) Pure - lymph.csv</t>
  </si>
  <si>
    <t>20210115-SD-FY21w3p16 Hu HLA-E (3D12 HLA-E) Pure - mono.csv</t>
  </si>
  <si>
    <t>20210122-SD-FY21w3p18 Ms pDC-TREM (4A6) Ab-E.csv</t>
  </si>
  <si>
    <t>20210204-KD-FY21w3p15 Hu HLA-E (3D12 HLA-E) Ab-E - lymph.csv</t>
  </si>
  <si>
    <t>20210204-KD-FY21w3p15 Hu HLA-E (3D12 HLA-E) Ab-E - mono.csv</t>
  </si>
  <si>
    <t>20210204-RB-FY21w3p14 Hu IL-3Ra CD123 (6H6) PE.csv</t>
  </si>
  <si>
    <t>20210204-SD-FY21w3p19 Hu CD245 (DY12) Ab-E - gran.csv</t>
  </si>
  <si>
    <t>20210204-SD-FY21w3p19 Hu CD245 (DY12) Ab-E - lymph.csv</t>
  </si>
  <si>
    <t>20210204-SD-FY21w3p19 Hu CD245 (DY12) Ab-E - mono.csv</t>
  </si>
  <si>
    <t>20210211-KD-FY21w3p17 Hu HLA-E (3D12 HLA-E) PE - lymph.csv</t>
  </si>
  <si>
    <t>20210211-KD-FY21w3p17 Hu HLA-E (3D12 HLA-E) PE - mono.csv</t>
  </si>
  <si>
    <t>20210212-RB-FY21w3p13 Hu IL-3Ra CD123 (6H6) Ab-E BV421 - lymph.csv</t>
  </si>
  <si>
    <t>20210212-RB-FY21w3p13 Hu IL-3Ra CD123 (6H6) Ab-E BV421 - mono.csv</t>
  </si>
  <si>
    <t>what % of the time does a linear, raw model pass 1.5y shelf-life requirement and also have a p-value &lt; 0.05?</t>
  </si>
  <si>
    <t>Out of all the linear, raw models with a p-value &lt;0.05 and that pass1.5y requirement, how many have an R^2 value &gt; 0.80?</t>
  </si>
  <si>
    <t>R-Squared</t>
  </si>
  <si>
    <t>Model coefficient p-value &lt; 0.05 AND R^2 &gt;= 0.80</t>
  </si>
  <si>
    <t>R718</t>
  </si>
  <si>
    <t>20210326-RB-FY21w6p2 Hu CD279 PD-1 (EH12.1) R718.csv</t>
  </si>
  <si>
    <t>20210316-AN-FY21w6p4 Hu CD34 581 R718.csv</t>
  </si>
  <si>
    <t>20210406-SD-FY21w6p5 Hu Granzyme A (CB9).csv</t>
  </si>
  <si>
    <t>20210308-HL-FY21w6-Hu Granzyme B (GB11) R718.csv</t>
  </si>
  <si>
    <t>20210330-AN-FY21w6p7 Hu FoxP3 259D-C7 R718.csv</t>
  </si>
  <si>
    <t>20210331-AN-FY21w6p8-hu Ki-67 B56 R718.csv</t>
  </si>
  <si>
    <t>20210312-RB-FY21w6p9 Ms CD13 (R3-242) R718.csv</t>
  </si>
  <si>
    <t>20210312-RB-FY21w6p10 Ms CD4 (RM4-5) R718.csv</t>
  </si>
  <si>
    <t>20210312-RB-FY21w6p11 Ms Ly-6C (AL-21) R718.csv</t>
  </si>
  <si>
    <t>20210325-SD-FY21w5p13 Hu CD33 WM53 R718 - mono.csv</t>
  </si>
  <si>
    <t>20210325-SD-FY21w5p13 Hu CD33 WM53 R718 - gran.csv</t>
  </si>
  <si>
    <t>days</t>
  </si>
  <si>
    <t>years</t>
  </si>
  <si>
    <t>20210312 SD-FY21 W6 R718 Hu CD16 3G8 - lymph.csv</t>
  </si>
  <si>
    <t>20210312 SD-FY21 W6 R718 Hu CD16 3G8 - gran.csv</t>
  </si>
  <si>
    <t>20210315-JS-FY21w6 R718 Hu CD45 HI30 - lymph.csv</t>
  </si>
  <si>
    <t>20210315-JS-FY21w6 R718 Hu CD45 HI30 - mono.csv</t>
  </si>
  <si>
    <t>20210315-JS-FY21w6 R718 Hu CD45 HI30 - gran.csv</t>
  </si>
  <si>
    <t>20210316-SD-FY21w8p1 Hu Cross ICOS (C398'4A) R718.csv</t>
  </si>
  <si>
    <t>20210317 FY21 W8 R718 Hu BCL-6 K112-91.csv</t>
  </si>
  <si>
    <t>20210319-HL-FY21w8p2-Bcl6 (K112-91) R718.csv</t>
  </si>
  <si>
    <t>Test Size</t>
  </si>
  <si>
    <t>Mass Size</t>
  </si>
  <si>
    <t>20201008-RB-FY21w2p1 hCD3 (OKT3) BV421 90B837.csv</t>
  </si>
  <si>
    <t>20201008-RB-FY21w2p2 hCD3 (OKT3) BV421 90B825.csv</t>
  </si>
  <si>
    <t>20201008-SD-FY21w2p3 hCD45RA HI100 BV421 - lymph.csv</t>
  </si>
  <si>
    <t>20201008-SD-FY21w2p3 hCD45RA HI100 BV421 - mono.csv</t>
  </si>
  <si>
    <t>20201008-SD-FY21w2p4 hCD45RA HI100 BV421 - lymph.csv</t>
  </si>
  <si>
    <t>20201008-SD-FY21w2p4 hCD45RA HI100 BV421 - mono.csv</t>
  </si>
  <si>
    <t>20201022-SD-FY21w2p5 hCD38 (HIT2) BV421 - lymph.csv</t>
  </si>
  <si>
    <t>20201022-SD-FY21w2p5 hCD38 (HIT2) BV421 - mono.csv</t>
  </si>
  <si>
    <t>20201022-RB-FY21w2p6 hCD38 (HIT2) BV421 90B837 - lymph.csv</t>
  </si>
  <si>
    <t>20201022-RB-FY21w2p6 hCD38 (HIT2) BV421 90B837 - mono.csv</t>
  </si>
  <si>
    <t>20201030-SD-FY21w2p7 hCD56 NCAM16'2 BV605 90B825.csv</t>
  </si>
  <si>
    <t>BV650</t>
  </si>
  <si>
    <t>20201030-RB-FY21w2p8 hCD56 (NCAM16.2) BV605 90B837.csv</t>
  </si>
  <si>
    <t>20201105-RB-FY21w2p9 mCD45 (30-F11) BV711 90B809.csv</t>
  </si>
  <si>
    <t>BV711</t>
  </si>
  <si>
    <t>20201105-RB-FY21w2p10 mCD45 (30-F11) BV711 90B837.csv</t>
  </si>
  <si>
    <t>20201106-SD-FY21w2p11 mCD45'2 104 BV480.csv</t>
  </si>
  <si>
    <t>BV480</t>
  </si>
  <si>
    <t>20201106-SD-FY21w2p12 mCD45'2 104 BV480.csv</t>
  </si>
  <si>
    <t>20201111-RB-FY21w2p13 Hu IgD (IA6-2) BV480 90B825.csv</t>
  </si>
  <si>
    <t>20201111-RB-FY21w2p14 Hu IgD (IA6-2) BV480 90B837.csv</t>
  </si>
  <si>
    <t>20201112-SD-FY21w2p15 mCD8 53-6'7 BV650.csv</t>
  </si>
  <si>
    <t>20201112-SD-FY21w2p16 mCD8 53-6'7 BV650.csv</t>
  </si>
  <si>
    <t>20201112-SD-FY21w2p17 mCD8 53-6'7 BV650.csv</t>
  </si>
  <si>
    <t>Buffer</t>
  </si>
  <si>
    <t>90B837</t>
  </si>
  <si>
    <t>90B825</t>
  </si>
  <si>
    <t>123103</t>
  </si>
  <si>
    <t>123104</t>
  </si>
  <si>
    <t>90B809</t>
  </si>
  <si>
    <t>Wave</t>
  </si>
  <si>
    <t>Wave 2</t>
  </si>
  <si>
    <t>Wave 3</t>
  </si>
  <si>
    <t>Wave 5</t>
  </si>
  <si>
    <t>Wave 6</t>
  </si>
  <si>
    <t>Wave 8</t>
  </si>
  <si>
    <t>Caveats:</t>
  </si>
  <si>
    <t>excludes re-runs in Wave 3</t>
  </si>
  <si>
    <t>excludes all Test Size data from waves 5, 6 &amp; 8</t>
  </si>
  <si>
    <t>the "passes 1.5y requirement" is actually dependent on format; is actually 1y for Ab-E, 2y for Pures</t>
  </si>
  <si>
    <t>This tells us the % of times that each criteria provide a "passing" shelf-life value for each model/concentration type (given a model coefficient value that is statistically significant)</t>
  </si>
  <si>
    <t>Model coefficient p-value &lt; 0.05</t>
  </si>
  <si>
    <t>arbitrary optimals for some of wave 2</t>
  </si>
  <si>
    <t>75% Threshold, No CI2</t>
  </si>
  <si>
    <t>80% Threshold, No CI3</t>
  </si>
  <si>
    <t>75% Threshold, Lwr 95% CI4</t>
  </si>
  <si>
    <t>80% Threshold, Lwr 95% CI5</t>
  </si>
  <si>
    <t>hGranzyme A CB9 R718</t>
  </si>
  <si>
    <t>hCD34 581 R718</t>
  </si>
  <si>
    <t>hIL-17A N49-653 R718</t>
  </si>
  <si>
    <t>hIL-4 MP4-25D2 R718</t>
  </si>
  <si>
    <t>hCD19 SJ25C1 R718 – Lymphs</t>
  </si>
  <si>
    <t>1.5y + Short Titration</t>
  </si>
  <si>
    <t>1.5y + Full Titration</t>
  </si>
  <si>
    <t>Shelf-Life (years)</t>
  </si>
  <si>
    <t>Reagent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</si>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</sst>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3" fillId="0" borderId="0" xfId="0" applyFont="1" applyAlignment="1">
      <alignment horizontal="center"/>
    </xf>
    <xf numFmtId="0" fontId="0" fillId="0" borderId="0" xfId="0" applyBorder="1"/>
    <xf numFmtId="9" fontId="0" fillId="0" borderId="0" xfId="1" applyFont="1"/>
    <xf numFmtId="0" fontId="4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wrapText="1"/>
    </xf>
    <xf numFmtId="9" fontId="0" fillId="0" borderId="2" xfId="1" applyFont="1" applyBorder="1"/>
    <xf numFmtId="9" fontId="0" fillId="0" borderId="3" xfId="1" applyFont="1" applyBorder="1"/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2" fillId="0" borderId="0" xfId="0" applyFont="1"/>
    <xf numFmtId="0" fontId="7" fillId="0" borderId="18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19" xfId="0" applyFont="1" applyFill="1" applyBorder="1" applyAlignment="1">
      <alignment horizontal="center" wrapText="1"/>
    </xf>
    <xf numFmtId="0" fontId="6" fillId="0" borderId="0" xfId="0" applyFont="1" applyFill="1"/>
    <xf numFmtId="2" fontId="0" fillId="0" borderId="0" xfId="0" applyNumberFormat="1"/>
    <xf numFmtId="0" fontId="0" fillId="0" borderId="9" xfId="0" applyBorder="1"/>
    <xf numFmtId="9" fontId="0" fillId="0" borderId="10" xfId="1" applyFont="1" applyBorder="1"/>
    <xf numFmtId="9" fontId="0" fillId="0" borderId="11" xfId="1" applyFont="1" applyBorder="1"/>
    <xf numFmtId="0" fontId="10" fillId="0" borderId="1" xfId="0" applyFont="1" applyBorder="1"/>
    <xf numFmtId="9" fontId="10" fillId="0" borderId="2" xfId="1" applyFont="1" applyBorder="1"/>
    <xf numFmtId="9" fontId="10" fillId="0" borderId="3" xfId="1" applyFont="1" applyBorder="1"/>
    <xf numFmtId="0" fontId="10" fillId="0" borderId="4" xfId="0" applyFont="1" applyBorder="1"/>
    <xf numFmtId="9" fontId="10" fillId="0" borderId="0" xfId="1" applyFont="1" applyBorder="1"/>
    <xf numFmtId="9" fontId="10" fillId="0" borderId="5" xfId="1" applyFont="1" applyBorder="1"/>
    <xf numFmtId="0" fontId="10" fillId="0" borderId="6" xfId="0" applyFont="1" applyBorder="1"/>
    <xf numFmtId="9" fontId="10" fillId="0" borderId="7" xfId="1" applyFont="1" applyBorder="1"/>
    <xf numFmtId="9" fontId="10" fillId="0" borderId="8" xfId="1" applyFont="1" applyBorder="1"/>
    <xf numFmtId="0" fontId="10" fillId="0" borderId="9" xfId="0" applyFont="1" applyBorder="1"/>
    <xf numFmtId="9" fontId="10" fillId="0" borderId="10" xfId="1" applyFont="1" applyBorder="1"/>
    <xf numFmtId="9" fontId="10" fillId="0" borderId="11" xfId="1" applyFont="1" applyBorder="1"/>
    <xf numFmtId="0" fontId="0" fillId="0" borderId="0" xfId="0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0" borderId="24" xfId="0" applyBorder="1"/>
    <xf numFmtId="2" fontId="0" fillId="4" borderId="5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2" fillId="4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3" borderId="9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35</xdr:row>
      <xdr:rowOff>0</xdr:rowOff>
    </xdr:from>
    <xdr:to>
      <xdr:col>10</xdr:col>
      <xdr:colOff>523044</xdr:colOff>
      <xdr:row>41</xdr:row>
      <xdr:rowOff>18926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9CEA98-570F-466B-98C5-F9128B5FA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5924550"/>
          <a:ext cx="6647619" cy="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23</xdr:row>
      <xdr:rowOff>0</xdr:rowOff>
    </xdr:from>
    <xdr:to>
      <xdr:col>16</xdr:col>
      <xdr:colOff>256338</xdr:colOff>
      <xdr:row>32</xdr:row>
      <xdr:rowOff>56955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A204A5-9607-4ABD-9A7B-841BD18C9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3895725"/>
          <a:ext cx="6695238" cy="1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46</xdr:row>
      <xdr:rowOff>104775</xdr:rowOff>
    </xdr:from>
    <xdr:to>
      <xdr:col>8</xdr:col>
      <xdr:colOff>303989</xdr:colOff>
      <xdr:row>55</xdr:row>
      <xdr:rowOff>20161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70086D-BFCD-4048-BD18-F42DA2ED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7550" y="7867650"/>
          <a:ext cx="6485714" cy="1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42</xdr:row>
      <xdr:rowOff>114300</xdr:rowOff>
    </xdr:from>
    <xdr:to>
      <xdr:col>19</xdr:col>
      <xdr:colOff>580193</xdr:colOff>
      <xdr:row>50</xdr:row>
      <xdr:rowOff>96365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2BB1C6-EF56-46AF-8339-18ACDAEB1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67925" y="7172325"/>
          <a:ext cx="6657143" cy="1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13</xdr:row>
      <xdr:rowOff>114300</xdr:rowOff>
    </xdr:from>
    <xdr:to>
      <xdr:col>16</xdr:col>
      <xdr:colOff>161096</xdr:colOff>
      <xdr:row>25</xdr:row>
      <xdr:rowOff>130081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51F1BF-33D0-4BE6-B06F-1255E9BDC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8600" y="2352675"/>
          <a:ext cx="6628571" cy="9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77C272-599F-4494-8217-B12204FD006C}" name="Table5" displayName="Table5" ref="B1:U297" totalsRowShown="0" headerRowDxfId="33">
  <autoFilter ref="B1:U297" xr:uid="{D80B57B4-E18A-4814-B17C-FFB0D2CFF558}">
    <filterColumn colId="4">
      <filters>
        <filter val="Raw"/>
      </filters>
    </filterColumn>
    <filterColumn colId="13">
      <filters>
        <filter val="0"/>
      </filters>
    </filterColumn>
  </autoFilter>
  <tableColumns count="20">
    <tableColumn id="1" xr3:uid="{0086E22C-69B9-4DAA-B1F0-E787BCF1B5BD}" name="Wave"/>
    <tableColumn id="2" xr3:uid="{BCDAD75B-B7FC-427F-850B-0B649A4EE9BA}" name="Format"/>
    <tableColumn id="3" xr3:uid="{ED9B4999-8B44-4231-92E5-09237D3FB39A}" name="Min. Shelf-Life (days)"/>
    <tableColumn id="4" xr3:uid="{37363014-ADF7-4A14-B15E-98B7F3A2F60B}" name="Age of 4C ref on test day (days)"/>
    <tableColumn id="5" xr3:uid="{81B29F6C-7952-4947-B80F-C56A61DDF234}" name="Concentrations Included"/>
    <tableColumn id="6" xr3:uid="{968AC86E-3140-4879-B4C0-92D2E1E476FD}" name="Model Order"/>
    <tableColumn id="7" xr3:uid="{FF3CB679-724D-4D00-902E-FB419D1DE7D7}" name="75% Threshold, No CI"/>
    <tableColumn id="8" xr3:uid="{1E2F2B11-15B8-454D-8C2D-CE09BCA49B42}" name="80% Threshold, No CI"/>
    <tableColumn id="9" xr3:uid="{F83F665A-C622-4036-91C3-AF6EBA65A5DD}" name="75% Threshold, Lwr 95% CI"/>
    <tableColumn id="10" xr3:uid="{25FCA486-3E0B-4461-8A61-72C2F73E8430}" name="80% Threshold, Lwr 95% CI"/>
    <tableColumn id="11" xr3:uid="{6CB590D2-5061-4DEF-B019-676B6965A226}" name="R-squared"/>
    <tableColumn id="12" xr3:uid="{3BA26F36-8A74-4897-81C1-9D96E1413688}" name="Adj. R-squared"/>
    <tableColumn id="13" xr3:uid="{19952F75-675A-40F5-888B-C1177314A2B2}" name="Model p-value"/>
    <tableColumn id="14" xr3:uid="{F5CD0C74-82EB-416B-AD97-664802610CB0}" name="75%, No CI Pass/Fail"/>
    <tableColumn id="15" xr3:uid="{68009623-67F7-4ACE-8420-42CF3B14BCFA}" name="80%, No CI Pass/Fail"/>
    <tableColumn id="16" xr3:uid="{9F1F07FD-4802-4851-9CCF-27908637359C}" name="75%, 95% CI Pass/Fail"/>
    <tableColumn id="17" xr3:uid="{4A7E15E0-E1DC-47E6-96D9-47691EBA4CF3}" name="80%, 95% CI Pass/Fail"/>
    <tableColumn id="18" xr3:uid="{D8CF3FFD-DAD2-4B92-A046-4B94F85FF9CE}" name="R-squared Pass/Fail"/>
    <tableColumn id="19" xr3:uid="{66C95FDE-2F3E-432C-95F0-09E8501A3A88}" name="Adj. R-squared Pass/Fail"/>
    <tableColumn id="20" xr3:uid="{B1E3B50E-3902-46DE-9405-EFB98EDF59D3}" name="Model p-value Pass/Fai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B8A44F-CBEA-48C0-AA0E-1E7F956FDAA6}" name="Table9" displayName="Table9" ref="A1:U85" totalsRowShown="0" headerRowDxfId="32">
  <autoFilter ref="A1:U85" xr:uid="{2C2F8AFC-4F57-4309-B884-0A8E69CA6703}">
    <filterColumn colId="0">
      <filters>
        <filter val="20201008-SD-FY21w2p4 hCD45RA HI100 BV421 - lymph.csv"/>
        <filter val="20201008-SD-FY21w2p4 hCD45RA HI100 BV421 - mono.csv"/>
      </filters>
    </filterColumn>
    <filterColumn colId="6">
      <filters>
        <filter val="Linear"/>
      </filters>
    </filterColumn>
  </autoFilter>
  <tableColumns count="21">
    <tableColumn id="1" xr3:uid="{2D093CE1-0FFD-4950-820C-EB701F3F2DE7}" name="Filename"/>
    <tableColumn id="2" xr3:uid="{7C419EE8-D6B1-4F53-8182-A06DE0718BE5}" name="Format"/>
    <tableColumn id="3" xr3:uid="{44BAF004-1998-49F3-93AC-AAD41EC8BA83}" name="Buffer"/>
    <tableColumn id="4" xr3:uid="{1514B710-69AF-4AF3-809D-BD19864E1D9B}" name="Min. Shelf-Life (days)"/>
    <tableColumn id="5" xr3:uid="{2D53B9F3-8DDA-4614-ADF5-071A448C7A6D}" name="Age of 4C ref on test day (days)"/>
    <tableColumn id="6" xr3:uid="{C22E257A-9D9E-4D6E-96AE-F315050E2C80}" name="Concentrations Included"/>
    <tableColumn id="7" xr3:uid="{31A31C9B-2815-4454-841E-4FF8EF36F42F}" name="Model Order"/>
    <tableColumn id="8" xr3:uid="{17B0A209-6674-4947-BA0C-F515C60895A9}" name="75% Threshold, No CI"/>
    <tableColumn id="9" xr3:uid="{F59BC49C-A0A4-466A-ADC5-64C1CE7FE527}" name="80% Threshold, No CI"/>
    <tableColumn id="10" xr3:uid="{629A6D46-4516-480F-A2A8-DE298557BD50}" name="75% Threshold, Lwr 95% CI"/>
    <tableColumn id="11" xr3:uid="{9CE64DCF-DF93-4B85-BBA6-4CA98F77E1D4}" name="80% Threshold, Lwr 95% CI"/>
    <tableColumn id="12" xr3:uid="{7D5F5A0A-F1B4-4621-866B-92FE72BF8D18}" name="R-squared"/>
    <tableColumn id="13" xr3:uid="{3E077F7F-08C3-4968-8E48-6AFD72D207BA}" name="Adj. R-squared"/>
    <tableColumn id="14" xr3:uid="{510AB483-C249-4862-9BC7-A1424AE1D13D}" name="Model p-value"/>
    <tableColumn id="15" xr3:uid="{B5AC083C-466D-43F3-874A-73DA9401A819}" name="75%, No CI Pass/Fail"/>
    <tableColumn id="16" xr3:uid="{FC3730D3-EC1B-439D-B7FB-A48E46713FCD}" name="80%, No CI Pass/Fail"/>
    <tableColumn id="17" xr3:uid="{092A4532-C109-4931-9F2B-488B09BD0D42}" name="75%, 95% CI Pass/Fail"/>
    <tableColumn id="18" xr3:uid="{2E5F2736-47CC-422F-B6E1-3726069A900F}" name="80%, 95% CI Pass/Fail"/>
    <tableColumn id="19" xr3:uid="{2EF1AC84-AF8F-433A-9E6A-DEFD98684CB2}" name="R-squared Pass/Fail"/>
    <tableColumn id="20" xr3:uid="{B72F3ABA-DEC7-4E28-AF15-69A4F98EB243}" name="Adj. R-squared Pass/Fail"/>
    <tableColumn id="21" xr3:uid="{3BB6F1FD-A2C7-40FE-9D65-D607EBCB0BEC}" name="Model p-value Pass/Fai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FE605A-E959-4349-8DA7-C3E94F4E5ADC}" name="Table7" displayName="Table7" ref="A1:T101" totalsRowShown="0" headerRowDxfId="31">
  <autoFilter ref="A1:T101" xr:uid="{5EFCF917-A8F8-4214-9588-5922DB4B7E73}">
    <filterColumn colId="0">
      <filters>
        <filter val="20210108-SD-FY21w311 Ms PD-1 (RPMP1-1'4) NA-LE.csv"/>
      </filters>
    </filterColumn>
    <filterColumn colId="5">
      <filters>
        <filter val="Linear"/>
      </filters>
    </filterColumn>
  </autoFilter>
  <tableColumns count="20">
    <tableColumn id="1" xr3:uid="{C63DA413-EF35-4903-8B47-0FE50E8A2C46}" name="Filename"/>
    <tableColumn id="2" xr3:uid="{04F8EB7B-C7A3-44BA-A31A-D8B882E8F81B}" name="Format"/>
    <tableColumn id="3" xr3:uid="{3B58DCF3-D7DF-49B3-99EA-67E6524CC803}" name="Min. Shelf-Life (days)"/>
    <tableColumn id="4" xr3:uid="{2EDB9BCF-0BF9-472A-95D2-BC659A2474AD}" name="Age of 4C ref on test day (days)"/>
    <tableColumn id="5" xr3:uid="{870EC9B8-2EEE-4E8E-B73D-A0FDFD06889F}" name="Concentrations Included"/>
    <tableColumn id="6" xr3:uid="{08BF7068-2055-4C56-95FE-27745D35388C}" name="Model Order"/>
    <tableColumn id="7" xr3:uid="{ADF90EF9-000C-4B2A-8B14-EF8F0ABE93BB}" name="75% Threshold, No CI"/>
    <tableColumn id="8" xr3:uid="{3B6BF981-2DCF-46B4-B48B-E29CEC94305B}" name="80% Threshold, No CI"/>
    <tableColumn id="9" xr3:uid="{AB2EC486-EACF-4996-A1DC-5FFF9CF35823}" name="75% Threshold, Lwr 95% CI"/>
    <tableColumn id="10" xr3:uid="{0AE59ED5-5614-475B-9F03-6350C33C1A82}" name="80% Threshold, Lwr 95% CI"/>
    <tableColumn id="11" xr3:uid="{20AEAC74-C7B7-4EFC-B087-80CEDE83F7DD}" name="R-squared"/>
    <tableColumn id="12" xr3:uid="{CF2F3E4E-063F-40C3-ABF6-6C01EF347CAE}" name="Adj. R-squared"/>
    <tableColumn id="13" xr3:uid="{E3515399-8F44-44BD-B89A-AD5A34ED587F}" name="Model p-value"/>
    <tableColumn id="14" xr3:uid="{2855D87A-8725-4B5C-9D91-8D60928A52B1}" name="75%, No CI Pass/Fail"/>
    <tableColumn id="15" xr3:uid="{E409E9C0-DD67-44EB-940C-6E3EF3125F02}" name="80%, No CI Pass/Fail"/>
    <tableColumn id="16" xr3:uid="{83B56627-FC4D-4507-8800-8D17C2F74D9E}" name="75%, 95% CI Pass/Fail"/>
    <tableColumn id="17" xr3:uid="{C04DF8D3-F8C6-4DAB-9CA3-DF7F3D6991F0}" name="80%, 95% CI Pass/Fail"/>
    <tableColumn id="18" xr3:uid="{2A3F05E3-DA15-494D-A699-114E74C69FE8}" name="R-squared Pass/Fail"/>
    <tableColumn id="19" xr3:uid="{9A7D39A5-7C5C-4509-B457-7C169B2471F1}" name="Adj. R-squared Pass/Fail"/>
    <tableColumn id="20" xr3:uid="{9F564102-4270-491A-A763-CB28AEFC22AE}" name="Model p-value Pass/Fail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8B300E-1696-4C25-AB0A-F1AEC4CA9F42}" name="Table8" displayName="Table8" ref="A1:T85" totalsRowShown="0" headerRowDxfId="30">
  <autoFilter ref="A1:T85" xr:uid="{BC73CD1F-61BE-4A57-89F7-F9588DE18975}">
    <filterColumn colId="0">
      <filters>
        <filter val="20210108-SD-FY21w311 Ms PD-1 (RPMP1-1'4) NA-LE.csv"/>
      </filters>
    </filterColumn>
    <filterColumn colId="5">
      <filters>
        <filter val="Linear"/>
      </filters>
    </filterColumn>
  </autoFilter>
  <tableColumns count="20">
    <tableColumn id="1" xr3:uid="{3DC0B00C-8D45-4C78-8888-FB6EB467B50B}" name="Filename"/>
    <tableColumn id="2" xr3:uid="{2333A13E-47E2-413A-A0FA-A87C8732B7FC}" name="Format"/>
    <tableColumn id="3" xr3:uid="{3E07A0E2-090A-49D8-ABB0-D9B3FD71A710}" name="Min. Shelf-Life (days)"/>
    <tableColumn id="4" xr3:uid="{BEABD125-70DF-4479-A382-79C0906E4C4D}" name="Age of 4C ref on test day (days)"/>
    <tableColumn id="5" xr3:uid="{F002A55C-3455-4F94-8F68-2128D38E41CC}" name="Concentrations Included"/>
    <tableColumn id="6" xr3:uid="{C50A7165-1713-4173-B94D-ACA239FB8024}" name="Model Order"/>
    <tableColumn id="7" xr3:uid="{30BE128A-4A49-4A7D-89A2-0685584CDFED}" name="75% Threshold, No CI"/>
    <tableColumn id="8" xr3:uid="{1E0EF9A3-DB13-4B01-8A41-8FD0E6975256}" name="80% Threshold, No CI"/>
    <tableColumn id="9" xr3:uid="{505873B3-69D8-4B63-8E44-1F14A2FEE624}" name="75% Threshold, Lwr 95% CI"/>
    <tableColumn id="10" xr3:uid="{7A72C2A6-1A66-449F-BEAF-1C6B81266D1B}" name="80% Threshold, Lwr 95% CI"/>
    <tableColumn id="11" xr3:uid="{49A90B9A-225C-44CA-A140-F248890BCB04}" name="R-squared"/>
    <tableColumn id="12" xr3:uid="{CFA231C3-4191-4A4E-AC9F-62234D76E652}" name="Adj. R-squared"/>
    <tableColumn id="13" xr3:uid="{F50A8619-8027-468F-94AB-CB7E08B92877}" name="Model p-value"/>
    <tableColumn id="14" xr3:uid="{CEFFB45D-FFBA-4C19-A8B5-C3BD232F0B44}" name="75%, No CI Pass/Fail"/>
    <tableColumn id="15" xr3:uid="{C130377A-7A3A-4079-AA0B-2649EE869D5A}" name="80%, No CI Pass/Fail"/>
    <tableColumn id="16" xr3:uid="{88EF741C-F1E9-4608-A988-BCA73986BAD9}" name="75%, 95% CI Pass/Fail"/>
    <tableColumn id="17" xr3:uid="{5818E006-1484-40C9-B79A-6C98CF726221}" name="80%, 95% CI Pass/Fail"/>
    <tableColumn id="18" xr3:uid="{95600337-1D45-419D-B56C-FEF5066C52D5}" name="R-squared Pass/Fail"/>
    <tableColumn id="19" xr3:uid="{11124D55-2B49-4939-B291-599A1D00F144}" name="Adj. R-squared Pass/Fail"/>
    <tableColumn id="20" xr3:uid="{BF66FD4D-6F8A-4311-ADD8-B3739673F662}" name="Model p-value Pass/Fai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4AB93-C0C2-4A50-B884-6F22C9B6BB6F}" name="Table3" displayName="Table3" ref="A1:T85" totalsRowShown="0" headerRowDxfId="29">
  <autoFilter ref="A1:T85" xr:uid="{FEDA9D65-0266-4A9B-AAC7-FA7514E8B902}">
    <filterColumn colId="5">
      <filters>
        <filter val="Linear"/>
      </filters>
    </filterColumn>
  </autoFilter>
  <tableColumns count="20">
    <tableColumn id="1" xr3:uid="{31335EC6-1436-4F94-A531-228128EF1070}" name="Filename"/>
    <tableColumn id="2" xr3:uid="{8F99A6E2-498D-42B5-A0FF-B05E496E6AAB}" name="Format"/>
    <tableColumn id="3" xr3:uid="{EB9E642F-5A47-4C32-844F-237C26DDD9CE}" name="Min. Shelf-Life (days)"/>
    <tableColumn id="4" xr3:uid="{08A07CCC-C933-4F1D-AD7F-61390F75A93B}" name="Age of 4C ref on test day (days)"/>
    <tableColumn id="5" xr3:uid="{E8E8401B-B4A4-4F76-AD1B-21F542E529AC}" name="Concentrations Included"/>
    <tableColumn id="6" xr3:uid="{13BB7BB5-358E-42E9-ACAE-0C01492A55FB}" name="Model Order"/>
    <tableColumn id="7" xr3:uid="{6B2330F5-4C55-4E32-B338-72E7BB6D23FF}" name="75% Threshold, No CI"/>
    <tableColumn id="8" xr3:uid="{0C9F613C-44B2-4E44-B49C-C03C0BB84E41}" name="80% Threshold, No CI"/>
    <tableColumn id="9" xr3:uid="{63F8C191-2FC7-4216-A235-DDAB5706589F}" name="75% Threshold, Lwr 95% CI"/>
    <tableColumn id="10" xr3:uid="{B97BCEEF-166C-444A-A0B0-361C4DE33B62}" name="80% Threshold, Lwr 95% CI"/>
    <tableColumn id="11" xr3:uid="{E5CCD4AD-9C33-47DC-A1E0-B2DEA18D5ABA}" name="R-squared"/>
    <tableColumn id="12" xr3:uid="{C27F97E3-F851-4F84-8259-0D0ACA6D7E5A}" name="Adj. R-squared"/>
    <tableColumn id="13" xr3:uid="{369D2C5B-0B25-47E6-B1AC-B427481EAD6A}" name="Model p-value"/>
    <tableColumn id="14" xr3:uid="{B2B6CB64-E901-49A7-8398-57FAD029C661}" name="75%, No CI Pass/Fail"/>
    <tableColumn id="15" xr3:uid="{CE720D1D-6095-4163-84D7-045A024756A3}" name="80%, No CI Pass/Fail"/>
    <tableColumn id="16" xr3:uid="{C27B1F63-D0DD-4C60-84EB-B5D36AD35ED7}" name="75%, 95% CI Pass/Fail"/>
    <tableColumn id="17" xr3:uid="{8A4BB681-2CB5-4324-89CE-19FA3B3AB01D}" name="80%, 95% CI Pass/Fail"/>
    <tableColumn id="18" xr3:uid="{A167D537-CD16-4A5A-B93D-DFE41F0EC307}" name="R-squared Pass/Fail"/>
    <tableColumn id="19" xr3:uid="{EC6AD800-BEB0-4E24-AEF7-CF613E149F5F}" name="Adj. R-squared Pass/Fail"/>
    <tableColumn id="20" xr3:uid="{D6443720-930B-4FD0-9846-014D04CDC17B}" name="Model p-value Pass/Fai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CDED3-61C4-47E2-9CEA-42B752C6F2C2}" name="Table2" displayName="Table2" ref="A2:X44" totalsRowShown="0" headerRowDxfId="28" tableBorderDxfId="27">
  <autoFilter ref="A2:X44" xr:uid="{1BFF146A-83E1-4AE2-A7AD-58F8B0EB915A}">
    <filterColumn colId="5">
      <filters>
        <filter val="Linear"/>
      </filters>
    </filterColumn>
  </autoFilter>
  <tableColumns count="24">
    <tableColumn id="1" xr3:uid="{4956C653-008A-4641-8B7D-0077FE2C48C7}" name="Filename" dataDxfId="26"/>
    <tableColumn id="2" xr3:uid="{43CAECA4-A955-4451-A76A-35A568FA3B84}" name="Format" dataDxfId="25"/>
    <tableColumn id="3" xr3:uid="{9594CCC4-D922-4BF6-8703-C5CC120B11B6}" name="Min. Shelf-Life (days)" dataDxfId="24"/>
    <tableColumn id="4" xr3:uid="{B4F7F24D-7C31-436C-B4A2-5C2179D82555}" name="Age of 4C ref on test day (days)" dataDxfId="23"/>
    <tableColumn id="5" xr3:uid="{03CF38F2-B979-476A-9BC3-993B9399BD9B}" name="Concentrations Included" dataDxfId="22"/>
    <tableColumn id="6" xr3:uid="{73FD2159-F94F-4E6E-A2C1-A17CDE8F3D48}" name="Model Order" dataDxfId="21"/>
    <tableColumn id="7" xr3:uid="{50CC4B35-90AA-4811-A622-FD037689CDD3}" name="75% Threshold, No CI" dataDxfId="20"/>
    <tableColumn id="8" xr3:uid="{35D6C6A1-9B3A-43A3-BCCD-A3EF157CE7DA}" name="80% Threshold, No CI" dataDxfId="19"/>
    <tableColumn id="9" xr3:uid="{9E03C597-8B6C-4532-8567-81717ECB639E}" name="75% Threshold, Lwr 95% CI" dataDxfId="18"/>
    <tableColumn id="10" xr3:uid="{C629B934-09EA-4E03-8130-2C9F726078ED}" name="80% Threshold, Lwr 95% CI" dataDxfId="17"/>
    <tableColumn id="11" xr3:uid="{819A55B0-2ABF-45D3-84F7-9363744D1F62}" name="R-squared" dataDxfId="16"/>
    <tableColumn id="12" xr3:uid="{536CB5DA-A3AA-4870-A5DE-FAE069D540F3}" name="Adj. R-squared" dataDxfId="15"/>
    <tableColumn id="13" xr3:uid="{935D4694-2F23-4985-8284-77C130044D79}" name="Model p-value" dataDxfId="14"/>
    <tableColumn id="14" xr3:uid="{2B8D6F4D-E07D-47EE-9FC6-2F2B478BE035}" name="75%, No CI Pass/Fail" dataDxfId="13"/>
    <tableColumn id="15" xr3:uid="{036A0EA8-9C65-4E9A-B194-ABAE5E78A588}" name="80%, No CI Pass/Fail" dataDxfId="12"/>
    <tableColumn id="16" xr3:uid="{26909106-4684-4CD2-B640-E369BA8A897C}" name="75%, 95% CI Pass/Fail" dataDxfId="11"/>
    <tableColumn id="17" xr3:uid="{65743DB9-818F-458D-9E95-7BFFAFB523E3}" name="80%, 95% CI Pass/Fail" dataDxfId="10"/>
    <tableColumn id="18" xr3:uid="{60F5BE7F-B8B2-4C09-8E47-A7FC411EAC10}" name="R-squared Pass/Fail" dataDxfId="9"/>
    <tableColumn id="19" xr3:uid="{E9BB015C-FB2F-4E92-99FF-BD7BBF9363C6}" name="Adj. R-squared Pass/Fail" dataDxfId="8"/>
    <tableColumn id="20" xr3:uid="{ADDF854C-CB81-418C-9315-745CE6BD8A94}" name="Model p-value Pass/Fail" dataDxfId="7"/>
    <tableColumn id="21" xr3:uid="{5D5F9B96-A662-4896-A5E5-3005B5C71D6A}" name="75% Threshold, No CI2" dataDxfId="6">
      <calculatedColumnFormula>G3/365</calculatedColumnFormula>
    </tableColumn>
    <tableColumn id="22" xr3:uid="{37DA0E3C-9B2B-4FC7-813E-E9263B2247CE}" name="80% Threshold, No CI3" dataDxfId="5">
      <calculatedColumnFormula>H3/365</calculatedColumnFormula>
    </tableColumn>
    <tableColumn id="23" xr3:uid="{D49F3801-F04E-4F45-9788-4EEE080C24FD}" name="75% Threshold, Lwr 95% CI4" dataDxfId="4">
      <calculatedColumnFormula>I3/365</calculatedColumnFormula>
    </tableColumn>
    <tableColumn id="24" xr3:uid="{7B65A822-74A2-4FFD-B27A-5FEBFE639617}" name="80% Threshold, Lwr 95% CI5" dataDxfId="3">
      <calculatedColumnFormula>J3/365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3EE606-A7B5-4718-97F1-697C6EAE4BB5}" name="Table4" displayName="Table4" ref="A1:T37" totalsRowShown="0" headerRowDxfId="2">
  <autoFilter ref="A1:T37" xr:uid="{5D96FB9C-F404-424C-A1A6-9430728CEC35}"/>
  <tableColumns count="20">
    <tableColumn id="1" xr3:uid="{DAD7F3E3-CF45-4D60-A7FC-94B61B039927}" name="Filename"/>
    <tableColumn id="2" xr3:uid="{0F729023-8B29-4109-8248-77B30CC2C402}" name="Format"/>
    <tableColumn id="3" xr3:uid="{230C69C0-DF48-4F62-AA08-47CBA9AACF44}" name="Min. Shelf-Life (days)"/>
    <tableColumn id="4" xr3:uid="{DFA9545A-2BEE-492D-AA7B-9A328B275477}" name="Age of 4C ref on test day (days)"/>
    <tableColumn id="5" xr3:uid="{C017E293-5C23-41B8-B730-08D48CC41333}" name="Concentrations Included"/>
    <tableColumn id="6" xr3:uid="{32B6B768-59AE-4E3F-848D-01EEE0A013E9}" name="Model Order"/>
    <tableColumn id="7" xr3:uid="{C933AD9A-2212-45A7-98C5-01E0E079A3E5}" name="75% Threshold, No CI"/>
    <tableColumn id="8" xr3:uid="{048BC1DB-3FA6-4D27-9445-46CAC79B8DFC}" name="80% Threshold, No CI"/>
    <tableColumn id="9" xr3:uid="{9CFD011C-DFD9-48F2-A67D-C860ECCAC582}" name="75% Threshold, Lwr 95% CI"/>
    <tableColumn id="10" xr3:uid="{731D957B-DA63-4F35-A835-B7DC5BBB55A8}" name="80% Threshold, Lwr 95% CI"/>
    <tableColumn id="11" xr3:uid="{52F6ECEA-2F06-4B08-90F1-57CDCCA7E5D1}" name="R-squared"/>
    <tableColumn id="12" xr3:uid="{4D3F8853-4FF7-49CA-8929-AA7F53F62B89}" name="Adj. R-squared"/>
    <tableColumn id="13" xr3:uid="{32C7342E-0638-4F93-976C-FAAADD97B196}" name="Model p-value"/>
    <tableColumn id="14" xr3:uid="{6CB81FA6-B834-4657-ADA3-A2C453BE515C}" name="75%, No CI Pass/Fail"/>
    <tableColumn id="15" xr3:uid="{8B0A3C02-7241-4BFB-BD5D-3C69C3ACA6B3}" name="80%, No CI Pass/Fail"/>
    <tableColumn id="16" xr3:uid="{40C80338-DE21-4DFB-95A0-2452F219260E}" name="75%, 95% CI Pass/Fail"/>
    <tableColumn id="17" xr3:uid="{929F8F99-EF7A-416C-934C-14E6286D289A}" name="80%, 95% CI Pass/Fail"/>
    <tableColumn id="18" xr3:uid="{100E8394-4D8B-4FA1-A0AD-B9F70F5FB90F}" name="R-squared Pass/Fail"/>
    <tableColumn id="19" xr3:uid="{86A9B231-657B-46F4-883D-761CED57A8F7}" name="Adj. R-squared Pass/Fail"/>
    <tableColumn id="20" xr3:uid="{C0728BBA-42B0-47F1-8B80-9F9B53C69858}" name="Model p-value Pass/Fail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609F9-F2C8-43A9-83E5-CAB7065AA8B1}" name="Table1" displayName="Table1" ref="A1:T41" totalsRowShown="0" headerRowDxfId="1">
  <autoFilter ref="A1:T41" xr:uid="{C4482508-1C79-4A8B-8ECC-E3E2A00B14FA}"/>
  <tableColumns count="20">
    <tableColumn id="1" xr3:uid="{04760D1E-AAB1-4169-858F-13EE965572AA}" name="Filename"/>
    <tableColumn id="2" xr3:uid="{81A29A12-B45E-4601-B9AF-2F2CAC83073F}" name="Format"/>
    <tableColumn id="3" xr3:uid="{18C53161-BD49-442F-8C9E-287074D52132}" name="Min. Shelf-Life (days)"/>
    <tableColumn id="4" xr3:uid="{FC8C1E19-3EE1-419F-AFFC-19E403644CF9}" name="Age of 4C ref on test day (days)"/>
    <tableColumn id="5" xr3:uid="{70486554-A55B-47E3-A5A5-9049169C97AA}" name="Concentrations Included"/>
    <tableColumn id="6" xr3:uid="{D675FF40-DB31-4D5E-B2E7-91C70D58342E}" name="Model Order"/>
    <tableColumn id="7" xr3:uid="{5BE2D499-9668-48F9-998A-34B725E275D7}" name="75% Threshold, No CI"/>
    <tableColumn id="8" xr3:uid="{E990CB85-1822-4E8D-9735-268EB906A467}" name="80% Threshold, No CI"/>
    <tableColumn id="9" xr3:uid="{C08259F6-4816-4C29-B218-32F07DF77EDF}" name="75% Threshold, Lwr 95% CI"/>
    <tableColumn id="10" xr3:uid="{75541E8F-2131-4840-834F-D9C040DAF2D6}" name="80% Threshold, Lwr 95% CI"/>
    <tableColumn id="11" xr3:uid="{02C25977-3F51-4BD8-86A4-F9CA2252404D}" name="R-squared"/>
    <tableColumn id="12" xr3:uid="{6C2F65B0-9D92-4AFC-A81B-CDC82D711D76}" name="Adj. R-squared"/>
    <tableColumn id="13" xr3:uid="{D96B442C-8CA5-46FF-9946-0E49A6BFA24F}" name="Model p-value"/>
    <tableColumn id="14" xr3:uid="{8BF92B42-0D75-43EF-BA77-FEAB945C6867}" name="75%, No CI Pass/Fail"/>
    <tableColumn id="15" xr3:uid="{47328F12-193A-45A3-B1BD-9CDD9ECE1EEF}" name="80%, No CI Pass/Fail"/>
    <tableColumn id="16" xr3:uid="{C47353B9-5353-4198-AEB5-B1E8C5E8D927}" name="75%, 95% CI Pass/Fail"/>
    <tableColumn id="17" xr3:uid="{DD7192D9-922E-4FF7-A393-887DBF773664}" name="80%, 95% CI Pass/Fail"/>
    <tableColumn id="18" xr3:uid="{C67F1984-6714-4E01-84A7-BB225664063C}" name="R-squared Pass/Fail"/>
    <tableColumn id="19" xr3:uid="{FF4F9FE0-C956-4DDD-972B-18147DF31193}" name="Adj. R-squared Pass/Fail"/>
    <tableColumn id="20" xr3:uid="{E517B088-FFC6-4B97-A175-03E8AEFA6260}" name="Model p-value Pass/Fail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7A9B9B-AD13-4992-A983-B46693F978E4}" name="Table6" displayName="Table6" ref="A1:U11" totalsRowShown="0" headerRowDxfId="0">
  <autoFilter ref="A1:U11" xr:uid="{C2F514F0-5F7F-4A81-816F-CE4B4E4E60A6}">
    <filterColumn colId="5">
      <filters>
        <filter val="Linear"/>
      </filters>
    </filterColumn>
  </autoFilter>
  <tableColumns count="21">
    <tableColumn id="1" xr3:uid="{2F01FD4B-3986-40E6-BE87-FFD7D0DB8485}" name="Filename"/>
    <tableColumn id="2" xr3:uid="{078C1ED5-AE23-4DA3-B7BC-138246771911}" name="Format"/>
    <tableColumn id="3" xr3:uid="{5B4E4AE9-F044-4545-B304-B7E58D87EC32}" name="Min. Shelf-Life (days)"/>
    <tableColumn id="4" xr3:uid="{B816C61A-5EE7-4180-97F3-403BBCF48D61}" name="Age of 4C ref on test day (days)"/>
    <tableColumn id="5" xr3:uid="{6C23E4AE-5FF2-45F2-BD37-116B40C502ED}" name="Concentrations Included"/>
    <tableColumn id="6" xr3:uid="{0010944A-F97D-4DBE-B248-B32C187BA1EE}" name="Model Order"/>
    <tableColumn id="7" xr3:uid="{F272A891-AD21-4CDC-8649-0E491C651CBA}" name="75% Threshold, No CI"/>
    <tableColumn id="8" xr3:uid="{F83AE93D-B63D-46E3-8E65-CB8FBA9244A0}" name="80% Threshold, No CI"/>
    <tableColumn id="9" xr3:uid="{A32B8C8C-3C91-461C-80AC-6FD47C8CF7B4}" name="75% Threshold, Lwr 95% CI"/>
    <tableColumn id="10" xr3:uid="{7F23EF03-0501-4993-977F-F9C362E1BD6F}" name="80% Threshold, Lwr 95% CI"/>
    <tableColumn id="11" xr3:uid="{018FCCDF-2BFF-41F7-A278-15BC087AA2AC}" name="R-squared"/>
    <tableColumn id="12" xr3:uid="{0619633C-DFB0-4DF0-884B-6B8DD8087044}" name="Adj. R-squared"/>
    <tableColumn id="13" xr3:uid="{DBB36B9F-5DA9-46F1-9BA2-B85318FDBC3D}" name="Model p-value"/>
    <tableColumn id="14" xr3:uid="{E9F6D2CF-4AD3-4996-A2C5-42FC53E87BAD}" name="75%, No CI Pass/Fail"/>
    <tableColumn id="15" xr3:uid="{3A27ACB5-F3C1-4690-8780-F47C535842CE}" name="80%, No CI Pass/Fail"/>
    <tableColumn id="16" xr3:uid="{B1C06A78-9CA8-4823-B4D5-261A00067856}" name="75%, 95% CI Pass/Fail"/>
    <tableColumn id="17" xr3:uid="{735D1C13-D20D-45D2-B905-6AEA64C723FC}" name="80%, 95% CI Pass/Fail"/>
    <tableColumn id="18" xr3:uid="{C97B4057-C646-4649-9595-6689518555DC}" name="R-squared Pass/Fail"/>
    <tableColumn id="19" xr3:uid="{62927A54-F436-49B4-A5C8-6832E1232E81}" name="Adj. R-squared Pass/Fail"/>
    <tableColumn id="20" xr3:uid="{7856D0E7-50A5-49C6-B658-9F98D63D2E8F}" name="Model p-value Pass/Fail"/>
    <tableColumn id="21" xr3:uid="{F3926B07-0D81-4684-91AB-624D4A3F215D}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2557-189C-4BF8-9560-9089657E8FD9}">
  <dimension ref="A1:U297"/>
  <sheetViews>
    <sheetView workbookViewId="0">
      <selection activeCell="G132" sqref="G132"/>
    </sheetView>
  </sheetViews>
  <sheetFormatPr defaultRowHeight="13.2" x14ac:dyDescent="0.25"/>
  <cols>
    <col min="1" max="1" width="56.6640625" customWidth="1"/>
    <col min="2" max="3" width="11.44140625" customWidth="1"/>
    <col min="4" max="4" width="7.88671875" customWidth="1"/>
    <col min="5" max="5" width="5.44140625" customWidth="1"/>
    <col min="6" max="6" width="15.109375" customWidth="1"/>
    <col min="7" max="7" width="9.88671875" customWidth="1"/>
    <col min="8" max="13" width="11.44140625" customWidth="1"/>
    <col min="14" max="14" width="8.6640625" customWidth="1"/>
    <col min="15" max="21" width="8.5546875" customWidth="1"/>
  </cols>
  <sheetData>
    <row r="1" spans="1:21" s="36" customFormat="1" ht="58.5" customHeight="1" x14ac:dyDescent="0.3">
      <c r="A1" s="1" t="s">
        <v>0</v>
      </c>
      <c r="B1" s="1" t="s">
        <v>141</v>
      </c>
      <c r="C1" s="1" t="s">
        <v>43</v>
      </c>
      <c r="D1" s="1" t="s">
        <v>44</v>
      </c>
      <c r="E1" s="1" t="s">
        <v>45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</row>
    <row r="2" spans="1:21" hidden="1" x14ac:dyDescent="0.25">
      <c r="A2" t="s">
        <v>111</v>
      </c>
      <c r="B2" t="s">
        <v>142</v>
      </c>
      <c r="C2" t="s">
        <v>59</v>
      </c>
      <c r="D2">
        <v>547.5</v>
      </c>
      <c r="F2" t="s">
        <v>11</v>
      </c>
      <c r="G2" t="s">
        <v>12</v>
      </c>
      <c r="H2">
        <v>988</v>
      </c>
      <c r="I2">
        <v>737</v>
      </c>
      <c r="J2">
        <v>918</v>
      </c>
      <c r="K2">
        <v>670</v>
      </c>
      <c r="L2">
        <v>0.92</v>
      </c>
      <c r="M2">
        <v>0.91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hidden="1" x14ac:dyDescent="0.25">
      <c r="A3" t="s">
        <v>111</v>
      </c>
      <c r="B3" t="s">
        <v>142</v>
      </c>
      <c r="C3" t="s">
        <v>59</v>
      </c>
      <c r="D3">
        <v>547.5</v>
      </c>
      <c r="F3" t="s">
        <v>13</v>
      </c>
      <c r="G3" t="s">
        <v>12</v>
      </c>
      <c r="H3">
        <v>1025</v>
      </c>
      <c r="I3">
        <v>778</v>
      </c>
      <c r="J3">
        <v>947</v>
      </c>
      <c r="K3">
        <v>704</v>
      </c>
      <c r="L3">
        <v>0.94</v>
      </c>
      <c r="M3">
        <v>0.94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hidden="1" x14ac:dyDescent="0.25">
      <c r="A4" t="s">
        <v>111</v>
      </c>
      <c r="B4" t="s">
        <v>142</v>
      </c>
      <c r="C4" t="s">
        <v>59</v>
      </c>
      <c r="D4">
        <v>547.5</v>
      </c>
      <c r="F4" t="s">
        <v>11</v>
      </c>
      <c r="G4" t="s">
        <v>14</v>
      </c>
      <c r="H4">
        <v>846</v>
      </c>
      <c r="I4">
        <v>625</v>
      </c>
      <c r="J4">
        <v>801</v>
      </c>
      <c r="K4">
        <v>584</v>
      </c>
      <c r="L4">
        <v>0.95</v>
      </c>
      <c r="M4">
        <v>0.95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hidden="1" x14ac:dyDescent="0.25">
      <c r="A5" t="s">
        <v>111</v>
      </c>
      <c r="B5" t="s">
        <v>142</v>
      </c>
      <c r="C5" t="s">
        <v>59</v>
      </c>
      <c r="D5">
        <v>547.5</v>
      </c>
      <c r="F5" t="s">
        <v>13</v>
      </c>
      <c r="G5" t="s">
        <v>14</v>
      </c>
      <c r="H5">
        <v>898</v>
      </c>
      <c r="I5">
        <v>671</v>
      </c>
      <c r="J5">
        <v>848</v>
      </c>
      <c r="K5">
        <v>627</v>
      </c>
      <c r="L5">
        <v>0.97</v>
      </c>
      <c r="M5">
        <v>0.97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5">
      <c r="A6" t="s">
        <v>112</v>
      </c>
      <c r="B6" t="s">
        <v>142</v>
      </c>
      <c r="C6" t="s">
        <v>59</v>
      </c>
      <c r="D6">
        <v>547.5</v>
      </c>
      <c r="F6" t="s">
        <v>11</v>
      </c>
      <c r="G6" t="s">
        <v>12</v>
      </c>
      <c r="H6">
        <v>391</v>
      </c>
      <c r="I6">
        <v>191</v>
      </c>
      <c r="J6">
        <v>283</v>
      </c>
      <c r="K6">
        <v>87</v>
      </c>
      <c r="L6">
        <v>0.79</v>
      </c>
      <c r="M6">
        <v>0.78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hidden="1" x14ac:dyDescent="0.25">
      <c r="A7" t="s">
        <v>112</v>
      </c>
      <c r="B7" t="s">
        <v>142</v>
      </c>
      <c r="C7" t="s">
        <v>59</v>
      </c>
      <c r="D7">
        <v>547.5</v>
      </c>
      <c r="F7" t="s">
        <v>13</v>
      </c>
      <c r="G7" t="s">
        <v>12</v>
      </c>
      <c r="H7">
        <v>335</v>
      </c>
      <c r="I7">
        <v>127</v>
      </c>
      <c r="J7">
        <v>183</v>
      </c>
      <c r="K7">
        <v>-20</v>
      </c>
      <c r="L7">
        <v>0.77</v>
      </c>
      <c r="M7">
        <v>0.76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25">
      <c r="A8" t="s">
        <v>112</v>
      </c>
      <c r="B8" t="s">
        <v>142</v>
      </c>
      <c r="C8" t="s">
        <v>59</v>
      </c>
      <c r="D8">
        <v>547.5</v>
      </c>
      <c r="F8" t="s">
        <v>11</v>
      </c>
      <c r="G8" t="s">
        <v>14</v>
      </c>
      <c r="H8">
        <v>345</v>
      </c>
      <c r="I8">
        <v>245</v>
      </c>
      <c r="J8">
        <v>305</v>
      </c>
      <c r="K8">
        <v>205</v>
      </c>
      <c r="L8">
        <v>0.93</v>
      </c>
      <c r="M8">
        <v>0.92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</row>
    <row r="9" spans="1:21" hidden="1" x14ac:dyDescent="0.25">
      <c r="A9" t="s">
        <v>112</v>
      </c>
      <c r="B9" t="s">
        <v>142</v>
      </c>
      <c r="C9" t="s">
        <v>59</v>
      </c>
      <c r="D9">
        <v>547.5</v>
      </c>
      <c r="F9" t="s">
        <v>13</v>
      </c>
      <c r="G9" t="s">
        <v>14</v>
      </c>
      <c r="H9">
        <v>315</v>
      </c>
      <c r="I9">
        <v>218</v>
      </c>
      <c r="J9">
        <v>262</v>
      </c>
      <c r="K9">
        <v>165</v>
      </c>
      <c r="L9">
        <v>0.93</v>
      </c>
      <c r="M9">
        <v>0.92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hidden="1" x14ac:dyDescent="0.25">
      <c r="A10" t="s">
        <v>113</v>
      </c>
      <c r="B10" t="s">
        <v>142</v>
      </c>
      <c r="C10" t="s">
        <v>59</v>
      </c>
      <c r="D10">
        <v>547.5</v>
      </c>
      <c r="F10" t="s">
        <v>11</v>
      </c>
      <c r="G10" t="s">
        <v>12</v>
      </c>
      <c r="H10">
        <v>1245</v>
      </c>
      <c r="I10">
        <v>922</v>
      </c>
      <c r="J10">
        <v>1084</v>
      </c>
      <c r="K10">
        <v>769</v>
      </c>
      <c r="L10">
        <v>0.68</v>
      </c>
      <c r="M10">
        <v>0.68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</row>
    <row r="11" spans="1:21" hidden="1" x14ac:dyDescent="0.25">
      <c r="A11" t="s">
        <v>113</v>
      </c>
      <c r="B11" t="s">
        <v>142</v>
      </c>
      <c r="C11" t="s">
        <v>59</v>
      </c>
      <c r="D11">
        <v>547.5</v>
      </c>
      <c r="F11" t="s">
        <v>13</v>
      </c>
      <c r="G11" t="s">
        <v>12</v>
      </c>
      <c r="H11">
        <v>1399</v>
      </c>
      <c r="I11">
        <v>1011</v>
      </c>
      <c r="J11">
        <v>1178</v>
      </c>
      <c r="K11">
        <v>803</v>
      </c>
      <c r="L11">
        <v>0.69</v>
      </c>
      <c r="M11">
        <v>0.68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</row>
    <row r="12" spans="1:21" hidden="1" x14ac:dyDescent="0.25">
      <c r="A12" t="s">
        <v>113</v>
      </c>
      <c r="B12" t="s">
        <v>142</v>
      </c>
      <c r="C12" t="s">
        <v>59</v>
      </c>
      <c r="D12">
        <v>547.5</v>
      </c>
      <c r="F12" t="s">
        <v>11</v>
      </c>
      <c r="G12" t="s">
        <v>14</v>
      </c>
      <c r="H12">
        <v>1001</v>
      </c>
      <c r="I12">
        <v>701</v>
      </c>
      <c r="J12">
        <v>872</v>
      </c>
      <c r="K12">
        <v>606</v>
      </c>
      <c r="L12">
        <v>0.76</v>
      </c>
      <c r="M12">
        <v>0.75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hidden="1" x14ac:dyDescent="0.25">
      <c r="A13" t="s">
        <v>113</v>
      </c>
      <c r="B13" t="s">
        <v>142</v>
      </c>
      <c r="C13" t="s">
        <v>59</v>
      </c>
      <c r="D13">
        <v>547.5</v>
      </c>
      <c r="F13" t="s">
        <v>13</v>
      </c>
      <c r="G13" t="s">
        <v>14</v>
      </c>
      <c r="H13">
        <v>1121</v>
      </c>
      <c r="I13">
        <v>724</v>
      </c>
      <c r="J13">
        <v>932</v>
      </c>
      <c r="K13">
        <v>615</v>
      </c>
      <c r="L13">
        <v>0.82</v>
      </c>
      <c r="M13">
        <v>0.8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idden="1" x14ac:dyDescent="0.25">
      <c r="A14" t="s">
        <v>114</v>
      </c>
      <c r="B14" t="s">
        <v>142</v>
      </c>
      <c r="C14" t="s">
        <v>59</v>
      </c>
      <c r="D14">
        <v>547.5</v>
      </c>
      <c r="F14" t="s">
        <v>11</v>
      </c>
      <c r="G14" t="s">
        <v>12</v>
      </c>
      <c r="H14">
        <v>1842</v>
      </c>
      <c r="I14">
        <v>1452</v>
      </c>
      <c r="J14">
        <v>1457</v>
      </c>
      <c r="K14">
        <v>1088</v>
      </c>
      <c r="L14">
        <v>0.28999999999999998</v>
      </c>
      <c r="M14">
        <v>0.28000000000000003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</row>
    <row r="15" spans="1:21" hidden="1" x14ac:dyDescent="0.25">
      <c r="A15" t="s">
        <v>114</v>
      </c>
      <c r="B15" t="s">
        <v>142</v>
      </c>
      <c r="C15" t="s">
        <v>59</v>
      </c>
      <c r="D15">
        <v>547.5</v>
      </c>
      <c r="F15" t="s">
        <v>13</v>
      </c>
      <c r="G15" t="s">
        <v>12</v>
      </c>
      <c r="H15">
        <v>1887</v>
      </c>
      <c r="I15">
        <v>1423</v>
      </c>
      <c r="J15">
        <v>1298</v>
      </c>
      <c r="K15">
        <v>870</v>
      </c>
      <c r="L15">
        <v>0.24</v>
      </c>
      <c r="M15">
        <v>0.21</v>
      </c>
      <c r="N15">
        <v>4.0000000000000001E-3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</row>
    <row r="16" spans="1:21" hidden="1" x14ac:dyDescent="0.25">
      <c r="A16" t="s">
        <v>114</v>
      </c>
      <c r="B16" t="s">
        <v>142</v>
      </c>
      <c r="C16" t="s">
        <v>59</v>
      </c>
      <c r="D16">
        <v>547.5</v>
      </c>
      <c r="F16" t="s">
        <v>11</v>
      </c>
      <c r="G16" t="s">
        <v>14</v>
      </c>
      <c r="H16">
        <v>1847</v>
      </c>
      <c r="I16">
        <v>1445</v>
      </c>
      <c r="J16">
        <v>1406</v>
      </c>
      <c r="K16">
        <v>1092</v>
      </c>
      <c r="L16">
        <v>0.28999999999999998</v>
      </c>
      <c r="M16">
        <v>0.27</v>
      </c>
      <c r="N16">
        <v>0.95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</row>
    <row r="17" spans="1:21" hidden="1" x14ac:dyDescent="0.25">
      <c r="A17" t="s">
        <v>114</v>
      </c>
      <c r="B17" t="s">
        <v>142</v>
      </c>
      <c r="C17" t="s">
        <v>59</v>
      </c>
      <c r="D17">
        <v>547.5</v>
      </c>
      <c r="F17" t="s">
        <v>13</v>
      </c>
      <c r="G17" t="s">
        <v>14</v>
      </c>
      <c r="I17">
        <v>1294</v>
      </c>
      <c r="J17">
        <v>1144</v>
      </c>
      <c r="K17">
        <v>719</v>
      </c>
      <c r="L17">
        <v>0.26</v>
      </c>
      <c r="M17">
        <v>0.21</v>
      </c>
      <c r="N17">
        <v>0.376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</row>
    <row r="18" spans="1:21" hidden="1" x14ac:dyDescent="0.25">
      <c r="A18" t="s">
        <v>115</v>
      </c>
      <c r="B18" t="s">
        <v>142</v>
      </c>
      <c r="C18" t="s">
        <v>59</v>
      </c>
      <c r="D18">
        <v>547.5</v>
      </c>
      <c r="F18" t="s">
        <v>11</v>
      </c>
      <c r="G18" t="s">
        <v>12</v>
      </c>
      <c r="H18">
        <v>2103</v>
      </c>
      <c r="I18">
        <v>1596</v>
      </c>
      <c r="J18">
        <v>1879</v>
      </c>
      <c r="K18">
        <v>1387</v>
      </c>
      <c r="L18">
        <v>0.57999999999999996</v>
      </c>
      <c r="M18">
        <v>0.57999999999999996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</row>
    <row r="19" spans="1:21" hidden="1" x14ac:dyDescent="0.25">
      <c r="A19" t="s">
        <v>115</v>
      </c>
      <c r="B19" t="s">
        <v>142</v>
      </c>
      <c r="C19" t="s">
        <v>59</v>
      </c>
      <c r="D19">
        <v>547.5</v>
      </c>
      <c r="F19" t="s">
        <v>13</v>
      </c>
      <c r="G19" t="s">
        <v>12</v>
      </c>
      <c r="H19">
        <v>2196</v>
      </c>
      <c r="I19">
        <v>1679</v>
      </c>
      <c r="J19">
        <v>1933</v>
      </c>
      <c r="K19">
        <v>1433</v>
      </c>
      <c r="L19">
        <v>0.65</v>
      </c>
      <c r="M19">
        <v>0.63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</row>
    <row r="20" spans="1:21" x14ac:dyDescent="0.25">
      <c r="A20" t="s">
        <v>115</v>
      </c>
      <c r="B20" t="s">
        <v>142</v>
      </c>
      <c r="C20" t="s">
        <v>59</v>
      </c>
      <c r="D20">
        <v>547.5</v>
      </c>
      <c r="F20" t="s">
        <v>11</v>
      </c>
      <c r="G20" t="s">
        <v>14</v>
      </c>
      <c r="K20">
        <v>1277</v>
      </c>
      <c r="L20">
        <v>0.62</v>
      </c>
      <c r="M20">
        <v>0.61</v>
      </c>
      <c r="N20">
        <v>2.4E-2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</row>
    <row r="21" spans="1:21" hidden="1" x14ac:dyDescent="0.25">
      <c r="A21" t="s">
        <v>115</v>
      </c>
      <c r="B21" t="s">
        <v>142</v>
      </c>
      <c r="C21" t="s">
        <v>59</v>
      </c>
      <c r="D21">
        <v>547.5</v>
      </c>
      <c r="F21" t="s">
        <v>13</v>
      </c>
      <c r="G21" t="s">
        <v>14</v>
      </c>
      <c r="K21">
        <v>1323</v>
      </c>
      <c r="L21">
        <v>0.7</v>
      </c>
      <c r="M21">
        <v>0.67</v>
      </c>
      <c r="N21">
        <v>3.9E-2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</row>
    <row r="22" spans="1:21" hidden="1" x14ac:dyDescent="0.25">
      <c r="A22" t="s">
        <v>116</v>
      </c>
      <c r="B22" t="s">
        <v>142</v>
      </c>
      <c r="C22" t="s">
        <v>59</v>
      </c>
      <c r="D22">
        <v>547.5</v>
      </c>
      <c r="F22" t="s">
        <v>11</v>
      </c>
      <c r="G22" t="s">
        <v>12</v>
      </c>
      <c r="H22">
        <v>5454</v>
      </c>
      <c r="I22">
        <v>4693</v>
      </c>
      <c r="J22">
        <v>4335</v>
      </c>
      <c r="K22">
        <v>3651</v>
      </c>
      <c r="L22">
        <v>0.09</v>
      </c>
      <c r="M22">
        <v>7.0000000000000007E-2</v>
      </c>
      <c r="N22">
        <v>2.5999999999999999E-2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</row>
    <row r="23" spans="1:21" hidden="1" x14ac:dyDescent="0.25">
      <c r="A23" t="s">
        <v>116</v>
      </c>
      <c r="B23" t="s">
        <v>142</v>
      </c>
      <c r="C23" t="s">
        <v>59</v>
      </c>
      <c r="D23">
        <v>547.5</v>
      </c>
      <c r="F23" t="s">
        <v>13</v>
      </c>
      <c r="G23" t="s">
        <v>12</v>
      </c>
      <c r="H23">
        <v>8054</v>
      </c>
      <c r="I23">
        <v>6869</v>
      </c>
      <c r="J23">
        <v>5433</v>
      </c>
      <c r="K23">
        <v>4477</v>
      </c>
      <c r="L23">
        <v>0.04</v>
      </c>
      <c r="M23">
        <v>0.01</v>
      </c>
      <c r="N23">
        <v>0.27400000000000002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 hidden="1" x14ac:dyDescent="0.25">
      <c r="A24" t="s">
        <v>116</v>
      </c>
      <c r="B24" t="s">
        <v>142</v>
      </c>
      <c r="C24" t="s">
        <v>59</v>
      </c>
      <c r="D24">
        <v>547.5</v>
      </c>
      <c r="F24" t="s">
        <v>11</v>
      </c>
      <c r="G24" t="s">
        <v>14</v>
      </c>
      <c r="H24">
        <v>2138</v>
      </c>
      <c r="I24">
        <v>2041</v>
      </c>
      <c r="J24">
        <v>1969</v>
      </c>
      <c r="K24">
        <v>1874</v>
      </c>
      <c r="L24">
        <v>0.28000000000000003</v>
      </c>
      <c r="M24">
        <v>0.25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</row>
    <row r="25" spans="1:21" hidden="1" x14ac:dyDescent="0.25">
      <c r="A25" t="s">
        <v>116</v>
      </c>
      <c r="B25" t="s">
        <v>142</v>
      </c>
      <c r="C25" t="s">
        <v>59</v>
      </c>
      <c r="D25">
        <v>547.5</v>
      </c>
      <c r="F25" t="s">
        <v>13</v>
      </c>
      <c r="G25" t="s">
        <v>14</v>
      </c>
      <c r="H25">
        <v>2266</v>
      </c>
      <c r="I25">
        <v>2161</v>
      </c>
      <c r="J25">
        <v>1993</v>
      </c>
      <c r="K25">
        <v>1891</v>
      </c>
      <c r="L25">
        <v>0.2</v>
      </c>
      <c r="M25">
        <v>0.15</v>
      </c>
      <c r="N25">
        <v>2.1999999999999999E-2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1</v>
      </c>
    </row>
    <row r="26" spans="1:21" hidden="1" x14ac:dyDescent="0.25">
      <c r="A26" t="s">
        <v>117</v>
      </c>
      <c r="B26" t="s">
        <v>142</v>
      </c>
      <c r="C26" t="s">
        <v>59</v>
      </c>
      <c r="D26">
        <v>547.5</v>
      </c>
      <c r="F26" t="s">
        <v>11</v>
      </c>
      <c r="G26" t="s">
        <v>12</v>
      </c>
      <c r="H26">
        <v>1625</v>
      </c>
      <c r="I26">
        <v>1195</v>
      </c>
      <c r="J26">
        <v>1450</v>
      </c>
      <c r="K26">
        <v>1030</v>
      </c>
      <c r="L26">
        <v>0.67</v>
      </c>
      <c r="M26">
        <v>0.66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1</v>
      </c>
    </row>
    <row r="27" spans="1:21" hidden="1" x14ac:dyDescent="0.25">
      <c r="A27" t="s">
        <v>117</v>
      </c>
      <c r="B27" t="s">
        <v>142</v>
      </c>
      <c r="C27" t="s">
        <v>59</v>
      </c>
      <c r="D27">
        <v>547.5</v>
      </c>
      <c r="F27" t="s">
        <v>13</v>
      </c>
      <c r="G27" t="s">
        <v>12</v>
      </c>
      <c r="H27">
        <v>1543</v>
      </c>
      <c r="I27">
        <v>1110</v>
      </c>
      <c r="J27">
        <v>1342</v>
      </c>
      <c r="K27">
        <v>922</v>
      </c>
      <c r="L27">
        <v>0.74</v>
      </c>
      <c r="M27">
        <v>0.73</v>
      </c>
      <c r="N27">
        <v>0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1</v>
      </c>
    </row>
    <row r="28" spans="1:21" x14ac:dyDescent="0.25">
      <c r="A28" t="s">
        <v>117</v>
      </c>
      <c r="B28" t="s">
        <v>142</v>
      </c>
      <c r="C28" t="s">
        <v>59</v>
      </c>
      <c r="D28">
        <v>547.5</v>
      </c>
      <c r="F28" t="s">
        <v>11</v>
      </c>
      <c r="G28" t="s">
        <v>14</v>
      </c>
      <c r="I28">
        <v>893</v>
      </c>
      <c r="J28">
        <v>1305</v>
      </c>
      <c r="K28">
        <v>786</v>
      </c>
      <c r="L28">
        <v>0.78</v>
      </c>
      <c r="M28">
        <v>0.77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1</v>
      </c>
    </row>
    <row r="29" spans="1:21" hidden="1" x14ac:dyDescent="0.25">
      <c r="A29" t="s">
        <v>117</v>
      </c>
      <c r="B29" t="s">
        <v>142</v>
      </c>
      <c r="C29" t="s">
        <v>59</v>
      </c>
      <c r="D29">
        <v>547.5</v>
      </c>
      <c r="F29" t="s">
        <v>13</v>
      </c>
      <c r="G29" t="s">
        <v>14</v>
      </c>
      <c r="I29">
        <v>830</v>
      </c>
      <c r="J29">
        <v>1166</v>
      </c>
      <c r="K29">
        <v>722</v>
      </c>
      <c r="L29">
        <v>0.85</v>
      </c>
      <c r="M29">
        <v>0.84</v>
      </c>
      <c r="N29">
        <v>0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hidden="1" x14ac:dyDescent="0.25">
      <c r="A30" t="s">
        <v>118</v>
      </c>
      <c r="B30" t="s">
        <v>142</v>
      </c>
      <c r="C30" t="s">
        <v>59</v>
      </c>
      <c r="D30">
        <v>547.5</v>
      </c>
      <c r="F30" t="s">
        <v>11</v>
      </c>
      <c r="G30" t="s">
        <v>12</v>
      </c>
      <c r="H30">
        <v>928</v>
      </c>
      <c r="I30">
        <v>647</v>
      </c>
      <c r="J30">
        <v>772</v>
      </c>
      <c r="K30">
        <v>498</v>
      </c>
      <c r="L30">
        <v>0.67</v>
      </c>
      <c r="M30">
        <v>0.67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</row>
    <row r="31" spans="1:21" hidden="1" x14ac:dyDescent="0.25">
      <c r="A31" t="s">
        <v>118</v>
      </c>
      <c r="B31" t="s">
        <v>142</v>
      </c>
      <c r="C31" t="s">
        <v>59</v>
      </c>
      <c r="D31">
        <v>547.5</v>
      </c>
      <c r="F31" t="s">
        <v>13</v>
      </c>
      <c r="G31" t="s">
        <v>12</v>
      </c>
      <c r="H31">
        <v>798</v>
      </c>
      <c r="I31">
        <v>520</v>
      </c>
      <c r="J31">
        <v>626</v>
      </c>
      <c r="K31">
        <v>355</v>
      </c>
      <c r="L31">
        <v>0.75</v>
      </c>
      <c r="M31">
        <v>0.74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</row>
    <row r="32" spans="1:21" hidden="1" x14ac:dyDescent="0.25">
      <c r="A32" t="s">
        <v>118</v>
      </c>
      <c r="B32" t="s">
        <v>142</v>
      </c>
      <c r="C32" t="s">
        <v>59</v>
      </c>
      <c r="D32">
        <v>547.5</v>
      </c>
      <c r="F32" t="s">
        <v>11</v>
      </c>
      <c r="G32" t="s">
        <v>14</v>
      </c>
      <c r="H32">
        <v>673</v>
      </c>
      <c r="I32">
        <v>489</v>
      </c>
      <c r="J32">
        <v>588</v>
      </c>
      <c r="K32">
        <v>412</v>
      </c>
      <c r="L32">
        <v>0.79</v>
      </c>
      <c r="M32">
        <v>0.78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</row>
    <row r="33" spans="1:21" hidden="1" x14ac:dyDescent="0.25">
      <c r="A33" t="s">
        <v>118</v>
      </c>
      <c r="B33" t="s">
        <v>142</v>
      </c>
      <c r="C33" t="s">
        <v>59</v>
      </c>
      <c r="D33">
        <v>547.5</v>
      </c>
      <c r="F33" t="s">
        <v>13</v>
      </c>
      <c r="G33" t="s">
        <v>14</v>
      </c>
      <c r="H33">
        <v>568</v>
      </c>
      <c r="I33">
        <v>409</v>
      </c>
      <c r="J33">
        <v>502</v>
      </c>
      <c r="K33">
        <v>347</v>
      </c>
      <c r="L33">
        <v>0.91</v>
      </c>
      <c r="M33">
        <v>0.9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</row>
    <row r="34" spans="1:21" hidden="1" x14ac:dyDescent="0.25">
      <c r="A34" t="s">
        <v>119</v>
      </c>
      <c r="B34" t="s">
        <v>142</v>
      </c>
      <c r="C34" t="s">
        <v>59</v>
      </c>
      <c r="D34">
        <v>547.5</v>
      </c>
      <c r="F34" t="s">
        <v>11</v>
      </c>
      <c r="G34" t="s">
        <v>12</v>
      </c>
      <c r="H34">
        <v>5676</v>
      </c>
      <c r="I34">
        <v>4583</v>
      </c>
      <c r="J34">
        <v>4941</v>
      </c>
      <c r="K34">
        <v>3921</v>
      </c>
      <c r="L34">
        <v>0.21</v>
      </c>
      <c r="M34">
        <v>0.2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1</v>
      </c>
    </row>
    <row r="35" spans="1:21" hidden="1" x14ac:dyDescent="0.25">
      <c r="A35" t="s">
        <v>119</v>
      </c>
      <c r="B35" t="s">
        <v>142</v>
      </c>
      <c r="C35" t="s">
        <v>59</v>
      </c>
      <c r="D35">
        <v>547.5</v>
      </c>
      <c r="F35" t="s">
        <v>13</v>
      </c>
      <c r="G35" t="s">
        <v>12</v>
      </c>
      <c r="H35">
        <v>4816</v>
      </c>
      <c r="I35">
        <v>3880</v>
      </c>
      <c r="J35">
        <v>4127</v>
      </c>
      <c r="K35">
        <v>3254</v>
      </c>
      <c r="L35">
        <v>0.32</v>
      </c>
      <c r="M35">
        <v>0.28999999999999998</v>
      </c>
      <c r="N35">
        <v>1E-3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</row>
    <row r="36" spans="1:21" hidden="1" x14ac:dyDescent="0.25">
      <c r="A36" t="s">
        <v>119</v>
      </c>
      <c r="B36" t="s">
        <v>142</v>
      </c>
      <c r="C36" t="s">
        <v>59</v>
      </c>
      <c r="D36">
        <v>547.5</v>
      </c>
      <c r="F36" t="s">
        <v>11</v>
      </c>
      <c r="G36" t="s">
        <v>14</v>
      </c>
      <c r="H36">
        <v>3202</v>
      </c>
      <c r="I36">
        <v>2855</v>
      </c>
      <c r="J36">
        <v>2646</v>
      </c>
      <c r="K36">
        <v>2365</v>
      </c>
      <c r="L36">
        <v>0.23</v>
      </c>
      <c r="M36">
        <v>0.2</v>
      </c>
      <c r="N36">
        <v>0.32500000000000001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hidden="1" x14ac:dyDescent="0.25">
      <c r="A37" t="s">
        <v>119</v>
      </c>
      <c r="B37" t="s">
        <v>142</v>
      </c>
      <c r="C37" t="s">
        <v>59</v>
      </c>
      <c r="D37">
        <v>547.5</v>
      </c>
      <c r="F37" t="s">
        <v>13</v>
      </c>
      <c r="G37" t="s">
        <v>14</v>
      </c>
      <c r="H37">
        <v>2688</v>
      </c>
      <c r="I37">
        <v>2421</v>
      </c>
      <c r="J37">
        <v>2331</v>
      </c>
      <c r="K37">
        <v>2095</v>
      </c>
      <c r="L37">
        <v>0.37</v>
      </c>
      <c r="M37">
        <v>0.32</v>
      </c>
      <c r="N37">
        <v>0.15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</row>
    <row r="38" spans="1:21" x14ac:dyDescent="0.25">
      <c r="A38" t="s">
        <v>120</v>
      </c>
      <c r="B38" t="s">
        <v>142</v>
      </c>
      <c r="C38" t="s">
        <v>59</v>
      </c>
      <c r="D38">
        <v>547.5</v>
      </c>
      <c r="F38" t="s">
        <v>11</v>
      </c>
      <c r="G38" t="s">
        <v>12</v>
      </c>
      <c r="H38">
        <v>-88999</v>
      </c>
      <c r="I38">
        <v>-73791</v>
      </c>
      <c r="J38">
        <v>47296</v>
      </c>
      <c r="K38">
        <v>37691</v>
      </c>
      <c r="L38">
        <v>0</v>
      </c>
      <c r="M38">
        <v>-0.02</v>
      </c>
      <c r="N38">
        <v>0.91700000000000004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</row>
    <row r="39" spans="1:21" hidden="1" x14ac:dyDescent="0.25">
      <c r="A39" t="s">
        <v>120</v>
      </c>
      <c r="B39" t="s">
        <v>142</v>
      </c>
      <c r="C39" t="s">
        <v>59</v>
      </c>
      <c r="D39">
        <v>547.5</v>
      </c>
      <c r="F39" t="s">
        <v>13</v>
      </c>
      <c r="G39" t="s">
        <v>12</v>
      </c>
      <c r="H39">
        <v>41091</v>
      </c>
      <c r="I39">
        <v>34071</v>
      </c>
      <c r="J39">
        <v>11868</v>
      </c>
      <c r="K39">
        <v>9261</v>
      </c>
      <c r="L39">
        <v>0</v>
      </c>
      <c r="M39">
        <v>-0.03</v>
      </c>
      <c r="N39">
        <v>0.873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</row>
    <row r="40" spans="1:21" hidden="1" x14ac:dyDescent="0.25">
      <c r="A40" t="s">
        <v>120</v>
      </c>
      <c r="B40" t="s">
        <v>142</v>
      </c>
      <c r="C40" t="s">
        <v>59</v>
      </c>
      <c r="D40">
        <v>547.5</v>
      </c>
      <c r="F40" t="s">
        <v>11</v>
      </c>
      <c r="G40" t="s">
        <v>14</v>
      </c>
      <c r="H40">
        <v>2819</v>
      </c>
      <c r="I40">
        <v>2670</v>
      </c>
      <c r="J40">
        <v>2322</v>
      </c>
      <c r="K40">
        <v>2187</v>
      </c>
      <c r="L40">
        <v>0.04</v>
      </c>
      <c r="M40">
        <v>0</v>
      </c>
      <c r="N40">
        <v>0.14199999999999999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</row>
    <row r="41" spans="1:21" hidden="1" x14ac:dyDescent="0.25">
      <c r="A41" t="s">
        <v>120</v>
      </c>
      <c r="B41" t="s">
        <v>142</v>
      </c>
      <c r="C41" t="s">
        <v>59</v>
      </c>
      <c r="D41">
        <v>547.5</v>
      </c>
      <c r="F41" t="s">
        <v>13</v>
      </c>
      <c r="G41" t="s">
        <v>14</v>
      </c>
      <c r="H41">
        <v>2543</v>
      </c>
      <c r="I41">
        <v>2413</v>
      </c>
      <c r="J41">
        <v>2060</v>
      </c>
      <c r="K41">
        <v>1939</v>
      </c>
      <c r="L41">
        <v>0.06</v>
      </c>
      <c r="M41">
        <v>0</v>
      </c>
      <c r="N41">
        <v>0.17199999999999999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 hidden="1" x14ac:dyDescent="0.25">
      <c r="A42" t="s">
        <v>121</v>
      </c>
      <c r="B42" t="s">
        <v>142</v>
      </c>
      <c r="C42" t="s">
        <v>122</v>
      </c>
      <c r="D42">
        <v>547.5</v>
      </c>
      <c r="F42" t="s">
        <v>11</v>
      </c>
      <c r="G42" t="s">
        <v>12</v>
      </c>
      <c r="H42">
        <v>602</v>
      </c>
      <c r="I42">
        <v>385</v>
      </c>
      <c r="J42">
        <v>439</v>
      </c>
      <c r="K42">
        <v>228</v>
      </c>
      <c r="L42">
        <v>0.63</v>
      </c>
      <c r="M42">
        <v>0.62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</row>
    <row r="43" spans="1:21" hidden="1" x14ac:dyDescent="0.25">
      <c r="A43" t="s">
        <v>121</v>
      </c>
      <c r="B43" t="s">
        <v>142</v>
      </c>
      <c r="C43" t="s">
        <v>122</v>
      </c>
      <c r="D43">
        <v>547.5</v>
      </c>
      <c r="F43" t="s">
        <v>13</v>
      </c>
      <c r="G43" t="s">
        <v>12</v>
      </c>
      <c r="H43">
        <v>449</v>
      </c>
      <c r="I43">
        <v>231</v>
      </c>
      <c r="J43">
        <v>299</v>
      </c>
      <c r="K43">
        <v>86</v>
      </c>
      <c r="L43">
        <v>0.78</v>
      </c>
      <c r="M43">
        <v>0.77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</row>
    <row r="44" spans="1:21" x14ac:dyDescent="0.25">
      <c r="A44" t="s">
        <v>121</v>
      </c>
      <c r="B44" t="s">
        <v>142</v>
      </c>
      <c r="C44" t="s">
        <v>122</v>
      </c>
      <c r="D44">
        <v>547.5</v>
      </c>
      <c r="F44" t="s">
        <v>11</v>
      </c>
      <c r="G44" t="s">
        <v>14</v>
      </c>
      <c r="H44">
        <v>482</v>
      </c>
      <c r="I44">
        <v>348</v>
      </c>
      <c r="J44">
        <v>376</v>
      </c>
      <c r="K44">
        <v>242</v>
      </c>
      <c r="L44">
        <v>0.69</v>
      </c>
      <c r="M44">
        <v>0.68</v>
      </c>
      <c r="N44">
        <v>2E-3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</row>
    <row r="45" spans="1:21" hidden="1" x14ac:dyDescent="0.25">
      <c r="A45" t="s">
        <v>121</v>
      </c>
      <c r="B45" t="s">
        <v>142</v>
      </c>
      <c r="C45" t="s">
        <v>122</v>
      </c>
      <c r="D45">
        <v>547.5</v>
      </c>
      <c r="F45" t="s">
        <v>13</v>
      </c>
      <c r="G45" t="s">
        <v>14</v>
      </c>
      <c r="H45">
        <v>376</v>
      </c>
      <c r="I45">
        <v>264</v>
      </c>
      <c r="J45">
        <v>315</v>
      </c>
      <c r="K45">
        <v>203</v>
      </c>
      <c r="L45">
        <v>0.91</v>
      </c>
      <c r="M45">
        <v>0.91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</row>
    <row r="46" spans="1:21" hidden="1" x14ac:dyDescent="0.25">
      <c r="A46" t="s">
        <v>123</v>
      </c>
      <c r="B46" t="s">
        <v>142</v>
      </c>
      <c r="C46" t="s">
        <v>122</v>
      </c>
      <c r="D46">
        <v>547.5</v>
      </c>
      <c r="F46" t="s">
        <v>11</v>
      </c>
      <c r="G46" t="s">
        <v>12</v>
      </c>
      <c r="H46">
        <v>1448</v>
      </c>
      <c r="I46">
        <v>1152</v>
      </c>
      <c r="J46">
        <v>1293</v>
      </c>
      <c r="K46">
        <v>1004</v>
      </c>
      <c r="L46">
        <v>0.71</v>
      </c>
      <c r="M46">
        <v>0.71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1</v>
      </c>
    </row>
    <row r="47" spans="1:21" hidden="1" x14ac:dyDescent="0.25">
      <c r="A47" t="s">
        <v>123</v>
      </c>
      <c r="B47" t="s">
        <v>142</v>
      </c>
      <c r="C47" t="s">
        <v>122</v>
      </c>
      <c r="D47">
        <v>547.5</v>
      </c>
      <c r="F47" t="s">
        <v>13</v>
      </c>
      <c r="G47" t="s">
        <v>12</v>
      </c>
      <c r="H47">
        <v>1275</v>
      </c>
      <c r="I47">
        <v>1012</v>
      </c>
      <c r="J47">
        <v>1119</v>
      </c>
      <c r="K47">
        <v>861</v>
      </c>
      <c r="L47">
        <v>0.81</v>
      </c>
      <c r="M47">
        <v>0.81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hidden="1" x14ac:dyDescent="0.25">
      <c r="A48" t="s">
        <v>123</v>
      </c>
      <c r="B48" t="s">
        <v>142</v>
      </c>
      <c r="C48" t="s">
        <v>122</v>
      </c>
      <c r="D48">
        <v>547.5</v>
      </c>
      <c r="F48" t="s">
        <v>11</v>
      </c>
      <c r="G48" t="s">
        <v>14</v>
      </c>
      <c r="H48">
        <v>1454</v>
      </c>
      <c r="I48">
        <v>1186</v>
      </c>
      <c r="J48">
        <v>1308</v>
      </c>
      <c r="K48">
        <v>1052</v>
      </c>
      <c r="L48">
        <v>0.71</v>
      </c>
      <c r="M48">
        <v>0.7</v>
      </c>
      <c r="N48">
        <v>0.48799999999999999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</row>
    <row r="49" spans="1:21" hidden="1" x14ac:dyDescent="0.25">
      <c r="A49" t="s">
        <v>123</v>
      </c>
      <c r="B49" t="s">
        <v>142</v>
      </c>
      <c r="C49" t="s">
        <v>122</v>
      </c>
      <c r="D49">
        <v>547.5</v>
      </c>
      <c r="F49" t="s">
        <v>13</v>
      </c>
      <c r="G49" t="s">
        <v>14</v>
      </c>
      <c r="H49">
        <v>1265</v>
      </c>
      <c r="I49">
        <v>997</v>
      </c>
      <c r="J49">
        <v>1113</v>
      </c>
      <c r="K49">
        <v>859</v>
      </c>
      <c r="L49">
        <v>0.81</v>
      </c>
      <c r="M49">
        <v>0.8</v>
      </c>
      <c r="N49">
        <v>0.83599999999999997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</row>
    <row r="50" spans="1:21" x14ac:dyDescent="0.25">
      <c r="A50" t="s">
        <v>124</v>
      </c>
      <c r="B50" t="s">
        <v>142</v>
      </c>
      <c r="C50" t="s">
        <v>125</v>
      </c>
      <c r="D50">
        <v>547.5</v>
      </c>
      <c r="F50" t="s">
        <v>11</v>
      </c>
      <c r="G50" t="s">
        <v>12</v>
      </c>
      <c r="H50">
        <v>333</v>
      </c>
      <c r="I50">
        <v>91</v>
      </c>
      <c r="J50">
        <v>187</v>
      </c>
      <c r="K50">
        <v>-48</v>
      </c>
      <c r="L50">
        <v>0.66</v>
      </c>
      <c r="M50">
        <v>0.66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</row>
    <row r="51" spans="1:21" hidden="1" x14ac:dyDescent="0.25">
      <c r="A51" t="s">
        <v>124</v>
      </c>
      <c r="B51" t="s">
        <v>142</v>
      </c>
      <c r="C51" t="s">
        <v>125</v>
      </c>
      <c r="D51">
        <v>547.5</v>
      </c>
      <c r="F51" t="s">
        <v>13</v>
      </c>
      <c r="G51" t="s">
        <v>12</v>
      </c>
      <c r="H51">
        <v>294</v>
      </c>
      <c r="I51">
        <v>58</v>
      </c>
      <c r="J51">
        <v>106</v>
      </c>
      <c r="K51">
        <v>-123</v>
      </c>
      <c r="L51">
        <v>0.68</v>
      </c>
      <c r="M51">
        <v>0.67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</row>
    <row r="52" spans="1:21" x14ac:dyDescent="0.25">
      <c r="A52" t="s">
        <v>124</v>
      </c>
      <c r="B52" t="s">
        <v>142</v>
      </c>
      <c r="C52" t="s">
        <v>125</v>
      </c>
      <c r="D52">
        <v>547.5</v>
      </c>
      <c r="F52" t="s">
        <v>11</v>
      </c>
      <c r="G52" t="s">
        <v>14</v>
      </c>
      <c r="H52">
        <v>312</v>
      </c>
      <c r="I52">
        <v>213</v>
      </c>
      <c r="J52">
        <v>265</v>
      </c>
      <c r="K52">
        <v>167</v>
      </c>
      <c r="L52">
        <v>0.88</v>
      </c>
      <c r="M52">
        <v>0.87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</row>
    <row r="53" spans="1:21" hidden="1" x14ac:dyDescent="0.25">
      <c r="A53" t="s">
        <v>124</v>
      </c>
      <c r="B53" t="s">
        <v>142</v>
      </c>
      <c r="C53" t="s">
        <v>125</v>
      </c>
      <c r="D53">
        <v>547.5</v>
      </c>
      <c r="F53" t="s">
        <v>13</v>
      </c>
      <c r="G53" t="s">
        <v>14</v>
      </c>
      <c r="H53">
        <v>296</v>
      </c>
      <c r="I53">
        <v>201</v>
      </c>
      <c r="J53">
        <v>240</v>
      </c>
      <c r="K53">
        <v>146</v>
      </c>
      <c r="L53">
        <v>0.91</v>
      </c>
      <c r="M53">
        <v>0.9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</row>
    <row r="54" spans="1:21" hidden="1" x14ac:dyDescent="0.25">
      <c r="A54" t="s">
        <v>126</v>
      </c>
      <c r="B54" t="s">
        <v>142</v>
      </c>
      <c r="C54" t="s">
        <v>125</v>
      </c>
      <c r="D54">
        <v>547.5</v>
      </c>
      <c r="F54" t="s">
        <v>11</v>
      </c>
      <c r="G54" t="s">
        <v>12</v>
      </c>
      <c r="H54">
        <v>815</v>
      </c>
      <c r="I54">
        <v>547</v>
      </c>
      <c r="J54">
        <v>682</v>
      </c>
      <c r="K54">
        <v>419</v>
      </c>
      <c r="L54">
        <v>0.73</v>
      </c>
      <c r="M54">
        <v>0.72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</row>
    <row r="55" spans="1:21" hidden="1" x14ac:dyDescent="0.25">
      <c r="A55" t="s">
        <v>126</v>
      </c>
      <c r="B55" t="s">
        <v>142</v>
      </c>
      <c r="C55" t="s">
        <v>125</v>
      </c>
      <c r="D55">
        <v>547.5</v>
      </c>
      <c r="F55" t="s">
        <v>13</v>
      </c>
      <c r="G55" t="s">
        <v>12</v>
      </c>
      <c r="H55">
        <v>784</v>
      </c>
      <c r="I55">
        <v>530</v>
      </c>
      <c r="J55">
        <v>630</v>
      </c>
      <c r="K55">
        <v>382</v>
      </c>
      <c r="L55">
        <v>0.79</v>
      </c>
      <c r="M55">
        <v>0.78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</row>
    <row r="56" spans="1:21" hidden="1" x14ac:dyDescent="0.25">
      <c r="A56" t="s">
        <v>126</v>
      </c>
      <c r="B56" t="s">
        <v>142</v>
      </c>
      <c r="C56" t="s">
        <v>125</v>
      </c>
      <c r="D56">
        <v>547.5</v>
      </c>
      <c r="F56" t="s">
        <v>11</v>
      </c>
      <c r="G56" t="s">
        <v>14</v>
      </c>
      <c r="H56">
        <v>629</v>
      </c>
      <c r="I56">
        <v>446</v>
      </c>
      <c r="J56">
        <v>548</v>
      </c>
      <c r="K56">
        <v>369</v>
      </c>
      <c r="L56">
        <v>0.8</v>
      </c>
      <c r="M56">
        <v>0.8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</row>
    <row r="57" spans="1:21" hidden="1" x14ac:dyDescent="0.25">
      <c r="A57" t="s">
        <v>126</v>
      </c>
      <c r="B57" t="s">
        <v>142</v>
      </c>
      <c r="C57" t="s">
        <v>125</v>
      </c>
      <c r="D57">
        <v>547.5</v>
      </c>
      <c r="F57" t="s">
        <v>13</v>
      </c>
      <c r="G57" t="s">
        <v>14</v>
      </c>
      <c r="H57">
        <v>610</v>
      </c>
      <c r="I57">
        <v>437</v>
      </c>
      <c r="J57">
        <v>521</v>
      </c>
      <c r="K57">
        <v>352</v>
      </c>
      <c r="L57">
        <v>0.87</v>
      </c>
      <c r="M57">
        <v>0.86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</row>
    <row r="58" spans="1:21" hidden="1" x14ac:dyDescent="0.25">
      <c r="A58" t="s">
        <v>127</v>
      </c>
      <c r="B58" t="s">
        <v>142</v>
      </c>
      <c r="C58" t="s">
        <v>128</v>
      </c>
      <c r="D58">
        <v>547.5</v>
      </c>
      <c r="F58" t="s">
        <v>11</v>
      </c>
      <c r="G58" t="s">
        <v>12</v>
      </c>
      <c r="H58">
        <v>881</v>
      </c>
      <c r="I58">
        <v>570</v>
      </c>
      <c r="J58">
        <v>696</v>
      </c>
      <c r="K58">
        <v>394</v>
      </c>
      <c r="L58">
        <v>0.59</v>
      </c>
      <c r="M58">
        <v>0.57999999999999996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1</v>
      </c>
    </row>
    <row r="59" spans="1:21" hidden="1" x14ac:dyDescent="0.25">
      <c r="A59" t="s">
        <v>127</v>
      </c>
      <c r="B59" t="s">
        <v>142</v>
      </c>
      <c r="C59" t="s">
        <v>128</v>
      </c>
      <c r="D59">
        <v>547.5</v>
      </c>
      <c r="F59" t="s">
        <v>13</v>
      </c>
      <c r="G59" t="s">
        <v>12</v>
      </c>
      <c r="H59">
        <v>1104</v>
      </c>
      <c r="I59">
        <v>748</v>
      </c>
      <c r="J59">
        <v>843</v>
      </c>
      <c r="K59">
        <v>502</v>
      </c>
      <c r="L59">
        <v>0.57999999999999996</v>
      </c>
      <c r="M59">
        <v>0.56999999999999995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1</v>
      </c>
    </row>
    <row r="60" spans="1:21" hidden="1" x14ac:dyDescent="0.25">
      <c r="A60" t="s">
        <v>127</v>
      </c>
      <c r="B60" t="s">
        <v>142</v>
      </c>
      <c r="C60" t="s">
        <v>128</v>
      </c>
      <c r="D60">
        <v>547.5</v>
      </c>
      <c r="F60" t="s">
        <v>11</v>
      </c>
      <c r="G60" t="s">
        <v>14</v>
      </c>
      <c r="H60">
        <v>601</v>
      </c>
      <c r="I60">
        <v>427</v>
      </c>
      <c r="J60">
        <v>513</v>
      </c>
      <c r="K60">
        <v>347</v>
      </c>
      <c r="L60">
        <v>0.75</v>
      </c>
      <c r="M60">
        <v>0.74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</row>
    <row r="61" spans="1:21" hidden="1" x14ac:dyDescent="0.25">
      <c r="A61" t="s">
        <v>127</v>
      </c>
      <c r="B61" t="s">
        <v>142</v>
      </c>
      <c r="C61" t="s">
        <v>128</v>
      </c>
      <c r="D61">
        <v>547.5</v>
      </c>
      <c r="F61" t="s">
        <v>13</v>
      </c>
      <c r="G61" t="s">
        <v>14</v>
      </c>
      <c r="H61">
        <v>717</v>
      </c>
      <c r="I61">
        <v>505</v>
      </c>
      <c r="J61">
        <v>601</v>
      </c>
      <c r="K61">
        <v>408</v>
      </c>
      <c r="L61">
        <v>0.79</v>
      </c>
      <c r="M61">
        <v>0.77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</row>
    <row r="62" spans="1:21" hidden="1" x14ac:dyDescent="0.25">
      <c r="A62" t="s">
        <v>129</v>
      </c>
      <c r="B62" t="s">
        <v>142</v>
      </c>
      <c r="C62" t="s">
        <v>128</v>
      </c>
      <c r="D62">
        <v>547.5</v>
      </c>
      <c r="F62" t="s">
        <v>11</v>
      </c>
      <c r="G62" t="s">
        <v>12</v>
      </c>
      <c r="H62">
        <v>3730</v>
      </c>
      <c r="I62">
        <v>3026</v>
      </c>
      <c r="J62">
        <v>3269</v>
      </c>
      <c r="K62">
        <v>2600</v>
      </c>
      <c r="L62">
        <v>0.32</v>
      </c>
      <c r="M62">
        <v>0.31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</row>
    <row r="63" spans="1:21" hidden="1" x14ac:dyDescent="0.25">
      <c r="A63" t="s">
        <v>129</v>
      </c>
      <c r="B63" t="s">
        <v>142</v>
      </c>
      <c r="C63" t="s">
        <v>128</v>
      </c>
      <c r="D63">
        <v>547.5</v>
      </c>
      <c r="F63" t="s">
        <v>13</v>
      </c>
      <c r="G63" t="s">
        <v>12</v>
      </c>
      <c r="H63">
        <v>4936</v>
      </c>
      <c r="I63">
        <v>4028</v>
      </c>
      <c r="J63">
        <v>4010</v>
      </c>
      <c r="K63">
        <v>3184</v>
      </c>
      <c r="L63">
        <v>0.21</v>
      </c>
      <c r="M63">
        <v>0.18</v>
      </c>
      <c r="N63">
        <v>8.9999999999999993E-3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1</v>
      </c>
    </row>
    <row r="64" spans="1:21" hidden="1" x14ac:dyDescent="0.25">
      <c r="A64" t="s">
        <v>129</v>
      </c>
      <c r="B64" t="s">
        <v>142</v>
      </c>
      <c r="C64" t="s">
        <v>128</v>
      </c>
      <c r="D64">
        <v>547.5</v>
      </c>
      <c r="F64" t="s">
        <v>11</v>
      </c>
      <c r="G64" t="s">
        <v>14</v>
      </c>
      <c r="H64">
        <v>2785</v>
      </c>
      <c r="I64">
        <v>2435</v>
      </c>
      <c r="J64">
        <v>2318</v>
      </c>
      <c r="K64">
        <v>2035</v>
      </c>
      <c r="L64">
        <v>0.33</v>
      </c>
      <c r="M64">
        <v>0.3</v>
      </c>
      <c r="N64">
        <v>0.45200000000000001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</row>
    <row r="65" spans="1:21" hidden="1" x14ac:dyDescent="0.25">
      <c r="A65" t="s">
        <v>129</v>
      </c>
      <c r="B65" t="s">
        <v>142</v>
      </c>
      <c r="C65" t="s">
        <v>128</v>
      </c>
      <c r="D65">
        <v>547.5</v>
      </c>
      <c r="F65" t="s">
        <v>13</v>
      </c>
      <c r="G65" t="s">
        <v>14</v>
      </c>
      <c r="H65">
        <v>3046</v>
      </c>
      <c r="I65">
        <v>2719</v>
      </c>
      <c r="J65">
        <v>2367</v>
      </c>
      <c r="K65">
        <v>2116</v>
      </c>
      <c r="L65">
        <v>0.22</v>
      </c>
      <c r="M65">
        <v>0.16</v>
      </c>
      <c r="N65">
        <v>0.53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</row>
    <row r="66" spans="1:21" x14ac:dyDescent="0.25">
      <c r="A66" t="s">
        <v>130</v>
      </c>
      <c r="B66" t="s">
        <v>142</v>
      </c>
      <c r="C66" t="s">
        <v>128</v>
      </c>
      <c r="D66">
        <v>547.5</v>
      </c>
      <c r="F66" t="s">
        <v>11</v>
      </c>
      <c r="G66" t="s">
        <v>12</v>
      </c>
      <c r="H66">
        <v>250</v>
      </c>
      <c r="I66">
        <v>-189</v>
      </c>
      <c r="J66">
        <v>-60</v>
      </c>
      <c r="K66">
        <v>-474</v>
      </c>
      <c r="L66">
        <v>0.28000000000000003</v>
      </c>
      <c r="M66">
        <v>0.27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</row>
    <row r="67" spans="1:21" hidden="1" x14ac:dyDescent="0.25">
      <c r="A67" t="s">
        <v>130</v>
      </c>
      <c r="B67" t="s">
        <v>142</v>
      </c>
      <c r="C67" t="s">
        <v>128</v>
      </c>
      <c r="D67">
        <v>547.5</v>
      </c>
      <c r="F67" t="s">
        <v>13</v>
      </c>
      <c r="G67" t="s">
        <v>12</v>
      </c>
      <c r="H67">
        <v>180</v>
      </c>
      <c r="I67">
        <v>-233</v>
      </c>
      <c r="J67">
        <v>-199</v>
      </c>
      <c r="K67">
        <v>-584</v>
      </c>
      <c r="L67">
        <v>0.32</v>
      </c>
      <c r="M67">
        <v>0.3</v>
      </c>
      <c r="N67">
        <v>1E-3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</row>
    <row r="68" spans="1:21" x14ac:dyDescent="0.25">
      <c r="A68" t="s">
        <v>130</v>
      </c>
      <c r="B68" t="s">
        <v>142</v>
      </c>
      <c r="C68" t="s">
        <v>128</v>
      </c>
      <c r="D68">
        <v>547.5</v>
      </c>
      <c r="F68" t="s">
        <v>11</v>
      </c>
      <c r="G68" t="s">
        <v>14</v>
      </c>
      <c r="H68">
        <v>280</v>
      </c>
      <c r="I68">
        <v>135</v>
      </c>
      <c r="J68">
        <v>145</v>
      </c>
      <c r="K68">
        <v>1</v>
      </c>
      <c r="L68">
        <v>0.44</v>
      </c>
      <c r="M68">
        <v>0.41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</row>
    <row r="69" spans="1:21" hidden="1" x14ac:dyDescent="0.25">
      <c r="A69" t="s">
        <v>130</v>
      </c>
      <c r="B69" t="s">
        <v>142</v>
      </c>
      <c r="C69" t="s">
        <v>128</v>
      </c>
      <c r="D69">
        <v>547.5</v>
      </c>
      <c r="F69" t="s">
        <v>13</v>
      </c>
      <c r="G69" t="s">
        <v>14</v>
      </c>
      <c r="H69">
        <v>257</v>
      </c>
      <c r="I69">
        <v>128</v>
      </c>
      <c r="J69">
        <v>101</v>
      </c>
      <c r="K69">
        <v>2719</v>
      </c>
      <c r="L69">
        <v>0.52</v>
      </c>
      <c r="M69">
        <v>0.48</v>
      </c>
      <c r="N69">
        <v>2E-3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</row>
    <row r="70" spans="1:21" hidden="1" x14ac:dyDescent="0.25">
      <c r="A70" t="s">
        <v>131</v>
      </c>
      <c r="B70" t="s">
        <v>142</v>
      </c>
      <c r="C70" t="s">
        <v>128</v>
      </c>
      <c r="D70">
        <v>547.5</v>
      </c>
      <c r="F70" t="s">
        <v>11</v>
      </c>
      <c r="G70" t="s">
        <v>12</v>
      </c>
      <c r="H70">
        <v>1824</v>
      </c>
      <c r="I70">
        <v>1450</v>
      </c>
      <c r="J70">
        <v>1529</v>
      </c>
      <c r="K70">
        <v>1170</v>
      </c>
      <c r="L70">
        <v>0.42</v>
      </c>
      <c r="M70">
        <v>0.41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</row>
    <row r="71" spans="1:21" hidden="1" x14ac:dyDescent="0.25">
      <c r="A71" t="s">
        <v>131</v>
      </c>
      <c r="B71" t="s">
        <v>142</v>
      </c>
      <c r="C71" t="s">
        <v>128</v>
      </c>
      <c r="D71">
        <v>547.5</v>
      </c>
      <c r="F71" t="s">
        <v>13</v>
      </c>
      <c r="G71" t="s">
        <v>12</v>
      </c>
      <c r="H71">
        <v>1399</v>
      </c>
      <c r="I71">
        <v>1090</v>
      </c>
      <c r="J71">
        <v>1223</v>
      </c>
      <c r="K71">
        <v>922</v>
      </c>
      <c r="L71">
        <v>0.78</v>
      </c>
      <c r="M71">
        <v>0.77</v>
      </c>
      <c r="N71">
        <v>0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1</v>
      </c>
    </row>
    <row r="72" spans="1:21" hidden="1" x14ac:dyDescent="0.25">
      <c r="A72" t="s">
        <v>131</v>
      </c>
      <c r="B72" t="s">
        <v>142</v>
      </c>
      <c r="C72" t="s">
        <v>128</v>
      </c>
      <c r="D72">
        <v>547.5</v>
      </c>
      <c r="F72" t="s">
        <v>11</v>
      </c>
      <c r="G72" t="s">
        <v>14</v>
      </c>
      <c r="H72">
        <v>1725</v>
      </c>
      <c r="I72">
        <v>1468</v>
      </c>
      <c r="J72">
        <v>1485</v>
      </c>
      <c r="K72">
        <v>1243</v>
      </c>
      <c r="L72">
        <v>0.43</v>
      </c>
      <c r="M72">
        <v>0.41</v>
      </c>
      <c r="N72">
        <v>0.29799999999999999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</row>
    <row r="73" spans="1:21" hidden="1" x14ac:dyDescent="0.25">
      <c r="A73" t="s">
        <v>131</v>
      </c>
      <c r="B73" t="s">
        <v>142</v>
      </c>
      <c r="C73" t="s">
        <v>128</v>
      </c>
      <c r="D73">
        <v>547.5</v>
      </c>
      <c r="F73" t="s">
        <v>13</v>
      </c>
      <c r="G73" t="s">
        <v>14</v>
      </c>
      <c r="H73">
        <v>1378</v>
      </c>
      <c r="I73">
        <v>1047</v>
      </c>
      <c r="J73">
        <v>1187</v>
      </c>
      <c r="K73">
        <v>890</v>
      </c>
      <c r="L73">
        <v>0.78</v>
      </c>
      <c r="M73">
        <v>0.77</v>
      </c>
      <c r="N73">
        <v>0.54600000000000004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</row>
    <row r="74" spans="1:21" x14ac:dyDescent="0.25">
      <c r="A74" t="s">
        <v>132</v>
      </c>
      <c r="B74" t="s">
        <v>142</v>
      </c>
      <c r="C74" t="s">
        <v>122</v>
      </c>
      <c r="D74">
        <v>547.5</v>
      </c>
      <c r="F74" t="s">
        <v>11</v>
      </c>
      <c r="G74" t="s">
        <v>12</v>
      </c>
      <c r="H74">
        <v>349</v>
      </c>
      <c r="I74">
        <v>177</v>
      </c>
      <c r="J74">
        <v>256</v>
      </c>
      <c r="K74">
        <v>86</v>
      </c>
      <c r="L74">
        <v>0.83</v>
      </c>
      <c r="M74">
        <v>0.83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</row>
    <row r="75" spans="1:21" hidden="1" x14ac:dyDescent="0.25">
      <c r="A75" t="s">
        <v>132</v>
      </c>
      <c r="B75" t="s">
        <v>142</v>
      </c>
      <c r="C75" t="s">
        <v>122</v>
      </c>
      <c r="D75">
        <v>547.5</v>
      </c>
      <c r="F75" t="s">
        <v>13</v>
      </c>
      <c r="G75" t="s">
        <v>12</v>
      </c>
      <c r="H75">
        <v>325</v>
      </c>
      <c r="I75">
        <v>154</v>
      </c>
      <c r="J75">
        <v>204</v>
      </c>
      <c r="K75">
        <v>37</v>
      </c>
      <c r="L75">
        <v>0.84</v>
      </c>
      <c r="M75">
        <v>0.84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</row>
    <row r="76" spans="1:21" x14ac:dyDescent="0.25">
      <c r="A76" t="s">
        <v>132</v>
      </c>
      <c r="B76" t="s">
        <v>142</v>
      </c>
      <c r="C76" t="s">
        <v>122</v>
      </c>
      <c r="D76">
        <v>547.5</v>
      </c>
      <c r="F76" t="s">
        <v>11</v>
      </c>
      <c r="G76" t="s">
        <v>14</v>
      </c>
      <c r="H76">
        <v>324</v>
      </c>
      <c r="I76">
        <v>235</v>
      </c>
      <c r="J76">
        <v>292</v>
      </c>
      <c r="K76">
        <v>203</v>
      </c>
      <c r="L76">
        <v>0.95</v>
      </c>
      <c r="M76">
        <v>0.95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</row>
    <row r="77" spans="1:21" hidden="1" x14ac:dyDescent="0.25">
      <c r="A77" t="s">
        <v>132</v>
      </c>
      <c r="B77" t="s">
        <v>142</v>
      </c>
      <c r="C77" t="s">
        <v>122</v>
      </c>
      <c r="D77">
        <v>547.5</v>
      </c>
      <c r="F77" t="s">
        <v>13</v>
      </c>
      <c r="G77" t="s">
        <v>14</v>
      </c>
      <c r="H77">
        <v>311</v>
      </c>
      <c r="I77">
        <v>224</v>
      </c>
      <c r="J77">
        <v>274</v>
      </c>
      <c r="K77">
        <v>187</v>
      </c>
      <c r="L77">
        <v>0.97</v>
      </c>
      <c r="M77">
        <v>0.96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1" x14ac:dyDescent="0.25">
      <c r="A78" t="s">
        <v>133</v>
      </c>
      <c r="B78" t="s">
        <v>142</v>
      </c>
      <c r="C78" t="s">
        <v>122</v>
      </c>
      <c r="D78">
        <v>547.5</v>
      </c>
      <c r="F78" t="s">
        <v>11</v>
      </c>
      <c r="G78" t="s">
        <v>12</v>
      </c>
      <c r="H78">
        <v>439</v>
      </c>
      <c r="I78">
        <v>268</v>
      </c>
      <c r="J78">
        <v>363</v>
      </c>
      <c r="K78">
        <v>194</v>
      </c>
      <c r="L78">
        <v>0.88</v>
      </c>
      <c r="M78">
        <v>0.88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</row>
    <row r="79" spans="1:21" hidden="1" x14ac:dyDescent="0.25">
      <c r="A79" t="s">
        <v>133</v>
      </c>
      <c r="B79" t="s">
        <v>142</v>
      </c>
      <c r="C79" t="s">
        <v>122</v>
      </c>
      <c r="D79">
        <v>547.5</v>
      </c>
      <c r="F79" t="s">
        <v>13</v>
      </c>
      <c r="G79" t="s">
        <v>12</v>
      </c>
      <c r="H79">
        <v>474</v>
      </c>
      <c r="I79">
        <v>300</v>
      </c>
      <c r="J79">
        <v>380</v>
      </c>
      <c r="K79">
        <v>209</v>
      </c>
      <c r="L79">
        <v>0.9</v>
      </c>
      <c r="M79">
        <v>0.9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</row>
    <row r="80" spans="1:21" x14ac:dyDescent="0.25">
      <c r="A80" t="s">
        <v>133</v>
      </c>
      <c r="B80" t="s">
        <v>142</v>
      </c>
      <c r="C80" t="s">
        <v>122</v>
      </c>
      <c r="D80">
        <v>547.5</v>
      </c>
      <c r="F80" t="s">
        <v>11</v>
      </c>
      <c r="G80" t="s">
        <v>14</v>
      </c>
      <c r="H80">
        <v>382</v>
      </c>
      <c r="I80">
        <v>280</v>
      </c>
      <c r="J80">
        <v>351</v>
      </c>
      <c r="K80">
        <v>249</v>
      </c>
      <c r="L80">
        <v>0.96</v>
      </c>
      <c r="M80">
        <v>0.96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</row>
    <row r="81" spans="1:21" hidden="1" x14ac:dyDescent="0.25">
      <c r="A81" t="s">
        <v>133</v>
      </c>
      <c r="B81" t="s">
        <v>142</v>
      </c>
      <c r="C81" t="s">
        <v>122</v>
      </c>
      <c r="D81">
        <v>547.5</v>
      </c>
      <c r="F81" t="s">
        <v>13</v>
      </c>
      <c r="G81" t="s">
        <v>14</v>
      </c>
      <c r="H81">
        <v>406</v>
      </c>
      <c r="I81">
        <v>298</v>
      </c>
      <c r="J81">
        <v>371</v>
      </c>
      <c r="K81">
        <v>263</v>
      </c>
      <c r="L81">
        <v>0.98</v>
      </c>
      <c r="M81">
        <v>0.97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</row>
    <row r="82" spans="1:21" x14ac:dyDescent="0.25">
      <c r="A82" t="s">
        <v>134</v>
      </c>
      <c r="B82" t="s">
        <v>142</v>
      </c>
      <c r="C82" t="s">
        <v>122</v>
      </c>
      <c r="D82">
        <v>547.5</v>
      </c>
      <c r="F82" t="s">
        <v>11</v>
      </c>
      <c r="G82" t="s">
        <v>12</v>
      </c>
      <c r="H82">
        <v>489</v>
      </c>
      <c r="I82">
        <v>308</v>
      </c>
      <c r="J82">
        <v>407</v>
      </c>
      <c r="K82">
        <v>229</v>
      </c>
      <c r="L82">
        <v>0.87</v>
      </c>
      <c r="M82">
        <v>0.87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</row>
    <row r="83" spans="1:21" hidden="1" x14ac:dyDescent="0.25">
      <c r="A83" t="s">
        <v>134</v>
      </c>
      <c r="B83" t="s">
        <v>142</v>
      </c>
      <c r="C83" t="s">
        <v>122</v>
      </c>
      <c r="D83">
        <v>547.5</v>
      </c>
      <c r="F83" t="s">
        <v>13</v>
      </c>
      <c r="G83" t="s">
        <v>12</v>
      </c>
      <c r="H83">
        <v>521</v>
      </c>
      <c r="I83">
        <v>337</v>
      </c>
      <c r="J83">
        <v>406</v>
      </c>
      <c r="K83">
        <v>226</v>
      </c>
      <c r="L83">
        <v>0.86</v>
      </c>
      <c r="M83">
        <v>0.86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</row>
    <row r="84" spans="1:21" x14ac:dyDescent="0.25">
      <c r="A84" t="s">
        <v>134</v>
      </c>
      <c r="B84" t="s">
        <v>142</v>
      </c>
      <c r="C84" t="s">
        <v>122</v>
      </c>
      <c r="D84">
        <v>547.5</v>
      </c>
      <c r="F84" t="s">
        <v>11</v>
      </c>
      <c r="G84" t="s">
        <v>14</v>
      </c>
      <c r="H84">
        <v>413</v>
      </c>
      <c r="I84">
        <v>303</v>
      </c>
      <c r="J84">
        <v>375</v>
      </c>
      <c r="K84">
        <v>266</v>
      </c>
      <c r="L84">
        <v>0.95</v>
      </c>
      <c r="M84">
        <v>0.95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</row>
    <row r="85" spans="1:21" hidden="1" x14ac:dyDescent="0.25">
      <c r="A85" t="s">
        <v>134</v>
      </c>
      <c r="B85" t="s">
        <v>142</v>
      </c>
      <c r="C85" t="s">
        <v>122</v>
      </c>
      <c r="D85">
        <v>547.5</v>
      </c>
      <c r="F85" t="s">
        <v>13</v>
      </c>
      <c r="G85" t="s">
        <v>14</v>
      </c>
      <c r="H85">
        <v>434</v>
      </c>
      <c r="I85">
        <v>321</v>
      </c>
      <c r="J85">
        <v>378</v>
      </c>
      <c r="K85">
        <v>264</v>
      </c>
      <c r="L85">
        <v>0.94</v>
      </c>
      <c r="M85">
        <v>0.93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</row>
    <row r="86" spans="1:21" x14ac:dyDescent="0.25">
      <c r="A86" t="s">
        <v>53</v>
      </c>
      <c r="B86" t="s">
        <v>143</v>
      </c>
      <c r="C86" t="s">
        <v>54</v>
      </c>
      <c r="D86">
        <v>547.5</v>
      </c>
      <c r="E86">
        <v>605</v>
      </c>
      <c r="F86" t="s">
        <v>11</v>
      </c>
      <c r="G86" t="s">
        <v>12</v>
      </c>
      <c r="H86">
        <v>334</v>
      </c>
      <c r="I86">
        <v>195</v>
      </c>
      <c r="J86">
        <v>184</v>
      </c>
      <c r="K86">
        <v>48</v>
      </c>
      <c r="L86">
        <v>0.65</v>
      </c>
      <c r="M86">
        <v>0.64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</row>
    <row r="87" spans="1:21" hidden="1" x14ac:dyDescent="0.25">
      <c r="A87" t="s">
        <v>53</v>
      </c>
      <c r="B87" t="s">
        <v>143</v>
      </c>
      <c r="C87" t="s">
        <v>54</v>
      </c>
      <c r="D87">
        <v>547.5</v>
      </c>
      <c r="E87">
        <v>605</v>
      </c>
      <c r="F87" t="s">
        <v>13</v>
      </c>
      <c r="G87" t="s">
        <v>12</v>
      </c>
      <c r="H87">
        <v>319</v>
      </c>
      <c r="I87">
        <v>183</v>
      </c>
      <c r="J87">
        <v>117</v>
      </c>
      <c r="K87">
        <v>-13</v>
      </c>
      <c r="L87">
        <v>0.65</v>
      </c>
      <c r="M87">
        <v>0.64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</row>
    <row r="88" spans="1:21" x14ac:dyDescent="0.25">
      <c r="A88" t="s">
        <v>53</v>
      </c>
      <c r="B88" t="s">
        <v>143</v>
      </c>
      <c r="C88" t="s">
        <v>54</v>
      </c>
      <c r="D88">
        <v>547.5</v>
      </c>
      <c r="E88">
        <v>605</v>
      </c>
      <c r="F88" t="s">
        <v>11</v>
      </c>
      <c r="G88" t="s">
        <v>14</v>
      </c>
      <c r="H88">
        <v>312</v>
      </c>
      <c r="I88">
        <v>255</v>
      </c>
      <c r="J88">
        <v>264</v>
      </c>
      <c r="K88">
        <v>208</v>
      </c>
      <c r="L88">
        <v>0.87</v>
      </c>
      <c r="M88">
        <v>0.87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</row>
    <row r="89" spans="1:21" hidden="1" x14ac:dyDescent="0.25">
      <c r="A89" t="s">
        <v>53</v>
      </c>
      <c r="B89" t="s">
        <v>143</v>
      </c>
      <c r="C89" t="s">
        <v>54</v>
      </c>
      <c r="D89">
        <v>547.5</v>
      </c>
      <c r="E89">
        <v>605</v>
      </c>
      <c r="F89" t="s">
        <v>13</v>
      </c>
      <c r="G89" t="s">
        <v>14</v>
      </c>
      <c r="H89">
        <v>306</v>
      </c>
      <c r="I89">
        <v>252</v>
      </c>
      <c r="J89">
        <v>248</v>
      </c>
      <c r="K89">
        <v>194</v>
      </c>
      <c r="L89">
        <v>0.9</v>
      </c>
      <c r="M89">
        <v>0.89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</row>
    <row r="90" spans="1:21" hidden="1" x14ac:dyDescent="0.25">
      <c r="A90" t="s">
        <v>57</v>
      </c>
      <c r="B90" t="s">
        <v>143</v>
      </c>
      <c r="C90" t="s">
        <v>56</v>
      </c>
      <c r="D90">
        <v>365</v>
      </c>
      <c r="E90">
        <v>605</v>
      </c>
      <c r="F90" t="s">
        <v>11</v>
      </c>
      <c r="G90" t="s">
        <v>12</v>
      </c>
      <c r="H90">
        <v>832</v>
      </c>
      <c r="I90">
        <v>639</v>
      </c>
      <c r="J90">
        <v>547</v>
      </c>
      <c r="K90">
        <v>354</v>
      </c>
      <c r="L90">
        <v>0.16</v>
      </c>
      <c r="M90">
        <v>0.14000000000000001</v>
      </c>
      <c r="N90">
        <v>1.6E-2</v>
      </c>
      <c r="O90">
        <v>1</v>
      </c>
      <c r="P90">
        <v>1</v>
      </c>
      <c r="Q90">
        <v>1</v>
      </c>
      <c r="R90">
        <v>0</v>
      </c>
      <c r="S90">
        <v>0</v>
      </c>
      <c r="T90">
        <v>0</v>
      </c>
      <c r="U90">
        <v>1</v>
      </c>
    </row>
    <row r="91" spans="1:21" hidden="1" x14ac:dyDescent="0.25">
      <c r="A91" t="s">
        <v>57</v>
      </c>
      <c r="B91" t="s">
        <v>143</v>
      </c>
      <c r="C91" t="s">
        <v>56</v>
      </c>
      <c r="D91">
        <v>365</v>
      </c>
      <c r="E91">
        <v>605</v>
      </c>
      <c r="F91" t="s">
        <v>13</v>
      </c>
      <c r="G91" t="s">
        <v>12</v>
      </c>
      <c r="H91">
        <v>604</v>
      </c>
      <c r="I91">
        <v>417</v>
      </c>
      <c r="J91">
        <v>180</v>
      </c>
      <c r="K91">
        <v>-6</v>
      </c>
      <c r="L91">
        <v>0.15</v>
      </c>
      <c r="M91">
        <v>0.1</v>
      </c>
      <c r="N91">
        <v>9.4E-2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57</v>
      </c>
      <c r="B92" t="s">
        <v>143</v>
      </c>
      <c r="C92" t="s">
        <v>56</v>
      </c>
      <c r="D92">
        <v>365</v>
      </c>
      <c r="E92">
        <v>605</v>
      </c>
      <c r="F92" t="s">
        <v>11</v>
      </c>
      <c r="G92" t="s">
        <v>14</v>
      </c>
      <c r="L92">
        <v>0.19</v>
      </c>
      <c r="M92">
        <v>0.14000000000000001</v>
      </c>
      <c r="N92">
        <v>0.29199999999999998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idden="1" x14ac:dyDescent="0.25">
      <c r="A93" t="s">
        <v>57</v>
      </c>
      <c r="B93" t="s">
        <v>143</v>
      </c>
      <c r="C93" t="s">
        <v>56</v>
      </c>
      <c r="D93">
        <v>365</v>
      </c>
      <c r="E93">
        <v>605</v>
      </c>
      <c r="F93" t="s">
        <v>13</v>
      </c>
      <c r="G93" t="s">
        <v>14</v>
      </c>
      <c r="L93">
        <v>0.25</v>
      </c>
      <c r="M93">
        <v>0.16</v>
      </c>
      <c r="N93">
        <v>0.14199999999999999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66</v>
      </c>
      <c r="B94" t="s">
        <v>143</v>
      </c>
      <c r="C94" t="s">
        <v>65</v>
      </c>
      <c r="D94">
        <v>730</v>
      </c>
      <c r="E94">
        <v>605</v>
      </c>
      <c r="F94" t="s">
        <v>11</v>
      </c>
      <c r="G94" t="s">
        <v>12</v>
      </c>
      <c r="H94">
        <v>289</v>
      </c>
      <c r="I94">
        <v>173</v>
      </c>
      <c r="J94">
        <v>133</v>
      </c>
      <c r="K94">
        <v>21</v>
      </c>
      <c r="L94">
        <v>0.63</v>
      </c>
      <c r="M94">
        <v>0.62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</row>
    <row r="95" spans="1:21" hidden="1" x14ac:dyDescent="0.25">
      <c r="A95" t="s">
        <v>66</v>
      </c>
      <c r="B95" t="s">
        <v>143</v>
      </c>
      <c r="C95" t="s">
        <v>65</v>
      </c>
      <c r="D95">
        <v>730</v>
      </c>
      <c r="E95">
        <v>605</v>
      </c>
      <c r="F95" t="s">
        <v>13</v>
      </c>
      <c r="G95" t="s">
        <v>12</v>
      </c>
      <c r="H95">
        <v>478</v>
      </c>
      <c r="I95">
        <v>375</v>
      </c>
      <c r="J95">
        <v>312</v>
      </c>
      <c r="K95">
        <v>211</v>
      </c>
      <c r="L95">
        <v>0.74</v>
      </c>
      <c r="M95">
        <v>0.74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</row>
    <row r="96" spans="1:21" x14ac:dyDescent="0.25">
      <c r="A96" t="s">
        <v>66</v>
      </c>
      <c r="B96" t="s">
        <v>143</v>
      </c>
      <c r="C96" t="s">
        <v>65</v>
      </c>
      <c r="D96">
        <v>730</v>
      </c>
      <c r="E96">
        <v>605</v>
      </c>
      <c r="F96" t="s">
        <v>11</v>
      </c>
      <c r="G96" t="s">
        <v>14</v>
      </c>
      <c r="H96">
        <v>290</v>
      </c>
      <c r="I96">
        <v>200</v>
      </c>
      <c r="J96">
        <v>118</v>
      </c>
      <c r="K96">
        <v>18</v>
      </c>
      <c r="L96">
        <v>0.63</v>
      </c>
      <c r="M96">
        <v>0.62</v>
      </c>
      <c r="N96">
        <v>0.29799999999999999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hidden="1" x14ac:dyDescent="0.25">
      <c r="A97" t="s">
        <v>66</v>
      </c>
      <c r="B97" t="s">
        <v>143</v>
      </c>
      <c r="C97" t="s">
        <v>65</v>
      </c>
      <c r="D97">
        <v>730</v>
      </c>
      <c r="E97">
        <v>605</v>
      </c>
      <c r="F97" t="s">
        <v>13</v>
      </c>
      <c r="G97" t="s">
        <v>14</v>
      </c>
      <c r="H97">
        <v>475</v>
      </c>
      <c r="I97">
        <v>373</v>
      </c>
      <c r="J97">
        <v>267</v>
      </c>
      <c r="K97">
        <v>146</v>
      </c>
      <c r="L97">
        <v>0.74</v>
      </c>
      <c r="M97">
        <v>0.73</v>
      </c>
      <c r="N97">
        <v>0.94699999999999995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hidden="1" x14ac:dyDescent="0.25">
      <c r="A98" t="s">
        <v>58</v>
      </c>
      <c r="B98" t="s">
        <v>143</v>
      </c>
      <c r="C98" t="s">
        <v>59</v>
      </c>
      <c r="D98">
        <v>547.5</v>
      </c>
      <c r="E98">
        <v>695</v>
      </c>
      <c r="F98" t="s">
        <v>11</v>
      </c>
      <c r="G98" t="s">
        <v>12</v>
      </c>
      <c r="H98">
        <v>687</v>
      </c>
      <c r="I98">
        <v>450</v>
      </c>
      <c r="J98">
        <v>531</v>
      </c>
      <c r="K98">
        <v>300</v>
      </c>
      <c r="L98">
        <v>0.66</v>
      </c>
      <c r="M98">
        <v>0.65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</row>
    <row r="99" spans="1:21" hidden="1" x14ac:dyDescent="0.25">
      <c r="A99" t="s">
        <v>58</v>
      </c>
      <c r="B99" t="s">
        <v>143</v>
      </c>
      <c r="C99" t="s">
        <v>59</v>
      </c>
      <c r="D99">
        <v>547.5</v>
      </c>
      <c r="E99">
        <v>695</v>
      </c>
      <c r="F99" t="s">
        <v>13</v>
      </c>
      <c r="G99" t="s">
        <v>12</v>
      </c>
      <c r="H99">
        <v>498</v>
      </c>
      <c r="I99">
        <v>283</v>
      </c>
      <c r="J99">
        <v>335</v>
      </c>
      <c r="K99">
        <v>127</v>
      </c>
      <c r="L99">
        <v>0.76</v>
      </c>
      <c r="M99">
        <v>0.75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</row>
    <row r="100" spans="1:21" x14ac:dyDescent="0.25">
      <c r="A100" t="s">
        <v>58</v>
      </c>
      <c r="B100" t="s">
        <v>143</v>
      </c>
      <c r="C100" t="s">
        <v>59</v>
      </c>
      <c r="D100">
        <v>547.5</v>
      </c>
      <c r="E100">
        <v>695</v>
      </c>
      <c r="F100" t="s">
        <v>11</v>
      </c>
      <c r="G100" t="s">
        <v>14</v>
      </c>
      <c r="H100">
        <v>517</v>
      </c>
      <c r="I100">
        <v>378</v>
      </c>
      <c r="J100">
        <v>431</v>
      </c>
      <c r="K100">
        <v>296</v>
      </c>
      <c r="L100">
        <v>0.76</v>
      </c>
      <c r="M100">
        <v>0.75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</row>
    <row r="101" spans="1:21" hidden="1" x14ac:dyDescent="0.25">
      <c r="A101" t="s">
        <v>58</v>
      </c>
      <c r="B101" t="s">
        <v>143</v>
      </c>
      <c r="C101" t="s">
        <v>59</v>
      </c>
      <c r="D101">
        <v>547.5</v>
      </c>
      <c r="E101">
        <v>695</v>
      </c>
      <c r="F101" t="s">
        <v>13</v>
      </c>
      <c r="G101" t="s">
        <v>14</v>
      </c>
      <c r="H101">
        <v>397</v>
      </c>
      <c r="I101">
        <v>290</v>
      </c>
      <c r="J101">
        <v>338</v>
      </c>
      <c r="K101">
        <v>233</v>
      </c>
      <c r="L101">
        <v>0.91</v>
      </c>
      <c r="M101">
        <v>0.91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</row>
    <row r="102" spans="1:21" hidden="1" x14ac:dyDescent="0.25">
      <c r="A102" t="s">
        <v>60</v>
      </c>
      <c r="B102" t="s">
        <v>143</v>
      </c>
      <c r="C102" t="s">
        <v>56</v>
      </c>
      <c r="D102">
        <v>365</v>
      </c>
      <c r="E102">
        <v>695</v>
      </c>
      <c r="F102" t="s">
        <v>11</v>
      </c>
      <c r="G102" t="s">
        <v>12</v>
      </c>
      <c r="H102">
        <v>581</v>
      </c>
      <c r="I102">
        <v>473</v>
      </c>
      <c r="J102">
        <v>455</v>
      </c>
      <c r="K102">
        <v>347</v>
      </c>
      <c r="L102">
        <v>0.5</v>
      </c>
      <c r="M102">
        <v>0.49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</row>
    <row r="103" spans="1:21" hidden="1" x14ac:dyDescent="0.25">
      <c r="A103" t="s">
        <v>60</v>
      </c>
      <c r="B103" t="s">
        <v>143</v>
      </c>
      <c r="C103" t="s">
        <v>56</v>
      </c>
      <c r="D103">
        <v>365</v>
      </c>
      <c r="E103">
        <v>695</v>
      </c>
      <c r="F103" t="s">
        <v>13</v>
      </c>
      <c r="G103" t="s">
        <v>12</v>
      </c>
      <c r="H103">
        <v>407</v>
      </c>
      <c r="I103">
        <v>327</v>
      </c>
      <c r="J103">
        <v>341</v>
      </c>
      <c r="K103">
        <v>261</v>
      </c>
      <c r="L103">
        <v>0.88</v>
      </c>
      <c r="M103">
        <v>0.87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</row>
    <row r="104" spans="1:21" hidden="1" x14ac:dyDescent="0.25">
      <c r="A104" t="s">
        <v>60</v>
      </c>
      <c r="B104" t="s">
        <v>143</v>
      </c>
      <c r="C104" t="s">
        <v>56</v>
      </c>
      <c r="D104">
        <v>365</v>
      </c>
      <c r="E104">
        <v>695</v>
      </c>
      <c r="F104" t="s">
        <v>11</v>
      </c>
      <c r="G104" t="s">
        <v>14</v>
      </c>
      <c r="H104">
        <v>589</v>
      </c>
      <c r="I104">
        <v>496</v>
      </c>
      <c r="J104">
        <v>478</v>
      </c>
      <c r="K104">
        <v>382</v>
      </c>
      <c r="L104">
        <v>0.51</v>
      </c>
      <c r="M104">
        <v>0.48</v>
      </c>
      <c r="N104">
        <v>0.56599999999999995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</row>
    <row r="105" spans="1:21" hidden="1" x14ac:dyDescent="0.25">
      <c r="A105" t="s">
        <v>60</v>
      </c>
      <c r="B105" t="s">
        <v>143</v>
      </c>
      <c r="C105" t="s">
        <v>56</v>
      </c>
      <c r="D105">
        <v>365</v>
      </c>
      <c r="E105">
        <v>695</v>
      </c>
      <c r="F105" t="s">
        <v>13</v>
      </c>
      <c r="G105" t="s">
        <v>14</v>
      </c>
      <c r="H105">
        <v>430</v>
      </c>
      <c r="I105">
        <v>352</v>
      </c>
      <c r="J105">
        <v>368</v>
      </c>
      <c r="K105">
        <v>284</v>
      </c>
      <c r="L105">
        <v>0.88</v>
      </c>
      <c r="M105">
        <v>0.87</v>
      </c>
      <c r="N105">
        <v>0.36699999999999999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1</v>
      </c>
      <c r="U105">
        <v>0</v>
      </c>
    </row>
    <row r="106" spans="1:21" x14ac:dyDescent="0.25">
      <c r="A106" t="s">
        <v>61</v>
      </c>
      <c r="B106" t="s">
        <v>143</v>
      </c>
      <c r="C106" t="s">
        <v>54</v>
      </c>
      <c r="D106">
        <v>547.5</v>
      </c>
      <c r="E106">
        <v>695</v>
      </c>
      <c r="F106" t="s">
        <v>11</v>
      </c>
      <c r="G106" t="s">
        <v>12</v>
      </c>
      <c r="H106">
        <v>247</v>
      </c>
      <c r="I106">
        <v>76</v>
      </c>
      <c r="J106">
        <v>125</v>
      </c>
      <c r="K106">
        <v>-43</v>
      </c>
      <c r="L106">
        <v>0.73</v>
      </c>
      <c r="M106">
        <v>0.72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</row>
    <row r="107" spans="1:21" hidden="1" x14ac:dyDescent="0.25">
      <c r="A107" t="s">
        <v>61</v>
      </c>
      <c r="B107" t="s">
        <v>143</v>
      </c>
      <c r="C107" t="s">
        <v>54</v>
      </c>
      <c r="D107">
        <v>547.5</v>
      </c>
      <c r="E107">
        <v>695</v>
      </c>
      <c r="F107" t="s">
        <v>13</v>
      </c>
      <c r="G107" t="s">
        <v>12</v>
      </c>
      <c r="H107">
        <v>125</v>
      </c>
      <c r="I107">
        <v>-40</v>
      </c>
      <c r="J107">
        <v>-28</v>
      </c>
      <c r="K107">
        <v>-189</v>
      </c>
      <c r="L107">
        <v>0.75</v>
      </c>
      <c r="M107">
        <v>0.74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</row>
    <row r="108" spans="1:21" x14ac:dyDescent="0.25">
      <c r="A108" t="s">
        <v>61</v>
      </c>
      <c r="B108" t="s">
        <v>143</v>
      </c>
      <c r="C108" t="s">
        <v>54</v>
      </c>
      <c r="D108">
        <v>547.5</v>
      </c>
      <c r="E108">
        <v>695</v>
      </c>
      <c r="F108" t="s">
        <v>11</v>
      </c>
      <c r="G108" t="s">
        <v>14</v>
      </c>
      <c r="H108">
        <v>273</v>
      </c>
      <c r="I108">
        <v>195</v>
      </c>
      <c r="J108">
        <v>223</v>
      </c>
      <c r="K108">
        <v>144</v>
      </c>
      <c r="L108">
        <v>0.88</v>
      </c>
      <c r="M108">
        <v>0.88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</row>
    <row r="109" spans="1:21" hidden="1" x14ac:dyDescent="0.25">
      <c r="A109" t="s">
        <v>61</v>
      </c>
      <c r="B109" t="s">
        <v>143</v>
      </c>
      <c r="C109" t="s">
        <v>54</v>
      </c>
      <c r="D109">
        <v>547.5</v>
      </c>
      <c r="E109">
        <v>695</v>
      </c>
      <c r="F109" t="s">
        <v>13</v>
      </c>
      <c r="G109" t="s">
        <v>14</v>
      </c>
      <c r="H109">
        <v>220</v>
      </c>
      <c r="I109">
        <v>151</v>
      </c>
      <c r="J109">
        <v>172</v>
      </c>
      <c r="K109">
        <v>102</v>
      </c>
      <c r="L109">
        <v>0.93</v>
      </c>
      <c r="M109">
        <v>0.93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</row>
    <row r="110" spans="1:21" hidden="1" x14ac:dyDescent="0.25">
      <c r="A110" t="s">
        <v>73</v>
      </c>
      <c r="B110" t="s">
        <v>143</v>
      </c>
      <c r="C110" t="s">
        <v>56</v>
      </c>
      <c r="D110">
        <v>365</v>
      </c>
      <c r="E110">
        <v>485</v>
      </c>
      <c r="F110" t="s">
        <v>11</v>
      </c>
      <c r="G110" t="s">
        <v>12</v>
      </c>
      <c r="H110">
        <v>454</v>
      </c>
      <c r="I110">
        <v>361</v>
      </c>
      <c r="J110">
        <v>233</v>
      </c>
      <c r="K110">
        <v>140</v>
      </c>
      <c r="L110">
        <v>0.25</v>
      </c>
      <c r="M110">
        <v>0.22</v>
      </c>
      <c r="N110">
        <v>2E-3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</row>
    <row r="111" spans="1:21" hidden="1" x14ac:dyDescent="0.25">
      <c r="A111" t="s">
        <v>73</v>
      </c>
      <c r="B111" t="s">
        <v>143</v>
      </c>
      <c r="C111" t="s">
        <v>56</v>
      </c>
      <c r="D111">
        <v>365</v>
      </c>
      <c r="E111">
        <v>485</v>
      </c>
      <c r="F111" t="s">
        <v>13</v>
      </c>
      <c r="G111" t="s">
        <v>12</v>
      </c>
      <c r="H111">
        <v>385</v>
      </c>
      <c r="I111">
        <v>309</v>
      </c>
      <c r="J111">
        <v>208</v>
      </c>
      <c r="K111">
        <v>133</v>
      </c>
      <c r="L111">
        <v>0.5</v>
      </c>
      <c r="M111">
        <v>0.47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</row>
    <row r="112" spans="1:21" hidden="1" x14ac:dyDescent="0.25">
      <c r="A112" t="s">
        <v>73</v>
      </c>
      <c r="B112" t="s">
        <v>143</v>
      </c>
      <c r="C112" t="s">
        <v>56</v>
      </c>
      <c r="D112">
        <v>365</v>
      </c>
      <c r="E112">
        <v>485</v>
      </c>
      <c r="F112" t="s">
        <v>11</v>
      </c>
      <c r="G112" t="s">
        <v>14</v>
      </c>
      <c r="H112">
        <v>412</v>
      </c>
      <c r="I112">
        <v>319</v>
      </c>
      <c r="J112">
        <v>187</v>
      </c>
      <c r="K112">
        <v>82</v>
      </c>
      <c r="L112">
        <v>0.25</v>
      </c>
      <c r="M112">
        <v>0.2</v>
      </c>
      <c r="N112">
        <v>0.65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hidden="1" x14ac:dyDescent="0.25">
      <c r="A113" t="s">
        <v>73</v>
      </c>
      <c r="B113" t="s">
        <v>143</v>
      </c>
      <c r="C113" t="s">
        <v>56</v>
      </c>
      <c r="D113">
        <v>365</v>
      </c>
      <c r="E113">
        <v>485</v>
      </c>
      <c r="F113" t="s">
        <v>13</v>
      </c>
      <c r="G113" t="s">
        <v>14</v>
      </c>
      <c r="H113">
        <v>349</v>
      </c>
      <c r="I113">
        <v>278</v>
      </c>
      <c r="J113">
        <v>167</v>
      </c>
      <c r="K113">
        <v>85</v>
      </c>
      <c r="L113">
        <v>0.51</v>
      </c>
      <c r="M113">
        <v>0.45</v>
      </c>
      <c r="N113">
        <v>0.63800000000000001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hidden="1" x14ac:dyDescent="0.25">
      <c r="A114" t="s">
        <v>74</v>
      </c>
      <c r="B114" t="s">
        <v>143</v>
      </c>
      <c r="C114" t="s">
        <v>56</v>
      </c>
      <c r="D114">
        <v>365</v>
      </c>
      <c r="E114">
        <v>485</v>
      </c>
      <c r="F114" t="s">
        <v>11</v>
      </c>
      <c r="G114" t="s">
        <v>12</v>
      </c>
      <c r="H114">
        <v>442</v>
      </c>
      <c r="I114">
        <v>358</v>
      </c>
      <c r="J114">
        <v>317</v>
      </c>
      <c r="K114">
        <v>232</v>
      </c>
      <c r="L114">
        <v>0.5</v>
      </c>
      <c r="M114">
        <v>0.49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</row>
    <row r="115" spans="1:21" hidden="1" x14ac:dyDescent="0.25">
      <c r="A115" t="s">
        <v>74</v>
      </c>
      <c r="B115" t="s">
        <v>143</v>
      </c>
      <c r="C115" t="s">
        <v>56</v>
      </c>
      <c r="D115">
        <v>365</v>
      </c>
      <c r="E115">
        <v>485</v>
      </c>
      <c r="F115" t="s">
        <v>13</v>
      </c>
      <c r="G115" t="s">
        <v>12</v>
      </c>
      <c r="H115">
        <v>448</v>
      </c>
      <c r="I115">
        <v>366</v>
      </c>
      <c r="J115">
        <v>268</v>
      </c>
      <c r="K115">
        <v>185</v>
      </c>
      <c r="L115">
        <v>0.49</v>
      </c>
      <c r="M115">
        <v>0.46</v>
      </c>
      <c r="N115">
        <v>1E-3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</row>
    <row r="116" spans="1:21" hidden="1" x14ac:dyDescent="0.25">
      <c r="A116" t="s">
        <v>74</v>
      </c>
      <c r="B116" t="s">
        <v>143</v>
      </c>
      <c r="C116" t="s">
        <v>56</v>
      </c>
      <c r="D116">
        <v>365</v>
      </c>
      <c r="E116">
        <v>485</v>
      </c>
      <c r="F116" t="s">
        <v>11</v>
      </c>
      <c r="G116" t="s">
        <v>14</v>
      </c>
      <c r="H116">
        <v>402</v>
      </c>
      <c r="I116">
        <v>318</v>
      </c>
      <c r="J116">
        <v>281</v>
      </c>
      <c r="K116">
        <v>198</v>
      </c>
      <c r="L116">
        <v>0.51</v>
      </c>
      <c r="M116">
        <v>0.48</v>
      </c>
      <c r="N116">
        <v>0.45300000000000001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hidden="1" x14ac:dyDescent="0.25">
      <c r="A117" t="s">
        <v>74</v>
      </c>
      <c r="B117" t="s">
        <v>143</v>
      </c>
      <c r="C117" t="s">
        <v>56</v>
      </c>
      <c r="D117">
        <v>365</v>
      </c>
      <c r="E117">
        <v>485</v>
      </c>
      <c r="F117" t="s">
        <v>13</v>
      </c>
      <c r="G117" t="s">
        <v>14</v>
      </c>
      <c r="H117">
        <v>452</v>
      </c>
      <c r="I117">
        <v>369</v>
      </c>
      <c r="J117">
        <v>265</v>
      </c>
      <c r="K117">
        <v>155</v>
      </c>
      <c r="L117">
        <v>0.49</v>
      </c>
      <c r="M117">
        <v>0.43</v>
      </c>
      <c r="N117">
        <v>0.96399999999999997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79</v>
      </c>
      <c r="B118" t="s">
        <v>143</v>
      </c>
      <c r="C118" t="s">
        <v>54</v>
      </c>
      <c r="D118">
        <v>547.5</v>
      </c>
      <c r="E118">
        <v>485</v>
      </c>
      <c r="F118" t="s">
        <v>11</v>
      </c>
      <c r="G118" t="s">
        <v>12</v>
      </c>
      <c r="H118">
        <v>493</v>
      </c>
      <c r="I118">
        <v>290</v>
      </c>
      <c r="J118">
        <v>389</v>
      </c>
      <c r="K118">
        <v>189</v>
      </c>
      <c r="L118">
        <v>0.8</v>
      </c>
      <c r="M118">
        <v>0.79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</row>
    <row r="119" spans="1:21" hidden="1" x14ac:dyDescent="0.25">
      <c r="A119" t="s">
        <v>79</v>
      </c>
      <c r="B119" t="s">
        <v>143</v>
      </c>
      <c r="C119" t="s">
        <v>54</v>
      </c>
      <c r="D119">
        <v>547.5</v>
      </c>
      <c r="E119">
        <v>485</v>
      </c>
      <c r="F119" t="s">
        <v>13</v>
      </c>
      <c r="G119" t="s">
        <v>12</v>
      </c>
      <c r="H119">
        <v>444</v>
      </c>
      <c r="I119">
        <v>238</v>
      </c>
      <c r="J119">
        <v>293</v>
      </c>
      <c r="K119">
        <v>92</v>
      </c>
      <c r="L119">
        <v>0.78</v>
      </c>
      <c r="M119">
        <v>0.77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</row>
    <row r="120" spans="1:21" x14ac:dyDescent="0.25">
      <c r="A120" t="s">
        <v>79</v>
      </c>
      <c r="B120" t="s">
        <v>143</v>
      </c>
      <c r="C120" t="s">
        <v>54</v>
      </c>
      <c r="D120">
        <v>547.5</v>
      </c>
      <c r="E120">
        <v>485</v>
      </c>
      <c r="F120" t="s">
        <v>11</v>
      </c>
      <c r="G120" t="s">
        <v>14</v>
      </c>
      <c r="H120">
        <v>397</v>
      </c>
      <c r="I120">
        <v>292</v>
      </c>
      <c r="J120">
        <v>365</v>
      </c>
      <c r="K120">
        <v>261</v>
      </c>
      <c r="L120">
        <v>0.95</v>
      </c>
      <c r="M120">
        <v>0.95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</row>
    <row r="121" spans="1:21" hidden="1" x14ac:dyDescent="0.25">
      <c r="A121" t="s">
        <v>79</v>
      </c>
      <c r="B121" t="s">
        <v>143</v>
      </c>
      <c r="C121" t="s">
        <v>54</v>
      </c>
      <c r="D121">
        <v>547.5</v>
      </c>
      <c r="E121">
        <v>485</v>
      </c>
      <c r="F121" t="s">
        <v>13</v>
      </c>
      <c r="G121" t="s">
        <v>14</v>
      </c>
      <c r="H121">
        <v>368</v>
      </c>
      <c r="I121">
        <v>269</v>
      </c>
      <c r="J121">
        <v>327</v>
      </c>
      <c r="K121">
        <v>229</v>
      </c>
      <c r="L121">
        <v>0.96</v>
      </c>
      <c r="M121">
        <v>0.95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</row>
    <row r="122" spans="1:21" x14ac:dyDescent="0.25">
      <c r="A122" t="s">
        <v>80</v>
      </c>
      <c r="B122" t="s">
        <v>143</v>
      </c>
      <c r="C122" t="s">
        <v>54</v>
      </c>
      <c r="D122">
        <v>547.5</v>
      </c>
      <c r="E122">
        <v>485</v>
      </c>
      <c r="F122" t="s">
        <v>11</v>
      </c>
      <c r="G122" t="s">
        <v>12</v>
      </c>
      <c r="H122">
        <v>513</v>
      </c>
      <c r="I122">
        <v>325</v>
      </c>
      <c r="J122">
        <v>420</v>
      </c>
      <c r="K122">
        <v>235</v>
      </c>
      <c r="L122">
        <v>0.84</v>
      </c>
      <c r="M122">
        <v>0.84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</row>
    <row r="123" spans="1:21" hidden="1" x14ac:dyDescent="0.25">
      <c r="A123" t="s">
        <v>80</v>
      </c>
      <c r="B123" t="s">
        <v>143</v>
      </c>
      <c r="C123" t="s">
        <v>54</v>
      </c>
      <c r="D123">
        <v>547.5</v>
      </c>
      <c r="E123">
        <v>485</v>
      </c>
      <c r="F123" t="s">
        <v>13</v>
      </c>
      <c r="G123" t="s">
        <v>12</v>
      </c>
      <c r="H123">
        <v>443</v>
      </c>
      <c r="I123">
        <v>240</v>
      </c>
      <c r="J123">
        <v>303</v>
      </c>
      <c r="K123">
        <v>106</v>
      </c>
      <c r="L123">
        <v>0.8</v>
      </c>
      <c r="M123">
        <v>0.8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1</v>
      </c>
    </row>
    <row r="124" spans="1:21" x14ac:dyDescent="0.25">
      <c r="A124" t="s">
        <v>80</v>
      </c>
      <c r="B124" t="s">
        <v>143</v>
      </c>
      <c r="C124" t="s">
        <v>54</v>
      </c>
      <c r="D124">
        <v>547.5</v>
      </c>
      <c r="E124">
        <v>485</v>
      </c>
      <c r="F124" t="s">
        <v>11</v>
      </c>
      <c r="G124" t="s">
        <v>14</v>
      </c>
      <c r="H124">
        <v>425</v>
      </c>
      <c r="I124">
        <v>313</v>
      </c>
      <c r="J124">
        <v>381</v>
      </c>
      <c r="K124">
        <v>268</v>
      </c>
      <c r="L124">
        <v>0.92</v>
      </c>
      <c r="M124">
        <v>0.92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</row>
    <row r="125" spans="1:21" hidden="1" x14ac:dyDescent="0.25">
      <c r="A125" t="s">
        <v>80</v>
      </c>
      <c r="B125" t="s">
        <v>143</v>
      </c>
      <c r="C125" t="s">
        <v>54</v>
      </c>
      <c r="D125">
        <v>547.5</v>
      </c>
      <c r="E125">
        <v>485</v>
      </c>
      <c r="F125" t="s">
        <v>13</v>
      </c>
      <c r="G125" t="s">
        <v>14</v>
      </c>
      <c r="H125">
        <v>372</v>
      </c>
      <c r="I125">
        <v>269</v>
      </c>
      <c r="J125">
        <v>326</v>
      </c>
      <c r="K125">
        <v>224</v>
      </c>
      <c r="L125">
        <v>0.95</v>
      </c>
      <c r="M125">
        <v>0.95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</row>
    <row r="126" spans="1:21" hidden="1" x14ac:dyDescent="0.25">
      <c r="A126" t="s">
        <v>72</v>
      </c>
      <c r="B126" t="s">
        <v>143</v>
      </c>
      <c r="C126" t="s">
        <v>56</v>
      </c>
      <c r="D126">
        <v>365</v>
      </c>
      <c r="E126">
        <v>605</v>
      </c>
      <c r="F126" t="s">
        <v>11</v>
      </c>
      <c r="G126" t="s">
        <v>12</v>
      </c>
      <c r="H126">
        <v>559</v>
      </c>
      <c r="I126">
        <v>466</v>
      </c>
      <c r="J126">
        <v>448</v>
      </c>
      <c r="K126">
        <v>355</v>
      </c>
      <c r="L126">
        <v>0.57999999999999996</v>
      </c>
      <c r="M126">
        <v>0.56999999999999995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1</v>
      </c>
    </row>
    <row r="127" spans="1:21" hidden="1" x14ac:dyDescent="0.25">
      <c r="A127" t="s">
        <v>72</v>
      </c>
      <c r="B127" t="s">
        <v>143</v>
      </c>
      <c r="C127" t="s">
        <v>56</v>
      </c>
      <c r="D127">
        <v>365</v>
      </c>
      <c r="E127">
        <v>605</v>
      </c>
      <c r="F127" t="s">
        <v>13</v>
      </c>
      <c r="G127" t="s">
        <v>12</v>
      </c>
      <c r="H127">
        <v>502</v>
      </c>
      <c r="I127">
        <v>418</v>
      </c>
      <c r="J127">
        <v>391</v>
      </c>
      <c r="K127">
        <v>307</v>
      </c>
      <c r="L127">
        <v>0.72</v>
      </c>
      <c r="M127">
        <v>0.7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</row>
    <row r="128" spans="1:21" hidden="1" x14ac:dyDescent="0.25">
      <c r="A128" t="s">
        <v>72</v>
      </c>
      <c r="B128" t="s">
        <v>143</v>
      </c>
      <c r="C128" t="s">
        <v>56</v>
      </c>
      <c r="D128">
        <v>365</v>
      </c>
      <c r="E128">
        <v>605</v>
      </c>
      <c r="F128" t="s">
        <v>11</v>
      </c>
      <c r="G128" t="s">
        <v>14</v>
      </c>
      <c r="H128">
        <v>595</v>
      </c>
      <c r="I128">
        <v>550</v>
      </c>
      <c r="J128">
        <v>549</v>
      </c>
      <c r="K128">
        <v>501</v>
      </c>
      <c r="L128">
        <v>0.75</v>
      </c>
      <c r="M128">
        <v>0.74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1</v>
      </c>
    </row>
    <row r="129" spans="1:21" hidden="1" x14ac:dyDescent="0.25">
      <c r="A129" t="s">
        <v>72</v>
      </c>
      <c r="B129" t="s">
        <v>143</v>
      </c>
      <c r="C129" t="s">
        <v>56</v>
      </c>
      <c r="D129">
        <v>365</v>
      </c>
      <c r="E129">
        <v>605</v>
      </c>
      <c r="F129" t="s">
        <v>13</v>
      </c>
      <c r="G129" t="s">
        <v>14</v>
      </c>
      <c r="H129">
        <v>561</v>
      </c>
      <c r="I129">
        <v>512</v>
      </c>
      <c r="J129">
        <v>513</v>
      </c>
      <c r="K129">
        <v>460</v>
      </c>
      <c r="L129">
        <v>0.87</v>
      </c>
      <c r="M129">
        <v>0.85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 hidden="1" x14ac:dyDescent="0.25">
      <c r="A130" t="s">
        <v>69</v>
      </c>
      <c r="B130" t="s">
        <v>143</v>
      </c>
      <c r="C130" t="s">
        <v>65</v>
      </c>
      <c r="D130">
        <v>730</v>
      </c>
      <c r="E130">
        <v>575</v>
      </c>
      <c r="F130" t="s">
        <v>11</v>
      </c>
      <c r="G130" t="s">
        <v>12</v>
      </c>
      <c r="H130">
        <v>11560</v>
      </c>
      <c r="I130">
        <v>9060</v>
      </c>
      <c r="J130">
        <v>9512</v>
      </c>
      <c r="K130">
        <v>7313</v>
      </c>
      <c r="L130">
        <v>0.06</v>
      </c>
      <c r="M130">
        <v>0.05</v>
      </c>
      <c r="N130">
        <v>5.8999999999999997E-2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</row>
    <row r="131" spans="1:21" hidden="1" x14ac:dyDescent="0.25">
      <c r="A131" t="s">
        <v>69</v>
      </c>
      <c r="B131" t="s">
        <v>143</v>
      </c>
      <c r="C131" t="s">
        <v>65</v>
      </c>
      <c r="D131">
        <v>730</v>
      </c>
      <c r="E131">
        <v>575</v>
      </c>
      <c r="F131" t="s">
        <v>13</v>
      </c>
      <c r="G131" t="s">
        <v>12</v>
      </c>
      <c r="H131">
        <v>7949</v>
      </c>
      <c r="I131">
        <v>6319</v>
      </c>
      <c r="J131">
        <v>6661</v>
      </c>
      <c r="K131">
        <v>5189</v>
      </c>
      <c r="L131">
        <v>0.18</v>
      </c>
      <c r="M131">
        <v>0.15</v>
      </c>
      <c r="N131">
        <v>1.4999999999999999E-2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1</v>
      </c>
    </row>
    <row r="132" spans="1:21" x14ac:dyDescent="0.25">
      <c r="A132" t="s">
        <v>69</v>
      </c>
      <c r="B132" t="s">
        <v>143</v>
      </c>
      <c r="C132" t="s">
        <v>65</v>
      </c>
      <c r="D132">
        <v>730</v>
      </c>
      <c r="E132">
        <v>575</v>
      </c>
      <c r="F132" t="s">
        <v>11</v>
      </c>
      <c r="G132" t="s">
        <v>14</v>
      </c>
      <c r="L132">
        <v>0.08</v>
      </c>
      <c r="M132">
        <v>0.04</v>
      </c>
      <c r="N132">
        <v>0.41599999999999998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hidden="1" x14ac:dyDescent="0.25">
      <c r="A133" t="s">
        <v>69</v>
      </c>
      <c r="B133" t="s">
        <v>143</v>
      </c>
      <c r="C133" t="s">
        <v>65</v>
      </c>
      <c r="D133">
        <v>730</v>
      </c>
      <c r="E133">
        <v>575</v>
      </c>
      <c r="F133" t="s">
        <v>13</v>
      </c>
      <c r="G133" t="s">
        <v>14</v>
      </c>
      <c r="L133">
        <v>0.2</v>
      </c>
      <c r="M133">
        <v>0.15</v>
      </c>
      <c r="N133">
        <v>0.35399999999999998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81</v>
      </c>
      <c r="B134" t="s">
        <v>143</v>
      </c>
      <c r="C134" t="s">
        <v>56</v>
      </c>
      <c r="D134">
        <v>365</v>
      </c>
      <c r="E134">
        <v>515</v>
      </c>
      <c r="F134" t="s">
        <v>11</v>
      </c>
      <c r="G134" t="s">
        <v>12</v>
      </c>
      <c r="H134">
        <v>-1906</v>
      </c>
      <c r="I134">
        <v>-1565</v>
      </c>
      <c r="J134">
        <v>-1388</v>
      </c>
      <c r="K134">
        <v>-1046</v>
      </c>
      <c r="L134">
        <v>0.06</v>
      </c>
      <c r="M134">
        <v>0.03</v>
      </c>
      <c r="N134">
        <v>0.17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idden="1" x14ac:dyDescent="0.25">
      <c r="A135" t="s">
        <v>81</v>
      </c>
      <c r="B135" t="s">
        <v>143</v>
      </c>
      <c r="C135" t="s">
        <v>56</v>
      </c>
      <c r="D135">
        <v>365</v>
      </c>
      <c r="E135">
        <v>515</v>
      </c>
      <c r="F135" t="s">
        <v>13</v>
      </c>
      <c r="G135" t="s">
        <v>12</v>
      </c>
      <c r="H135">
        <v>-1323</v>
      </c>
      <c r="I135">
        <v>-1073</v>
      </c>
      <c r="J135">
        <v>-778</v>
      </c>
      <c r="K135">
        <v>-528</v>
      </c>
      <c r="L135">
        <v>0.1</v>
      </c>
      <c r="M135">
        <v>0.05</v>
      </c>
      <c r="N135">
        <v>0.185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hidden="1" x14ac:dyDescent="0.25">
      <c r="A136" t="s">
        <v>81</v>
      </c>
      <c r="B136" t="s">
        <v>143</v>
      </c>
      <c r="C136" t="s">
        <v>56</v>
      </c>
      <c r="D136">
        <v>365</v>
      </c>
      <c r="E136">
        <v>515</v>
      </c>
      <c r="F136" t="s">
        <v>11</v>
      </c>
      <c r="G136" t="s">
        <v>14</v>
      </c>
      <c r="H136">
        <v>1696</v>
      </c>
      <c r="I136">
        <v>1620</v>
      </c>
      <c r="J136">
        <v>1168</v>
      </c>
      <c r="K136">
        <v>1105</v>
      </c>
      <c r="L136">
        <v>7.0000000000000007E-2</v>
      </c>
      <c r="M136">
        <v>0.01</v>
      </c>
      <c r="N136">
        <v>0.53100000000000003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0</v>
      </c>
    </row>
    <row r="137" spans="1:21" hidden="1" x14ac:dyDescent="0.25">
      <c r="A137" t="s">
        <v>81</v>
      </c>
      <c r="B137" t="s">
        <v>143</v>
      </c>
      <c r="C137" t="s">
        <v>56</v>
      </c>
      <c r="D137">
        <v>365</v>
      </c>
      <c r="E137">
        <v>515</v>
      </c>
      <c r="F137" t="s">
        <v>13</v>
      </c>
      <c r="G137" t="s">
        <v>14</v>
      </c>
      <c r="H137">
        <v>1722</v>
      </c>
      <c r="I137">
        <v>1651</v>
      </c>
      <c r="J137">
        <v>1071</v>
      </c>
      <c r="K137">
        <v>1014</v>
      </c>
      <c r="L137">
        <v>0.11</v>
      </c>
      <c r="M137">
        <v>0</v>
      </c>
      <c r="N137">
        <v>0.624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0</v>
      </c>
    </row>
    <row r="138" spans="1:21" x14ac:dyDescent="0.25">
      <c r="A138" t="s">
        <v>82</v>
      </c>
      <c r="B138" t="s">
        <v>143</v>
      </c>
      <c r="C138" t="s">
        <v>56</v>
      </c>
      <c r="D138">
        <v>365</v>
      </c>
      <c r="E138">
        <v>515</v>
      </c>
      <c r="F138" t="s">
        <v>11</v>
      </c>
      <c r="G138" t="s">
        <v>12</v>
      </c>
      <c r="H138">
        <v>-1906</v>
      </c>
      <c r="I138">
        <v>-1565</v>
      </c>
      <c r="J138">
        <v>-1388</v>
      </c>
      <c r="K138">
        <v>-1046</v>
      </c>
      <c r="L138">
        <v>0.06</v>
      </c>
      <c r="M138">
        <v>0.03</v>
      </c>
      <c r="N138">
        <v>0.17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idden="1" x14ac:dyDescent="0.25">
      <c r="A139" t="s">
        <v>82</v>
      </c>
      <c r="B139" t="s">
        <v>143</v>
      </c>
      <c r="C139" t="s">
        <v>56</v>
      </c>
      <c r="D139">
        <v>365</v>
      </c>
      <c r="E139">
        <v>515</v>
      </c>
      <c r="F139" t="s">
        <v>13</v>
      </c>
      <c r="G139" t="s">
        <v>12</v>
      </c>
      <c r="H139">
        <v>-1323</v>
      </c>
      <c r="I139">
        <v>-1073</v>
      </c>
      <c r="J139">
        <v>-778</v>
      </c>
      <c r="K139">
        <v>-528</v>
      </c>
      <c r="L139">
        <v>0.1</v>
      </c>
      <c r="M139">
        <v>0.05</v>
      </c>
      <c r="N139">
        <v>0.185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hidden="1" x14ac:dyDescent="0.25">
      <c r="A140" t="s">
        <v>82</v>
      </c>
      <c r="B140" t="s">
        <v>143</v>
      </c>
      <c r="C140" t="s">
        <v>56</v>
      </c>
      <c r="D140">
        <v>365</v>
      </c>
      <c r="E140">
        <v>515</v>
      </c>
      <c r="F140" t="s">
        <v>11</v>
      </c>
      <c r="G140" t="s">
        <v>14</v>
      </c>
      <c r="H140">
        <v>1696</v>
      </c>
      <c r="I140">
        <v>1620</v>
      </c>
      <c r="J140">
        <v>1168</v>
      </c>
      <c r="K140">
        <v>1105</v>
      </c>
      <c r="L140">
        <v>7.0000000000000007E-2</v>
      </c>
      <c r="M140">
        <v>0.01</v>
      </c>
      <c r="N140">
        <v>0.53100000000000003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</row>
    <row r="141" spans="1:21" hidden="1" x14ac:dyDescent="0.25">
      <c r="A141" t="s">
        <v>82</v>
      </c>
      <c r="B141" t="s">
        <v>143</v>
      </c>
      <c r="C141" t="s">
        <v>56</v>
      </c>
      <c r="D141">
        <v>365</v>
      </c>
      <c r="E141">
        <v>515</v>
      </c>
      <c r="F141" t="s">
        <v>13</v>
      </c>
      <c r="G141" t="s">
        <v>14</v>
      </c>
      <c r="H141">
        <v>1722</v>
      </c>
      <c r="I141">
        <v>1651</v>
      </c>
      <c r="J141">
        <v>1071</v>
      </c>
      <c r="K141">
        <v>1014</v>
      </c>
      <c r="L141">
        <v>0.11</v>
      </c>
      <c r="M141">
        <v>0</v>
      </c>
      <c r="N141">
        <v>0.624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0</v>
      </c>
      <c r="U141">
        <v>0</v>
      </c>
    </row>
    <row r="142" spans="1:21" hidden="1" x14ac:dyDescent="0.25">
      <c r="A142" t="s">
        <v>75</v>
      </c>
      <c r="B142" t="s">
        <v>143</v>
      </c>
      <c r="C142" t="s">
        <v>54</v>
      </c>
      <c r="D142">
        <v>547.5</v>
      </c>
      <c r="E142">
        <v>515</v>
      </c>
      <c r="F142" t="s">
        <v>11</v>
      </c>
      <c r="G142" t="s">
        <v>12</v>
      </c>
      <c r="H142">
        <v>5200</v>
      </c>
      <c r="I142">
        <v>3838</v>
      </c>
      <c r="J142">
        <v>3785</v>
      </c>
      <c r="K142">
        <v>2600</v>
      </c>
      <c r="L142">
        <v>0.06</v>
      </c>
      <c r="M142">
        <v>0.04</v>
      </c>
      <c r="N142">
        <v>8.6999999999999994E-2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0</v>
      </c>
    </row>
    <row r="143" spans="1:21" hidden="1" x14ac:dyDescent="0.25">
      <c r="A143" t="s">
        <v>75</v>
      </c>
      <c r="B143" t="s">
        <v>143</v>
      </c>
      <c r="C143" t="s">
        <v>54</v>
      </c>
      <c r="D143">
        <v>547.5</v>
      </c>
      <c r="E143">
        <v>515</v>
      </c>
      <c r="F143" t="s">
        <v>13</v>
      </c>
      <c r="G143" t="s">
        <v>12</v>
      </c>
      <c r="H143">
        <v>3593</v>
      </c>
      <c r="I143">
        <v>2545</v>
      </c>
      <c r="J143">
        <v>2422</v>
      </c>
      <c r="K143">
        <v>1509</v>
      </c>
      <c r="L143">
        <v>0.1</v>
      </c>
      <c r="M143">
        <v>7.0000000000000007E-2</v>
      </c>
      <c r="N143">
        <v>0.08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</row>
    <row r="144" spans="1:21" x14ac:dyDescent="0.25">
      <c r="A144" t="s">
        <v>75</v>
      </c>
      <c r="B144" t="s">
        <v>143</v>
      </c>
      <c r="C144" t="s">
        <v>54</v>
      </c>
      <c r="D144">
        <v>547.5</v>
      </c>
      <c r="E144">
        <v>515</v>
      </c>
      <c r="F144" t="s">
        <v>11</v>
      </c>
      <c r="G144" t="s">
        <v>14</v>
      </c>
      <c r="L144">
        <v>0.2</v>
      </c>
      <c r="M144">
        <v>0.17</v>
      </c>
      <c r="N144">
        <v>3.0000000000000001E-3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</row>
    <row r="145" spans="1:21" hidden="1" x14ac:dyDescent="0.25">
      <c r="A145" t="s">
        <v>75</v>
      </c>
      <c r="B145" t="s">
        <v>143</v>
      </c>
      <c r="C145" t="s">
        <v>54</v>
      </c>
      <c r="D145">
        <v>547.5</v>
      </c>
      <c r="E145">
        <v>515</v>
      </c>
      <c r="F145" t="s">
        <v>13</v>
      </c>
      <c r="G145" t="s">
        <v>14</v>
      </c>
      <c r="L145">
        <v>0.2</v>
      </c>
      <c r="M145">
        <v>0.14000000000000001</v>
      </c>
      <c r="N145">
        <v>7.0999999999999994E-2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idden="1" x14ac:dyDescent="0.25">
      <c r="A146" t="s">
        <v>62</v>
      </c>
      <c r="B146" t="s">
        <v>143</v>
      </c>
      <c r="C146" t="s">
        <v>56</v>
      </c>
      <c r="D146">
        <v>365</v>
      </c>
      <c r="E146">
        <v>455</v>
      </c>
      <c r="F146" t="s">
        <v>11</v>
      </c>
      <c r="G146" t="s">
        <v>12</v>
      </c>
      <c r="H146">
        <v>483</v>
      </c>
      <c r="I146">
        <v>387</v>
      </c>
      <c r="J146">
        <v>435</v>
      </c>
      <c r="K146">
        <v>339</v>
      </c>
      <c r="L146">
        <v>0.87</v>
      </c>
      <c r="M146">
        <v>0.87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</row>
    <row r="147" spans="1:21" hidden="1" x14ac:dyDescent="0.25">
      <c r="A147" t="s">
        <v>62</v>
      </c>
      <c r="B147" t="s">
        <v>143</v>
      </c>
      <c r="C147" t="s">
        <v>56</v>
      </c>
      <c r="D147">
        <v>365</v>
      </c>
      <c r="E147">
        <v>455</v>
      </c>
      <c r="F147" t="s">
        <v>13</v>
      </c>
      <c r="G147" t="s">
        <v>12</v>
      </c>
      <c r="H147">
        <v>423</v>
      </c>
      <c r="I147">
        <v>338</v>
      </c>
      <c r="J147">
        <v>380</v>
      </c>
      <c r="K147">
        <v>295</v>
      </c>
      <c r="L147">
        <v>0.95</v>
      </c>
      <c r="M147">
        <v>0.94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</row>
    <row r="148" spans="1:21" hidden="1" x14ac:dyDescent="0.25">
      <c r="A148" t="s">
        <v>62</v>
      </c>
      <c r="B148" t="s">
        <v>143</v>
      </c>
      <c r="C148" t="s">
        <v>56</v>
      </c>
      <c r="D148">
        <v>365</v>
      </c>
      <c r="E148">
        <v>455</v>
      </c>
      <c r="F148" t="s">
        <v>11</v>
      </c>
      <c r="G148" t="s">
        <v>14</v>
      </c>
      <c r="H148">
        <v>470</v>
      </c>
      <c r="I148">
        <v>372</v>
      </c>
      <c r="J148">
        <v>421</v>
      </c>
      <c r="K148">
        <v>325</v>
      </c>
      <c r="L148">
        <v>0.88</v>
      </c>
      <c r="M148">
        <v>0.87</v>
      </c>
      <c r="N148">
        <v>0.46500000000000002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1</v>
      </c>
      <c r="U148">
        <v>0</v>
      </c>
    </row>
    <row r="149" spans="1:21" hidden="1" x14ac:dyDescent="0.25">
      <c r="A149" t="s">
        <v>62</v>
      </c>
      <c r="B149" t="s">
        <v>143</v>
      </c>
      <c r="C149" t="s">
        <v>56</v>
      </c>
      <c r="D149">
        <v>365</v>
      </c>
      <c r="E149">
        <v>455</v>
      </c>
      <c r="F149" t="s">
        <v>13</v>
      </c>
      <c r="G149" t="s">
        <v>14</v>
      </c>
      <c r="H149">
        <v>402</v>
      </c>
      <c r="I149">
        <v>317</v>
      </c>
      <c r="J149">
        <v>361</v>
      </c>
      <c r="K149">
        <v>277</v>
      </c>
      <c r="L149">
        <v>0.95</v>
      </c>
      <c r="M149">
        <v>0.94</v>
      </c>
      <c r="N149">
        <v>0.23400000000000001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0</v>
      </c>
    </row>
    <row r="150" spans="1:21" hidden="1" x14ac:dyDescent="0.25">
      <c r="A150" t="s">
        <v>77</v>
      </c>
      <c r="B150" t="s">
        <v>143</v>
      </c>
      <c r="C150" t="s">
        <v>56</v>
      </c>
      <c r="D150">
        <v>365</v>
      </c>
      <c r="E150">
        <v>545</v>
      </c>
      <c r="F150" t="s">
        <v>11</v>
      </c>
      <c r="G150" t="s">
        <v>12</v>
      </c>
      <c r="H150">
        <v>3747</v>
      </c>
      <c r="I150">
        <v>3020</v>
      </c>
      <c r="J150">
        <v>3580</v>
      </c>
      <c r="K150">
        <v>2853</v>
      </c>
      <c r="L150">
        <v>0.36</v>
      </c>
      <c r="M150">
        <v>0.34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1</v>
      </c>
    </row>
    <row r="151" spans="1:21" hidden="1" x14ac:dyDescent="0.25">
      <c r="A151" t="s">
        <v>77</v>
      </c>
      <c r="B151" t="s">
        <v>143</v>
      </c>
      <c r="C151" t="s">
        <v>56</v>
      </c>
      <c r="D151">
        <v>365</v>
      </c>
      <c r="E151">
        <v>545</v>
      </c>
      <c r="F151" t="s">
        <v>13</v>
      </c>
      <c r="G151" t="s">
        <v>12</v>
      </c>
      <c r="H151">
        <v>2555</v>
      </c>
      <c r="I151">
        <v>2068</v>
      </c>
      <c r="J151">
        <v>2447</v>
      </c>
      <c r="K151">
        <v>1960</v>
      </c>
      <c r="L151">
        <v>0.73</v>
      </c>
      <c r="M151">
        <v>0.71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1</v>
      </c>
    </row>
    <row r="152" spans="1:21" hidden="1" x14ac:dyDescent="0.25">
      <c r="A152" t="s">
        <v>77</v>
      </c>
      <c r="B152" t="s">
        <v>143</v>
      </c>
      <c r="C152" t="s">
        <v>56</v>
      </c>
      <c r="D152">
        <v>365</v>
      </c>
      <c r="E152">
        <v>545</v>
      </c>
      <c r="F152" t="s">
        <v>11</v>
      </c>
      <c r="G152" t="s">
        <v>14</v>
      </c>
      <c r="H152">
        <v>2041</v>
      </c>
      <c r="I152">
        <v>1793</v>
      </c>
      <c r="J152">
        <v>1610</v>
      </c>
      <c r="K152">
        <v>1429</v>
      </c>
      <c r="L152">
        <v>0.37</v>
      </c>
      <c r="M152">
        <v>0.33</v>
      </c>
      <c r="N152">
        <v>0.56799999999999995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0</v>
      </c>
    </row>
    <row r="153" spans="1:21" hidden="1" x14ac:dyDescent="0.25">
      <c r="A153" t="s">
        <v>77</v>
      </c>
      <c r="B153" t="s">
        <v>143</v>
      </c>
      <c r="C153" t="s">
        <v>56</v>
      </c>
      <c r="D153">
        <v>365</v>
      </c>
      <c r="E153">
        <v>545</v>
      </c>
      <c r="F153" t="s">
        <v>13</v>
      </c>
      <c r="G153" t="s">
        <v>14</v>
      </c>
      <c r="H153">
        <v>1449</v>
      </c>
      <c r="I153">
        <v>1287</v>
      </c>
      <c r="J153">
        <v>1297</v>
      </c>
      <c r="K153">
        <v>1155</v>
      </c>
      <c r="L153">
        <v>0.76</v>
      </c>
      <c r="M153">
        <v>0.73</v>
      </c>
      <c r="N153">
        <v>0.14099999999999999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</row>
    <row r="154" spans="1:21" x14ac:dyDescent="0.25">
      <c r="A154" t="s">
        <v>78</v>
      </c>
      <c r="B154" t="s">
        <v>143</v>
      </c>
      <c r="C154" t="s">
        <v>56</v>
      </c>
      <c r="D154">
        <v>365</v>
      </c>
      <c r="E154">
        <v>545</v>
      </c>
      <c r="F154" t="s">
        <v>11</v>
      </c>
      <c r="G154" t="s">
        <v>12</v>
      </c>
      <c r="H154">
        <v>-8767</v>
      </c>
      <c r="I154">
        <v>-7122</v>
      </c>
      <c r="J154">
        <v>-7520</v>
      </c>
      <c r="K154">
        <v>-5876</v>
      </c>
      <c r="L154">
        <v>0.01</v>
      </c>
      <c r="M154">
        <v>-0.02</v>
      </c>
      <c r="N154">
        <v>0.56200000000000006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hidden="1" x14ac:dyDescent="0.25">
      <c r="A155" t="s">
        <v>78</v>
      </c>
      <c r="B155" t="s">
        <v>143</v>
      </c>
      <c r="C155" t="s">
        <v>56</v>
      </c>
      <c r="D155">
        <v>365</v>
      </c>
      <c r="E155">
        <v>545</v>
      </c>
      <c r="F155" t="s">
        <v>13</v>
      </c>
      <c r="G155" t="s">
        <v>12</v>
      </c>
      <c r="H155">
        <v>-17246</v>
      </c>
      <c r="I155">
        <v>-14205</v>
      </c>
      <c r="J155">
        <v>-14588</v>
      </c>
      <c r="K155">
        <v>-11546</v>
      </c>
      <c r="L155">
        <v>0</v>
      </c>
      <c r="M155">
        <v>-0.05</v>
      </c>
      <c r="N155">
        <v>0.78100000000000003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hidden="1" x14ac:dyDescent="0.25">
      <c r="A156" t="s">
        <v>78</v>
      </c>
      <c r="B156" t="s">
        <v>143</v>
      </c>
      <c r="C156" t="s">
        <v>56</v>
      </c>
      <c r="D156">
        <v>365</v>
      </c>
      <c r="E156">
        <v>545</v>
      </c>
      <c r="F156" t="s">
        <v>11</v>
      </c>
      <c r="G156" t="s">
        <v>14</v>
      </c>
      <c r="H156">
        <v>1335</v>
      </c>
      <c r="I156">
        <v>1254</v>
      </c>
      <c r="J156">
        <v>1124</v>
      </c>
      <c r="K156">
        <v>1052</v>
      </c>
      <c r="L156">
        <v>7.0000000000000007E-2</v>
      </c>
      <c r="M156">
        <v>0.02</v>
      </c>
      <c r="N156">
        <v>0.14699999999999999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</row>
    <row r="157" spans="1:21" hidden="1" x14ac:dyDescent="0.25">
      <c r="A157" t="s">
        <v>78</v>
      </c>
      <c r="B157" t="s">
        <v>143</v>
      </c>
      <c r="C157" t="s">
        <v>56</v>
      </c>
      <c r="D157">
        <v>365</v>
      </c>
      <c r="E157">
        <v>545</v>
      </c>
      <c r="F157" t="s">
        <v>13</v>
      </c>
      <c r="G157" t="s">
        <v>14</v>
      </c>
      <c r="H157">
        <v>1107</v>
      </c>
      <c r="I157">
        <v>1050</v>
      </c>
      <c r="J157">
        <v>993</v>
      </c>
      <c r="K157">
        <v>938</v>
      </c>
      <c r="L157">
        <v>0.3</v>
      </c>
      <c r="M157">
        <v>0.22</v>
      </c>
      <c r="N157">
        <v>1.6E-2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1</v>
      </c>
    </row>
    <row r="158" spans="1:21" hidden="1" x14ac:dyDescent="0.25">
      <c r="A158" t="s">
        <v>76</v>
      </c>
      <c r="B158" t="s">
        <v>143</v>
      </c>
      <c r="C158" t="s">
        <v>56</v>
      </c>
      <c r="D158">
        <v>365</v>
      </c>
      <c r="E158">
        <v>545</v>
      </c>
      <c r="F158" t="s">
        <v>11</v>
      </c>
      <c r="G158" t="s">
        <v>12</v>
      </c>
      <c r="H158">
        <v>6586</v>
      </c>
      <c r="I158">
        <v>5282</v>
      </c>
      <c r="J158">
        <v>6424</v>
      </c>
      <c r="K158">
        <v>5120</v>
      </c>
      <c r="L158">
        <v>0.38</v>
      </c>
      <c r="M158">
        <v>0.36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1</v>
      </c>
    </row>
    <row r="159" spans="1:21" hidden="1" x14ac:dyDescent="0.25">
      <c r="A159" t="s">
        <v>76</v>
      </c>
      <c r="B159" t="s">
        <v>143</v>
      </c>
      <c r="C159" t="s">
        <v>56</v>
      </c>
      <c r="D159">
        <v>365</v>
      </c>
      <c r="E159">
        <v>545</v>
      </c>
      <c r="F159" t="s">
        <v>13</v>
      </c>
      <c r="G159" t="s">
        <v>12</v>
      </c>
      <c r="H159">
        <v>4860</v>
      </c>
      <c r="I159">
        <v>3900</v>
      </c>
      <c r="J159">
        <v>4726</v>
      </c>
      <c r="K159">
        <v>3765</v>
      </c>
      <c r="L159">
        <v>0.64</v>
      </c>
      <c r="M159">
        <v>0.62</v>
      </c>
      <c r="N159">
        <v>0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1</v>
      </c>
    </row>
    <row r="160" spans="1:21" hidden="1" x14ac:dyDescent="0.25">
      <c r="A160" t="s">
        <v>76</v>
      </c>
      <c r="B160" t="s">
        <v>143</v>
      </c>
      <c r="C160" t="s">
        <v>56</v>
      </c>
      <c r="D160">
        <v>365</v>
      </c>
      <c r="E160">
        <v>545</v>
      </c>
      <c r="F160" t="s">
        <v>11</v>
      </c>
      <c r="G160" t="s">
        <v>14</v>
      </c>
      <c r="H160">
        <v>4947</v>
      </c>
      <c r="I160">
        <v>4160</v>
      </c>
      <c r="J160">
        <v>2623</v>
      </c>
      <c r="K160">
        <v>2308</v>
      </c>
      <c r="L160">
        <v>0.38</v>
      </c>
      <c r="M160">
        <v>0.34</v>
      </c>
      <c r="N160">
        <v>0.94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</row>
    <row r="161" spans="1:21" hidden="1" x14ac:dyDescent="0.25">
      <c r="A161" t="s">
        <v>76</v>
      </c>
      <c r="B161" t="s">
        <v>143</v>
      </c>
      <c r="C161" t="s">
        <v>56</v>
      </c>
      <c r="D161">
        <v>365</v>
      </c>
      <c r="E161">
        <v>545</v>
      </c>
      <c r="F161" t="s">
        <v>13</v>
      </c>
      <c r="G161" t="s">
        <v>14</v>
      </c>
      <c r="H161">
        <v>3232</v>
      </c>
      <c r="I161">
        <v>2765</v>
      </c>
      <c r="J161">
        <v>2188</v>
      </c>
      <c r="K161">
        <v>1921</v>
      </c>
      <c r="L161">
        <v>0.64</v>
      </c>
      <c r="M161">
        <v>0.59</v>
      </c>
      <c r="N161">
        <v>0.81100000000000005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</row>
    <row r="162" spans="1:21" hidden="1" x14ac:dyDescent="0.25">
      <c r="A162" t="s">
        <v>67</v>
      </c>
      <c r="B162" t="s">
        <v>143</v>
      </c>
      <c r="C162" t="s">
        <v>68</v>
      </c>
      <c r="D162">
        <v>547.5</v>
      </c>
      <c r="E162">
        <v>575</v>
      </c>
      <c r="F162" t="s">
        <v>11</v>
      </c>
      <c r="G162" t="s">
        <v>12</v>
      </c>
      <c r="H162">
        <v>4396</v>
      </c>
      <c r="I162">
        <v>4254</v>
      </c>
      <c r="J162">
        <v>3255</v>
      </c>
      <c r="K162">
        <v>3130</v>
      </c>
      <c r="L162">
        <v>7.0000000000000007E-2</v>
      </c>
      <c r="M162">
        <v>0.05</v>
      </c>
      <c r="N162">
        <v>4.9000000000000002E-2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1</v>
      </c>
    </row>
    <row r="163" spans="1:21" hidden="1" x14ac:dyDescent="0.25">
      <c r="A163" t="s">
        <v>67</v>
      </c>
      <c r="B163" t="s">
        <v>143</v>
      </c>
      <c r="C163" t="s">
        <v>68</v>
      </c>
      <c r="D163">
        <v>547.5</v>
      </c>
      <c r="E163">
        <v>575</v>
      </c>
      <c r="F163" t="s">
        <v>13</v>
      </c>
      <c r="G163" t="s">
        <v>12</v>
      </c>
      <c r="H163">
        <v>4527</v>
      </c>
      <c r="I163">
        <v>4389</v>
      </c>
      <c r="J163">
        <v>3084</v>
      </c>
      <c r="K163">
        <v>2965</v>
      </c>
      <c r="L163">
        <v>0.08</v>
      </c>
      <c r="M163">
        <v>0.05</v>
      </c>
      <c r="N163">
        <v>0.121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</row>
    <row r="164" spans="1:21" hidden="1" x14ac:dyDescent="0.25">
      <c r="A164" t="s">
        <v>67</v>
      </c>
      <c r="B164" t="s">
        <v>143</v>
      </c>
      <c r="C164" t="s">
        <v>68</v>
      </c>
      <c r="D164">
        <v>547.5</v>
      </c>
      <c r="E164">
        <v>575</v>
      </c>
      <c r="F164" t="s">
        <v>11</v>
      </c>
      <c r="G164" t="s">
        <v>14</v>
      </c>
      <c r="H164">
        <v>1929</v>
      </c>
      <c r="I164">
        <v>1913</v>
      </c>
      <c r="J164">
        <v>1777</v>
      </c>
      <c r="K164">
        <v>1760</v>
      </c>
      <c r="L164">
        <v>0.32</v>
      </c>
      <c r="M164">
        <v>0.28999999999999998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1</v>
      </c>
    </row>
    <row r="165" spans="1:21" hidden="1" x14ac:dyDescent="0.25">
      <c r="A165" t="s">
        <v>67</v>
      </c>
      <c r="B165" t="s">
        <v>143</v>
      </c>
      <c r="C165" t="s">
        <v>68</v>
      </c>
      <c r="D165">
        <v>547.5</v>
      </c>
      <c r="E165">
        <v>575</v>
      </c>
      <c r="F165" t="s">
        <v>13</v>
      </c>
      <c r="G165" t="s">
        <v>14</v>
      </c>
      <c r="H165">
        <v>1902</v>
      </c>
      <c r="I165">
        <v>1888</v>
      </c>
      <c r="J165">
        <v>1745</v>
      </c>
      <c r="K165">
        <v>1731</v>
      </c>
      <c r="L165">
        <v>0.45</v>
      </c>
      <c r="M165">
        <v>0.41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1</v>
      </c>
    </row>
    <row r="166" spans="1:21" hidden="1" x14ac:dyDescent="0.25">
      <c r="A166" t="s">
        <v>55</v>
      </c>
      <c r="B166" t="s">
        <v>143</v>
      </c>
      <c r="C166" t="s">
        <v>56</v>
      </c>
      <c r="D166">
        <v>365</v>
      </c>
      <c r="E166">
        <v>545</v>
      </c>
      <c r="F166" t="s">
        <v>11</v>
      </c>
      <c r="G166" t="s">
        <v>12</v>
      </c>
      <c r="H166">
        <v>1387</v>
      </c>
      <c r="I166">
        <v>1107</v>
      </c>
      <c r="J166">
        <v>1261</v>
      </c>
      <c r="K166">
        <v>981</v>
      </c>
      <c r="L166">
        <v>0.5</v>
      </c>
      <c r="M166">
        <v>0.48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0</v>
      </c>
      <c r="U166">
        <v>1</v>
      </c>
    </row>
    <row r="167" spans="1:21" hidden="1" x14ac:dyDescent="0.25">
      <c r="A167" t="s">
        <v>55</v>
      </c>
      <c r="B167" t="s">
        <v>143</v>
      </c>
      <c r="C167" t="s">
        <v>56</v>
      </c>
      <c r="D167">
        <v>365</v>
      </c>
      <c r="E167">
        <v>545</v>
      </c>
      <c r="F167" t="s">
        <v>13</v>
      </c>
      <c r="G167" t="s">
        <v>12</v>
      </c>
      <c r="H167">
        <v>1560</v>
      </c>
      <c r="I167">
        <v>1258</v>
      </c>
      <c r="J167">
        <v>1395</v>
      </c>
      <c r="K167">
        <v>1094</v>
      </c>
      <c r="L167">
        <v>0.54</v>
      </c>
      <c r="M167">
        <v>0.51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1</v>
      </c>
    </row>
    <row r="168" spans="1:21" hidden="1" x14ac:dyDescent="0.25">
      <c r="A168" t="s">
        <v>55</v>
      </c>
      <c r="B168" t="s">
        <v>143</v>
      </c>
      <c r="C168" t="s">
        <v>56</v>
      </c>
      <c r="D168">
        <v>365</v>
      </c>
      <c r="E168">
        <v>545</v>
      </c>
      <c r="F168" t="s">
        <v>11</v>
      </c>
      <c r="G168" t="s">
        <v>14</v>
      </c>
      <c r="H168">
        <v>1022</v>
      </c>
      <c r="I168">
        <v>894</v>
      </c>
      <c r="J168">
        <v>901</v>
      </c>
      <c r="K168">
        <v>786</v>
      </c>
      <c r="L168">
        <v>0.52</v>
      </c>
      <c r="M168">
        <v>0.49</v>
      </c>
      <c r="N168">
        <v>0.222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</row>
    <row r="169" spans="1:21" hidden="1" x14ac:dyDescent="0.25">
      <c r="A169" t="s">
        <v>55</v>
      </c>
      <c r="B169" t="s">
        <v>143</v>
      </c>
      <c r="C169" t="s">
        <v>56</v>
      </c>
      <c r="D169">
        <v>365</v>
      </c>
      <c r="E169">
        <v>545</v>
      </c>
      <c r="F169" t="s">
        <v>13</v>
      </c>
      <c r="G169" t="s">
        <v>14</v>
      </c>
      <c r="H169">
        <v>959</v>
      </c>
      <c r="I169">
        <v>868</v>
      </c>
      <c r="J169">
        <v>870</v>
      </c>
      <c r="K169">
        <v>783</v>
      </c>
      <c r="L169">
        <v>0.65</v>
      </c>
      <c r="M169">
        <v>0.61</v>
      </c>
      <c r="N169">
        <v>3.4000000000000002E-2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1</v>
      </c>
    </row>
    <row r="170" spans="1:21" hidden="1" x14ac:dyDescent="0.25">
      <c r="A170" t="s">
        <v>23</v>
      </c>
      <c r="B170" t="s">
        <v>144</v>
      </c>
      <c r="C170" t="s">
        <v>87</v>
      </c>
      <c r="D170">
        <v>547.5</v>
      </c>
      <c r="F170" t="s">
        <v>11</v>
      </c>
      <c r="G170" t="s">
        <v>12</v>
      </c>
      <c r="H170">
        <v>4263</v>
      </c>
      <c r="I170">
        <v>3479</v>
      </c>
      <c r="J170">
        <v>3917</v>
      </c>
      <c r="K170">
        <v>3163</v>
      </c>
      <c r="L170">
        <v>0.51</v>
      </c>
      <c r="M170">
        <v>0.5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1</v>
      </c>
    </row>
    <row r="171" spans="1:21" hidden="1" x14ac:dyDescent="0.25">
      <c r="A171" t="s">
        <v>23</v>
      </c>
      <c r="B171" t="s">
        <v>144</v>
      </c>
      <c r="C171" t="s">
        <v>87</v>
      </c>
      <c r="D171">
        <v>547.5</v>
      </c>
      <c r="F171" t="s">
        <v>13</v>
      </c>
      <c r="G171" t="s">
        <v>12</v>
      </c>
      <c r="H171">
        <v>3676</v>
      </c>
      <c r="I171">
        <v>2980</v>
      </c>
      <c r="J171">
        <v>3404</v>
      </c>
      <c r="K171">
        <v>2728</v>
      </c>
      <c r="L171">
        <v>0.72</v>
      </c>
      <c r="M171">
        <v>0.71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1</v>
      </c>
    </row>
    <row r="172" spans="1:21" hidden="1" x14ac:dyDescent="0.25">
      <c r="A172" t="s">
        <v>23</v>
      </c>
      <c r="B172" t="s">
        <v>144</v>
      </c>
      <c r="C172" t="s">
        <v>87</v>
      </c>
      <c r="D172">
        <v>547.5</v>
      </c>
      <c r="F172" t="s">
        <v>11</v>
      </c>
      <c r="G172" t="s">
        <v>14</v>
      </c>
      <c r="H172">
        <v>3248</v>
      </c>
      <c r="I172">
        <v>2824</v>
      </c>
      <c r="J172">
        <v>2734</v>
      </c>
      <c r="K172">
        <v>2400</v>
      </c>
      <c r="L172">
        <v>0.51</v>
      </c>
      <c r="M172">
        <v>0.49</v>
      </c>
      <c r="N172">
        <v>0.44500000000000001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</row>
    <row r="173" spans="1:21" hidden="1" x14ac:dyDescent="0.25">
      <c r="A173" t="s">
        <v>23</v>
      </c>
      <c r="B173" t="s">
        <v>144</v>
      </c>
      <c r="C173" t="s">
        <v>87</v>
      </c>
      <c r="D173">
        <v>547.5</v>
      </c>
      <c r="F173" t="s">
        <v>13</v>
      </c>
      <c r="G173" t="s">
        <v>14</v>
      </c>
      <c r="H173">
        <v>3263</v>
      </c>
      <c r="I173">
        <v>2735</v>
      </c>
      <c r="J173">
        <v>2699</v>
      </c>
      <c r="K173">
        <v>2307</v>
      </c>
      <c r="L173">
        <v>0.72</v>
      </c>
      <c r="M173">
        <v>0.7</v>
      </c>
      <c r="N173">
        <v>0.76500000000000001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0</v>
      </c>
    </row>
    <row r="174" spans="1:21" hidden="1" x14ac:dyDescent="0.25">
      <c r="A174" t="s">
        <v>24</v>
      </c>
      <c r="B174" t="s">
        <v>144</v>
      </c>
      <c r="C174" t="s">
        <v>87</v>
      </c>
      <c r="D174">
        <v>547.5</v>
      </c>
      <c r="F174" t="s">
        <v>11</v>
      </c>
      <c r="G174" t="s">
        <v>12</v>
      </c>
      <c r="H174">
        <v>9067</v>
      </c>
      <c r="I174">
        <v>7466</v>
      </c>
      <c r="J174">
        <v>7782</v>
      </c>
      <c r="K174">
        <v>6322</v>
      </c>
      <c r="L174">
        <v>0.12</v>
      </c>
      <c r="M174">
        <v>0.1</v>
      </c>
      <c r="N174">
        <v>0.01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0</v>
      </c>
      <c r="U174">
        <v>1</v>
      </c>
    </row>
    <row r="175" spans="1:21" hidden="1" x14ac:dyDescent="0.25">
      <c r="A175" t="s">
        <v>24</v>
      </c>
      <c r="B175" t="s">
        <v>144</v>
      </c>
      <c r="C175" t="s">
        <v>87</v>
      </c>
      <c r="D175">
        <v>547.5</v>
      </c>
      <c r="F175" t="s">
        <v>13</v>
      </c>
      <c r="G175" t="s">
        <v>12</v>
      </c>
      <c r="H175">
        <v>6896</v>
      </c>
      <c r="I175">
        <v>5679</v>
      </c>
      <c r="J175">
        <v>5903</v>
      </c>
      <c r="K175">
        <v>4783</v>
      </c>
      <c r="L175">
        <v>0.24</v>
      </c>
      <c r="M175">
        <v>0.21</v>
      </c>
      <c r="N175">
        <v>5.0000000000000001E-3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1</v>
      </c>
    </row>
    <row r="176" spans="1:21" hidden="1" x14ac:dyDescent="0.25">
      <c r="A176" t="s">
        <v>24</v>
      </c>
      <c r="B176" t="s">
        <v>144</v>
      </c>
      <c r="C176" t="s">
        <v>87</v>
      </c>
      <c r="D176">
        <v>547.5</v>
      </c>
      <c r="F176" t="s">
        <v>11</v>
      </c>
      <c r="G176" t="s">
        <v>14</v>
      </c>
      <c r="H176">
        <v>2936</v>
      </c>
      <c r="I176">
        <v>2718</v>
      </c>
      <c r="J176">
        <v>2629</v>
      </c>
      <c r="K176">
        <v>2430</v>
      </c>
      <c r="L176">
        <v>0.2</v>
      </c>
      <c r="M176">
        <v>0.17</v>
      </c>
      <c r="N176">
        <v>0.02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0</v>
      </c>
      <c r="U176">
        <v>1</v>
      </c>
    </row>
    <row r="177" spans="1:21" hidden="1" x14ac:dyDescent="0.25">
      <c r="A177" t="s">
        <v>24</v>
      </c>
      <c r="B177" t="s">
        <v>144</v>
      </c>
      <c r="C177" t="s">
        <v>87</v>
      </c>
      <c r="D177">
        <v>547.5</v>
      </c>
      <c r="F177" t="s">
        <v>13</v>
      </c>
      <c r="G177" t="s">
        <v>14</v>
      </c>
      <c r="H177">
        <v>2734</v>
      </c>
      <c r="I177">
        <v>2525</v>
      </c>
      <c r="J177">
        <v>2445</v>
      </c>
      <c r="K177">
        <v>2255</v>
      </c>
      <c r="L177">
        <v>0.36</v>
      </c>
      <c r="M177">
        <v>0.31</v>
      </c>
      <c r="N177">
        <v>2.5999999999999999E-2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1</v>
      </c>
    </row>
    <row r="178" spans="1:21" hidden="1" x14ac:dyDescent="0.25">
      <c r="A178" t="s">
        <v>22</v>
      </c>
      <c r="B178" t="s">
        <v>144</v>
      </c>
      <c r="C178" t="s">
        <v>87</v>
      </c>
      <c r="D178">
        <v>547.5</v>
      </c>
      <c r="F178" t="s">
        <v>11</v>
      </c>
      <c r="G178" t="s">
        <v>12</v>
      </c>
      <c r="H178">
        <v>2573</v>
      </c>
      <c r="I178">
        <v>2068</v>
      </c>
      <c r="J178">
        <v>2457</v>
      </c>
      <c r="K178">
        <v>1959</v>
      </c>
      <c r="L178">
        <v>0.87</v>
      </c>
      <c r="M178">
        <v>0.87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 hidden="1" x14ac:dyDescent="0.25">
      <c r="A179" t="s">
        <v>22</v>
      </c>
      <c r="B179" t="s">
        <v>144</v>
      </c>
      <c r="C179" t="s">
        <v>87</v>
      </c>
      <c r="D179">
        <v>547.5</v>
      </c>
      <c r="F179" t="s">
        <v>13</v>
      </c>
      <c r="G179" t="s">
        <v>12</v>
      </c>
      <c r="H179">
        <v>2366</v>
      </c>
      <c r="I179">
        <v>1904</v>
      </c>
      <c r="J179">
        <v>2244</v>
      </c>
      <c r="K179">
        <v>1789</v>
      </c>
      <c r="L179">
        <v>0.9</v>
      </c>
      <c r="M179">
        <v>0.9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 hidden="1" x14ac:dyDescent="0.25">
      <c r="A180" t="s">
        <v>22</v>
      </c>
      <c r="B180" t="s">
        <v>144</v>
      </c>
      <c r="C180" t="s">
        <v>87</v>
      </c>
      <c r="D180">
        <v>547.5</v>
      </c>
      <c r="F180" t="s">
        <v>11</v>
      </c>
      <c r="G180" t="s">
        <v>14</v>
      </c>
      <c r="H180">
        <v>2821</v>
      </c>
      <c r="I180">
        <v>2156</v>
      </c>
      <c r="J180">
        <v>2460</v>
      </c>
      <c r="K180">
        <v>1952</v>
      </c>
      <c r="L180">
        <v>0.87</v>
      </c>
      <c r="M180">
        <v>0.87</v>
      </c>
      <c r="N180">
        <v>0.46700000000000003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0</v>
      </c>
    </row>
    <row r="181" spans="1:21" hidden="1" x14ac:dyDescent="0.25">
      <c r="A181" t="s">
        <v>22</v>
      </c>
      <c r="B181" t="s">
        <v>144</v>
      </c>
      <c r="C181" t="s">
        <v>87</v>
      </c>
      <c r="D181">
        <v>547.5</v>
      </c>
      <c r="F181" t="s">
        <v>13</v>
      </c>
      <c r="G181" t="s">
        <v>14</v>
      </c>
      <c r="H181">
        <v>2546</v>
      </c>
      <c r="I181">
        <v>1963</v>
      </c>
      <c r="J181">
        <v>2203</v>
      </c>
      <c r="K181">
        <v>1757</v>
      </c>
      <c r="L181">
        <v>0.9</v>
      </c>
      <c r="M181">
        <v>0.9</v>
      </c>
      <c r="N181">
        <v>0.52600000000000002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</row>
    <row r="182" spans="1:21" hidden="1" x14ac:dyDescent="0.25">
      <c r="A182" t="s">
        <v>25</v>
      </c>
      <c r="B182" t="s">
        <v>144</v>
      </c>
      <c r="C182" t="s">
        <v>87</v>
      </c>
      <c r="D182">
        <v>547.5</v>
      </c>
      <c r="F182" t="s">
        <v>11</v>
      </c>
      <c r="G182" t="s">
        <v>12</v>
      </c>
      <c r="H182">
        <v>2355</v>
      </c>
      <c r="I182">
        <v>1875</v>
      </c>
      <c r="J182">
        <v>2132</v>
      </c>
      <c r="K182">
        <v>1665</v>
      </c>
      <c r="L182">
        <v>0.6</v>
      </c>
      <c r="M182">
        <v>0.59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1</v>
      </c>
    </row>
    <row r="183" spans="1:21" hidden="1" x14ac:dyDescent="0.25">
      <c r="A183" t="s">
        <v>25</v>
      </c>
      <c r="B183" t="s">
        <v>144</v>
      </c>
      <c r="C183" t="s">
        <v>87</v>
      </c>
      <c r="D183">
        <v>547.5</v>
      </c>
      <c r="F183" t="s">
        <v>13</v>
      </c>
      <c r="G183" t="s">
        <v>12</v>
      </c>
      <c r="H183">
        <v>2120</v>
      </c>
      <c r="I183">
        <v>1686</v>
      </c>
      <c r="J183">
        <v>1848</v>
      </c>
      <c r="K183">
        <v>1431</v>
      </c>
      <c r="L183">
        <v>0.64</v>
      </c>
      <c r="M183">
        <v>0.63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1</v>
      </c>
    </row>
    <row r="184" spans="1:21" x14ac:dyDescent="0.25">
      <c r="A184" t="s">
        <v>25</v>
      </c>
      <c r="B184" t="s">
        <v>144</v>
      </c>
      <c r="C184" t="s">
        <v>87</v>
      </c>
      <c r="D184">
        <v>547.5</v>
      </c>
      <c r="F184" t="s">
        <v>11</v>
      </c>
      <c r="G184" t="s">
        <v>14</v>
      </c>
      <c r="I184">
        <v>2054</v>
      </c>
      <c r="J184">
        <v>2152</v>
      </c>
      <c r="K184">
        <v>1635</v>
      </c>
      <c r="L184">
        <v>0.6</v>
      </c>
      <c r="M184">
        <v>0.59</v>
      </c>
      <c r="N184">
        <v>0.372</v>
      </c>
      <c r="O184">
        <v>0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</row>
    <row r="185" spans="1:21" hidden="1" x14ac:dyDescent="0.25">
      <c r="A185" t="s">
        <v>25</v>
      </c>
      <c r="B185" t="s">
        <v>144</v>
      </c>
      <c r="C185" t="s">
        <v>87</v>
      </c>
      <c r="D185">
        <v>547.5</v>
      </c>
      <c r="F185" t="s">
        <v>13</v>
      </c>
      <c r="G185" t="s">
        <v>14</v>
      </c>
      <c r="H185">
        <v>2560</v>
      </c>
      <c r="I185">
        <v>1745</v>
      </c>
      <c r="J185">
        <v>1787</v>
      </c>
      <c r="K185">
        <v>1373</v>
      </c>
      <c r="L185">
        <v>0.65</v>
      </c>
      <c r="M185">
        <v>0.62</v>
      </c>
      <c r="N185">
        <v>0.48699999999999999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</row>
    <row r="186" spans="1:21" hidden="1" x14ac:dyDescent="0.25">
      <c r="A186" t="s">
        <v>30</v>
      </c>
      <c r="B186" t="s">
        <v>144</v>
      </c>
      <c r="C186" t="s">
        <v>87</v>
      </c>
      <c r="D186">
        <v>547.5</v>
      </c>
      <c r="F186" t="s">
        <v>11</v>
      </c>
      <c r="G186" t="s">
        <v>12</v>
      </c>
      <c r="H186">
        <v>1497</v>
      </c>
      <c r="I186">
        <v>1157</v>
      </c>
      <c r="J186">
        <v>1378</v>
      </c>
      <c r="K186">
        <v>1044</v>
      </c>
      <c r="L186">
        <v>0.81</v>
      </c>
      <c r="M186">
        <v>0.81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</row>
    <row r="187" spans="1:21" hidden="1" x14ac:dyDescent="0.25">
      <c r="A187" t="s">
        <v>30</v>
      </c>
      <c r="B187" t="s">
        <v>144</v>
      </c>
      <c r="C187" t="s">
        <v>87</v>
      </c>
      <c r="D187">
        <v>547.5</v>
      </c>
      <c r="F187" t="s">
        <v>13</v>
      </c>
      <c r="G187" t="s">
        <v>12</v>
      </c>
      <c r="H187">
        <v>1370</v>
      </c>
      <c r="I187">
        <v>1060</v>
      </c>
      <c r="J187">
        <v>1217</v>
      </c>
      <c r="K187">
        <v>914</v>
      </c>
      <c r="L187">
        <v>0.82</v>
      </c>
      <c r="M187">
        <v>0.81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</row>
    <row r="188" spans="1:21" hidden="1" x14ac:dyDescent="0.25">
      <c r="A188" t="s">
        <v>30</v>
      </c>
      <c r="B188" t="s">
        <v>144</v>
      </c>
      <c r="C188" t="s">
        <v>87</v>
      </c>
      <c r="D188">
        <v>547.5</v>
      </c>
      <c r="F188" t="s">
        <v>11</v>
      </c>
      <c r="G188" t="s">
        <v>14</v>
      </c>
      <c r="H188">
        <v>1480</v>
      </c>
      <c r="I188">
        <v>1010</v>
      </c>
      <c r="J188">
        <v>1291</v>
      </c>
      <c r="K188">
        <v>910</v>
      </c>
      <c r="L188">
        <v>0.85</v>
      </c>
      <c r="M188">
        <v>0.84</v>
      </c>
      <c r="N188">
        <v>1E-3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</row>
    <row r="189" spans="1:21" hidden="1" x14ac:dyDescent="0.25">
      <c r="A189" t="s">
        <v>30</v>
      </c>
      <c r="B189" t="s">
        <v>144</v>
      </c>
      <c r="C189" t="s">
        <v>87</v>
      </c>
      <c r="D189">
        <v>547.5</v>
      </c>
      <c r="F189" t="s">
        <v>13</v>
      </c>
      <c r="G189" t="s">
        <v>14</v>
      </c>
      <c r="H189">
        <v>1276</v>
      </c>
      <c r="I189">
        <v>915</v>
      </c>
      <c r="J189">
        <v>1106</v>
      </c>
      <c r="K189">
        <v>797</v>
      </c>
      <c r="L189">
        <v>0.85</v>
      </c>
      <c r="M189">
        <v>0.84</v>
      </c>
      <c r="N189">
        <v>1.7000000000000001E-2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</row>
    <row r="190" spans="1:21" hidden="1" x14ac:dyDescent="0.25">
      <c r="A190" t="s">
        <v>21</v>
      </c>
      <c r="B190" t="s">
        <v>144</v>
      </c>
      <c r="C190" t="s">
        <v>87</v>
      </c>
      <c r="D190">
        <v>547.5</v>
      </c>
      <c r="F190" t="s">
        <v>11</v>
      </c>
      <c r="G190" t="s">
        <v>12</v>
      </c>
      <c r="H190">
        <v>1516</v>
      </c>
      <c r="I190">
        <v>1201</v>
      </c>
      <c r="J190">
        <v>1402</v>
      </c>
      <c r="K190">
        <v>1092</v>
      </c>
      <c r="L190">
        <v>0.82</v>
      </c>
      <c r="M190">
        <v>0.82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</row>
    <row r="191" spans="1:21" hidden="1" x14ac:dyDescent="0.25">
      <c r="A191" t="s">
        <v>21</v>
      </c>
      <c r="B191" t="s">
        <v>144</v>
      </c>
      <c r="C191" t="s">
        <v>87</v>
      </c>
      <c r="D191">
        <v>547.5</v>
      </c>
      <c r="F191" t="s">
        <v>13</v>
      </c>
      <c r="G191" t="s">
        <v>12</v>
      </c>
      <c r="H191">
        <v>1495</v>
      </c>
      <c r="I191">
        <v>1192</v>
      </c>
      <c r="J191">
        <v>1380</v>
      </c>
      <c r="K191">
        <v>1081</v>
      </c>
      <c r="L191">
        <v>0.9</v>
      </c>
      <c r="M191">
        <v>0.89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</row>
    <row r="192" spans="1:21" hidden="1" x14ac:dyDescent="0.25">
      <c r="A192" t="s">
        <v>21</v>
      </c>
      <c r="B192" t="s">
        <v>144</v>
      </c>
      <c r="C192" t="s">
        <v>87</v>
      </c>
      <c r="D192">
        <v>547.5</v>
      </c>
      <c r="F192" t="s">
        <v>11</v>
      </c>
      <c r="G192" t="s">
        <v>14</v>
      </c>
      <c r="H192">
        <v>1519</v>
      </c>
      <c r="I192">
        <v>1108</v>
      </c>
      <c r="J192">
        <v>1353</v>
      </c>
      <c r="K192">
        <v>1004</v>
      </c>
      <c r="L192">
        <v>0.84</v>
      </c>
      <c r="M192">
        <v>0.83</v>
      </c>
      <c r="N192">
        <v>2.1000000000000001E-2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</row>
    <row r="193" spans="1:21" hidden="1" x14ac:dyDescent="0.25">
      <c r="A193" t="s">
        <v>21</v>
      </c>
      <c r="B193" t="s">
        <v>144</v>
      </c>
      <c r="C193" t="s">
        <v>87</v>
      </c>
      <c r="D193">
        <v>547.5</v>
      </c>
      <c r="F193" t="s">
        <v>13</v>
      </c>
      <c r="G193" t="s">
        <v>14</v>
      </c>
      <c r="H193">
        <v>1492</v>
      </c>
      <c r="I193">
        <v>1105</v>
      </c>
      <c r="J193">
        <v>1327</v>
      </c>
      <c r="K193">
        <v>998</v>
      </c>
      <c r="L193">
        <v>0.91</v>
      </c>
      <c r="M193">
        <v>0.91</v>
      </c>
      <c r="N193">
        <v>2.5999999999999999E-2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</row>
    <row r="194" spans="1:21" hidden="1" x14ac:dyDescent="0.25">
      <c r="A194" t="s">
        <v>27</v>
      </c>
      <c r="B194" t="s">
        <v>144</v>
      </c>
      <c r="C194" t="s">
        <v>87</v>
      </c>
      <c r="D194">
        <v>547.5</v>
      </c>
      <c r="F194" t="s">
        <v>11</v>
      </c>
      <c r="G194" t="s">
        <v>12</v>
      </c>
      <c r="H194">
        <v>2003</v>
      </c>
      <c r="I194">
        <v>1625</v>
      </c>
      <c r="J194">
        <v>1835</v>
      </c>
      <c r="K194">
        <v>1465</v>
      </c>
      <c r="L194">
        <v>0.71</v>
      </c>
      <c r="M194">
        <v>0.7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1</v>
      </c>
    </row>
    <row r="195" spans="1:21" hidden="1" x14ac:dyDescent="0.25">
      <c r="A195" t="s">
        <v>27</v>
      </c>
      <c r="B195" t="s">
        <v>144</v>
      </c>
      <c r="C195" t="s">
        <v>87</v>
      </c>
      <c r="D195">
        <v>547.5</v>
      </c>
      <c r="F195" t="s">
        <v>13</v>
      </c>
      <c r="G195" t="s">
        <v>12</v>
      </c>
      <c r="H195">
        <v>2094</v>
      </c>
      <c r="I195">
        <v>1697</v>
      </c>
      <c r="J195">
        <v>1840</v>
      </c>
      <c r="K195">
        <v>1456</v>
      </c>
      <c r="L195">
        <v>0.66</v>
      </c>
      <c r="M195">
        <v>0.65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1</v>
      </c>
    </row>
    <row r="196" spans="1:21" hidden="1" x14ac:dyDescent="0.25">
      <c r="A196" t="s">
        <v>27</v>
      </c>
      <c r="B196" t="s">
        <v>144</v>
      </c>
      <c r="C196" t="s">
        <v>87</v>
      </c>
      <c r="D196">
        <v>547.5</v>
      </c>
      <c r="F196" t="s">
        <v>11</v>
      </c>
      <c r="G196" t="s">
        <v>14</v>
      </c>
      <c r="H196">
        <v>1837</v>
      </c>
      <c r="I196">
        <v>1592</v>
      </c>
      <c r="J196">
        <v>1696</v>
      </c>
      <c r="K196">
        <v>1464</v>
      </c>
      <c r="L196">
        <v>0.73</v>
      </c>
      <c r="M196">
        <v>0.72</v>
      </c>
      <c r="N196">
        <v>0.05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 hidden="1" x14ac:dyDescent="0.25">
      <c r="A197" t="s">
        <v>27</v>
      </c>
      <c r="B197" t="s">
        <v>144</v>
      </c>
      <c r="C197" t="s">
        <v>87</v>
      </c>
      <c r="D197">
        <v>547.5</v>
      </c>
      <c r="F197" t="s">
        <v>13</v>
      </c>
      <c r="G197" t="s">
        <v>14</v>
      </c>
      <c r="H197">
        <v>1891</v>
      </c>
      <c r="I197">
        <v>1642</v>
      </c>
      <c r="J197">
        <v>1683</v>
      </c>
      <c r="K197">
        <v>1453</v>
      </c>
      <c r="L197">
        <v>0.68</v>
      </c>
      <c r="M197">
        <v>0.66</v>
      </c>
      <c r="N197">
        <v>0.17599999999999999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</row>
    <row r="198" spans="1:21" hidden="1" x14ac:dyDescent="0.25">
      <c r="A198" t="s">
        <v>28</v>
      </c>
      <c r="B198" t="s">
        <v>144</v>
      </c>
      <c r="C198" t="s">
        <v>87</v>
      </c>
      <c r="D198">
        <v>547.5</v>
      </c>
      <c r="F198" t="s">
        <v>11</v>
      </c>
      <c r="G198" t="s">
        <v>12</v>
      </c>
      <c r="H198">
        <v>1975</v>
      </c>
      <c r="I198">
        <v>1532</v>
      </c>
      <c r="J198">
        <v>1765</v>
      </c>
      <c r="K198">
        <v>1334</v>
      </c>
      <c r="L198">
        <v>0.61</v>
      </c>
      <c r="M198">
        <v>0.6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1</v>
      </c>
    </row>
    <row r="199" spans="1:21" hidden="1" x14ac:dyDescent="0.25">
      <c r="A199" t="s">
        <v>28</v>
      </c>
      <c r="B199" t="s">
        <v>144</v>
      </c>
      <c r="C199" t="s">
        <v>87</v>
      </c>
      <c r="D199">
        <v>547.5</v>
      </c>
      <c r="F199" t="s">
        <v>13</v>
      </c>
      <c r="G199" t="s">
        <v>12</v>
      </c>
      <c r="H199">
        <v>1782</v>
      </c>
      <c r="I199">
        <v>1352</v>
      </c>
      <c r="J199">
        <v>1549</v>
      </c>
      <c r="K199">
        <v>1132</v>
      </c>
      <c r="L199">
        <v>0.68</v>
      </c>
      <c r="M199">
        <v>0.67</v>
      </c>
      <c r="N199">
        <v>0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1</v>
      </c>
    </row>
    <row r="200" spans="1:21" hidden="1" x14ac:dyDescent="0.25">
      <c r="A200" t="s">
        <v>28</v>
      </c>
      <c r="B200" t="s">
        <v>144</v>
      </c>
      <c r="C200" t="s">
        <v>87</v>
      </c>
      <c r="D200">
        <v>547.5</v>
      </c>
      <c r="F200" t="s">
        <v>11</v>
      </c>
      <c r="G200" t="s">
        <v>14</v>
      </c>
      <c r="H200">
        <v>2120</v>
      </c>
      <c r="I200">
        <v>1540</v>
      </c>
      <c r="J200">
        <v>1723</v>
      </c>
      <c r="K200">
        <v>1302</v>
      </c>
      <c r="L200">
        <v>0.61</v>
      </c>
      <c r="M200">
        <v>0.59</v>
      </c>
      <c r="N200">
        <v>0.56599999999999995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</row>
    <row r="201" spans="1:21" hidden="1" x14ac:dyDescent="0.25">
      <c r="A201" t="s">
        <v>28</v>
      </c>
      <c r="B201" t="s">
        <v>144</v>
      </c>
      <c r="C201" t="s">
        <v>87</v>
      </c>
      <c r="D201">
        <v>547.5</v>
      </c>
      <c r="F201" t="s">
        <v>13</v>
      </c>
      <c r="G201" t="s">
        <v>14</v>
      </c>
      <c r="H201">
        <v>1948</v>
      </c>
      <c r="I201">
        <v>1291</v>
      </c>
      <c r="J201">
        <v>1493</v>
      </c>
      <c r="K201">
        <v>1057</v>
      </c>
      <c r="L201">
        <v>0.7</v>
      </c>
      <c r="M201">
        <v>0.68</v>
      </c>
      <c r="N201">
        <v>0.314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</row>
    <row r="202" spans="1:21" hidden="1" x14ac:dyDescent="0.25">
      <c r="A202" t="s">
        <v>33</v>
      </c>
      <c r="B202" t="s">
        <v>144</v>
      </c>
      <c r="C202" t="s">
        <v>87</v>
      </c>
      <c r="D202">
        <v>547.5</v>
      </c>
      <c r="F202" t="s">
        <v>11</v>
      </c>
      <c r="G202" t="s">
        <v>12</v>
      </c>
      <c r="H202">
        <v>2848</v>
      </c>
      <c r="I202">
        <v>2316</v>
      </c>
      <c r="J202">
        <v>2736</v>
      </c>
      <c r="K202">
        <v>2212</v>
      </c>
      <c r="L202">
        <v>0.88</v>
      </c>
      <c r="M202">
        <v>0.88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</row>
    <row r="203" spans="1:21" hidden="1" x14ac:dyDescent="0.25">
      <c r="A203" t="s">
        <v>33</v>
      </c>
      <c r="B203" t="s">
        <v>144</v>
      </c>
      <c r="C203" t="s">
        <v>87</v>
      </c>
      <c r="D203">
        <v>547.5</v>
      </c>
      <c r="F203" t="s">
        <v>13</v>
      </c>
      <c r="G203" t="s">
        <v>12</v>
      </c>
      <c r="H203">
        <v>3085</v>
      </c>
      <c r="I203">
        <v>2528</v>
      </c>
      <c r="J203">
        <v>2928</v>
      </c>
      <c r="K203">
        <v>2381</v>
      </c>
      <c r="L203">
        <v>0.9</v>
      </c>
      <c r="M203">
        <v>0.9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</row>
    <row r="204" spans="1:21" hidden="1" x14ac:dyDescent="0.25">
      <c r="A204" t="s">
        <v>33</v>
      </c>
      <c r="B204" t="s">
        <v>144</v>
      </c>
      <c r="C204" t="s">
        <v>87</v>
      </c>
      <c r="D204">
        <v>547.5</v>
      </c>
      <c r="F204" t="s">
        <v>11</v>
      </c>
      <c r="G204" t="s">
        <v>14</v>
      </c>
      <c r="H204">
        <v>2321</v>
      </c>
      <c r="I204">
        <v>2030</v>
      </c>
      <c r="J204">
        <v>2213</v>
      </c>
      <c r="K204">
        <v>1937</v>
      </c>
      <c r="L204">
        <v>0.91</v>
      </c>
      <c r="M204">
        <v>0.9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</row>
    <row r="205" spans="1:21" hidden="1" x14ac:dyDescent="0.25">
      <c r="A205" t="s">
        <v>33</v>
      </c>
      <c r="B205" t="s">
        <v>144</v>
      </c>
      <c r="C205" t="s">
        <v>87</v>
      </c>
      <c r="D205">
        <v>547.5</v>
      </c>
      <c r="F205" t="s">
        <v>13</v>
      </c>
      <c r="G205" t="s">
        <v>14</v>
      </c>
      <c r="H205">
        <v>2357</v>
      </c>
      <c r="I205">
        <v>2095</v>
      </c>
      <c r="J205">
        <v>2244</v>
      </c>
      <c r="K205">
        <v>1995</v>
      </c>
      <c r="L205">
        <v>0.95</v>
      </c>
      <c r="M205">
        <v>0.94</v>
      </c>
      <c r="N205">
        <v>0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</row>
    <row r="206" spans="1:21" hidden="1" x14ac:dyDescent="0.25">
      <c r="A206" t="s">
        <v>32</v>
      </c>
      <c r="B206" t="s">
        <v>144</v>
      </c>
      <c r="C206" t="s">
        <v>87</v>
      </c>
      <c r="D206">
        <v>547.5</v>
      </c>
      <c r="F206" t="s">
        <v>11</v>
      </c>
      <c r="G206" t="s">
        <v>12</v>
      </c>
      <c r="H206">
        <v>3218</v>
      </c>
      <c r="I206">
        <v>2602</v>
      </c>
      <c r="J206">
        <v>2975</v>
      </c>
      <c r="K206">
        <v>2375</v>
      </c>
      <c r="L206">
        <v>0.59</v>
      </c>
      <c r="M206">
        <v>0.57999999999999996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1</v>
      </c>
    </row>
    <row r="207" spans="1:21" hidden="1" x14ac:dyDescent="0.25">
      <c r="A207" t="s">
        <v>32</v>
      </c>
      <c r="B207" t="s">
        <v>144</v>
      </c>
      <c r="C207" t="s">
        <v>87</v>
      </c>
      <c r="D207">
        <v>547.5</v>
      </c>
      <c r="F207" t="s">
        <v>13</v>
      </c>
      <c r="G207" t="s">
        <v>12</v>
      </c>
      <c r="H207">
        <v>2830</v>
      </c>
      <c r="I207">
        <v>2282</v>
      </c>
      <c r="J207">
        <v>2560</v>
      </c>
      <c r="K207">
        <v>2030</v>
      </c>
      <c r="L207">
        <v>0.75</v>
      </c>
      <c r="M207">
        <v>0.74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1</v>
      </c>
    </row>
    <row r="208" spans="1:21" hidden="1" x14ac:dyDescent="0.25">
      <c r="A208" t="s">
        <v>32</v>
      </c>
      <c r="B208" t="s">
        <v>144</v>
      </c>
      <c r="C208" t="s">
        <v>87</v>
      </c>
      <c r="D208">
        <v>547.5</v>
      </c>
      <c r="F208" t="s">
        <v>11</v>
      </c>
      <c r="G208" t="s">
        <v>14</v>
      </c>
      <c r="H208">
        <v>2451</v>
      </c>
      <c r="I208">
        <v>2152</v>
      </c>
      <c r="J208">
        <v>2222</v>
      </c>
      <c r="K208">
        <v>1952</v>
      </c>
      <c r="L208">
        <v>0.61</v>
      </c>
      <c r="M208">
        <v>0.6</v>
      </c>
      <c r="N208">
        <v>8.8999999999999996E-2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 hidden="1" x14ac:dyDescent="0.25">
      <c r="A209" t="s">
        <v>32</v>
      </c>
      <c r="B209" t="s">
        <v>144</v>
      </c>
      <c r="C209" t="s">
        <v>87</v>
      </c>
      <c r="D209">
        <v>547.5</v>
      </c>
      <c r="F209" t="s">
        <v>13</v>
      </c>
      <c r="G209" t="s">
        <v>14</v>
      </c>
      <c r="H209">
        <v>2288</v>
      </c>
      <c r="I209">
        <v>1996</v>
      </c>
      <c r="J209">
        <v>2053</v>
      </c>
      <c r="K209">
        <v>1790</v>
      </c>
      <c r="L209">
        <v>0.77</v>
      </c>
      <c r="M209">
        <v>0.75</v>
      </c>
      <c r="N209">
        <v>0.14699999999999999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</row>
    <row r="210" spans="1:21" hidden="1" x14ac:dyDescent="0.25">
      <c r="A210" t="s">
        <v>29</v>
      </c>
      <c r="B210" t="s">
        <v>144</v>
      </c>
      <c r="C210" t="s">
        <v>87</v>
      </c>
      <c r="D210">
        <v>547.5</v>
      </c>
      <c r="F210" t="s">
        <v>11</v>
      </c>
      <c r="G210" t="s">
        <v>12</v>
      </c>
      <c r="H210">
        <v>7942</v>
      </c>
      <c r="I210">
        <v>2411</v>
      </c>
      <c r="J210">
        <v>-304</v>
      </c>
      <c r="K210">
        <v>-2644</v>
      </c>
      <c r="L210">
        <v>0</v>
      </c>
      <c r="M210">
        <v>-0.02</v>
      </c>
      <c r="N210">
        <v>0.86799999999999999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hidden="1" x14ac:dyDescent="0.25">
      <c r="A211" t="s">
        <v>29</v>
      </c>
      <c r="B211" t="s">
        <v>144</v>
      </c>
      <c r="C211" t="s">
        <v>87</v>
      </c>
      <c r="D211">
        <v>547.5</v>
      </c>
      <c r="F211" t="s">
        <v>13</v>
      </c>
      <c r="G211" t="s">
        <v>12</v>
      </c>
      <c r="H211">
        <v>-4508</v>
      </c>
      <c r="I211">
        <v>-1466</v>
      </c>
      <c r="J211">
        <v>-14417</v>
      </c>
      <c r="K211">
        <v>-29626</v>
      </c>
      <c r="L211">
        <v>0</v>
      </c>
      <c r="M211">
        <v>-0.03</v>
      </c>
      <c r="N211">
        <v>0.84199999999999997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hidden="1" x14ac:dyDescent="0.25">
      <c r="A212" t="s">
        <v>29</v>
      </c>
      <c r="B212" t="s">
        <v>144</v>
      </c>
      <c r="C212" t="s">
        <v>87</v>
      </c>
      <c r="D212">
        <v>547.5</v>
      </c>
      <c r="F212" t="s">
        <v>11</v>
      </c>
      <c r="G212" t="s">
        <v>14</v>
      </c>
      <c r="H212">
        <v>1893</v>
      </c>
      <c r="L212">
        <v>0.02</v>
      </c>
      <c r="M212">
        <v>-0.02</v>
      </c>
      <c r="N212">
        <v>0.375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hidden="1" x14ac:dyDescent="0.25">
      <c r="A213" t="s">
        <v>29</v>
      </c>
      <c r="B213" t="s">
        <v>144</v>
      </c>
      <c r="C213" t="s">
        <v>87</v>
      </c>
      <c r="D213">
        <v>547.5</v>
      </c>
      <c r="F213" t="s">
        <v>13</v>
      </c>
      <c r="G213" t="s">
        <v>14</v>
      </c>
      <c r="H213">
        <v>1974</v>
      </c>
      <c r="L213">
        <v>0.03</v>
      </c>
      <c r="M213">
        <v>-0.04</v>
      </c>
      <c r="N213">
        <v>0.38500000000000001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hidden="1" x14ac:dyDescent="0.25">
      <c r="A214" t="s">
        <v>16</v>
      </c>
      <c r="B214" t="s">
        <v>144</v>
      </c>
      <c r="C214" t="s">
        <v>87</v>
      </c>
      <c r="D214">
        <v>547.5</v>
      </c>
      <c r="F214" t="s">
        <v>11</v>
      </c>
      <c r="G214" t="s">
        <v>12</v>
      </c>
      <c r="H214">
        <v>3118</v>
      </c>
      <c r="I214">
        <v>2471</v>
      </c>
      <c r="J214">
        <v>2842</v>
      </c>
      <c r="K214">
        <v>2218</v>
      </c>
      <c r="L214">
        <v>0.56000000000000005</v>
      </c>
      <c r="M214">
        <v>0.55000000000000004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1</v>
      </c>
    </row>
    <row r="215" spans="1:21" hidden="1" x14ac:dyDescent="0.25">
      <c r="A215" t="s">
        <v>16</v>
      </c>
      <c r="B215" t="s">
        <v>144</v>
      </c>
      <c r="C215" t="s">
        <v>87</v>
      </c>
      <c r="D215">
        <v>547.5</v>
      </c>
      <c r="F215" t="s">
        <v>13</v>
      </c>
      <c r="G215" t="s">
        <v>12</v>
      </c>
      <c r="H215">
        <v>2769</v>
      </c>
      <c r="I215">
        <v>2154</v>
      </c>
      <c r="J215">
        <v>2520</v>
      </c>
      <c r="K215">
        <v>1924</v>
      </c>
      <c r="L215">
        <v>0.71</v>
      </c>
      <c r="M215">
        <v>0.7</v>
      </c>
      <c r="N215">
        <v>0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1</v>
      </c>
    </row>
    <row r="216" spans="1:21" x14ac:dyDescent="0.25">
      <c r="A216" t="s">
        <v>16</v>
      </c>
      <c r="B216" t="s">
        <v>144</v>
      </c>
      <c r="C216" t="s">
        <v>87</v>
      </c>
      <c r="D216">
        <v>547.5</v>
      </c>
      <c r="F216" t="s">
        <v>11</v>
      </c>
      <c r="G216" t="s">
        <v>14</v>
      </c>
      <c r="K216">
        <v>2459</v>
      </c>
      <c r="L216">
        <v>0.56999999999999995</v>
      </c>
      <c r="M216">
        <v>0.56000000000000005</v>
      </c>
      <c r="N216">
        <v>0.17899999999999999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hidden="1" x14ac:dyDescent="0.25">
      <c r="A217" t="s">
        <v>16</v>
      </c>
      <c r="B217" t="s">
        <v>144</v>
      </c>
      <c r="C217" t="s">
        <v>87</v>
      </c>
      <c r="D217">
        <v>547.5</v>
      </c>
      <c r="F217" t="s">
        <v>13</v>
      </c>
      <c r="G217" t="s">
        <v>14</v>
      </c>
      <c r="L217">
        <v>0.76</v>
      </c>
      <c r="M217">
        <v>0.74</v>
      </c>
      <c r="N217">
        <v>1.7999999999999999E-2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</row>
    <row r="218" spans="1:21" hidden="1" x14ac:dyDescent="0.25">
      <c r="A218" t="s">
        <v>18</v>
      </c>
      <c r="B218" t="s">
        <v>144</v>
      </c>
      <c r="C218" t="s">
        <v>87</v>
      </c>
      <c r="D218">
        <v>547.5</v>
      </c>
      <c r="F218" t="s">
        <v>11</v>
      </c>
      <c r="G218" t="s">
        <v>12</v>
      </c>
      <c r="H218">
        <v>3183</v>
      </c>
      <c r="I218">
        <v>2522</v>
      </c>
      <c r="J218">
        <v>2639</v>
      </c>
      <c r="K218">
        <v>2020</v>
      </c>
      <c r="L218">
        <v>0.23</v>
      </c>
      <c r="M218">
        <v>0.21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1</v>
      </c>
    </row>
    <row r="219" spans="1:21" hidden="1" x14ac:dyDescent="0.25">
      <c r="A219" t="s">
        <v>18</v>
      </c>
      <c r="B219" t="s">
        <v>144</v>
      </c>
      <c r="C219" t="s">
        <v>87</v>
      </c>
      <c r="D219">
        <v>547.5</v>
      </c>
      <c r="F219" t="s">
        <v>13</v>
      </c>
      <c r="G219" t="s">
        <v>12</v>
      </c>
      <c r="H219">
        <v>3283</v>
      </c>
      <c r="I219">
        <v>2688</v>
      </c>
      <c r="J219">
        <v>2669</v>
      </c>
      <c r="K219">
        <v>2116</v>
      </c>
      <c r="L219">
        <v>0.3</v>
      </c>
      <c r="M219">
        <v>0.27</v>
      </c>
      <c r="N219">
        <v>1E-3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1</v>
      </c>
    </row>
    <row r="220" spans="1:21" hidden="1" x14ac:dyDescent="0.25">
      <c r="A220" t="s">
        <v>18</v>
      </c>
      <c r="B220" t="s">
        <v>144</v>
      </c>
      <c r="C220" t="s">
        <v>87</v>
      </c>
      <c r="D220">
        <v>547.5</v>
      </c>
      <c r="F220" t="s">
        <v>11</v>
      </c>
      <c r="G220" t="s">
        <v>14</v>
      </c>
      <c r="H220">
        <v>2258</v>
      </c>
      <c r="I220">
        <v>1999</v>
      </c>
      <c r="J220">
        <v>1939</v>
      </c>
      <c r="K220">
        <v>1705</v>
      </c>
      <c r="L220">
        <v>0.25</v>
      </c>
      <c r="M220">
        <v>0.22</v>
      </c>
      <c r="N220">
        <v>0.19700000000000001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0</v>
      </c>
    </row>
    <row r="221" spans="1:21" hidden="1" x14ac:dyDescent="0.25">
      <c r="A221" t="s">
        <v>18</v>
      </c>
      <c r="B221" t="s">
        <v>144</v>
      </c>
      <c r="C221" t="s">
        <v>87</v>
      </c>
      <c r="D221">
        <v>547.5</v>
      </c>
      <c r="F221" t="s">
        <v>13</v>
      </c>
      <c r="G221" t="s">
        <v>14</v>
      </c>
      <c r="H221">
        <v>2251</v>
      </c>
      <c r="I221">
        <v>2039</v>
      </c>
      <c r="J221">
        <v>1907</v>
      </c>
      <c r="K221">
        <v>1716</v>
      </c>
      <c r="L221">
        <v>0.34</v>
      </c>
      <c r="M221">
        <v>0.28999999999999998</v>
      </c>
      <c r="N221">
        <v>0.186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</row>
    <row r="222" spans="1:21" hidden="1" x14ac:dyDescent="0.25">
      <c r="A222" t="s">
        <v>17</v>
      </c>
      <c r="B222" t="s">
        <v>144</v>
      </c>
      <c r="C222" t="s">
        <v>87</v>
      </c>
      <c r="D222">
        <v>547.5</v>
      </c>
      <c r="F222" t="s">
        <v>11</v>
      </c>
      <c r="G222" t="s">
        <v>12</v>
      </c>
      <c r="H222">
        <v>3729</v>
      </c>
      <c r="I222">
        <v>2936</v>
      </c>
      <c r="J222">
        <v>3458</v>
      </c>
      <c r="K222">
        <v>2685</v>
      </c>
      <c r="L222">
        <v>0.56000000000000005</v>
      </c>
      <c r="M222">
        <v>0.55000000000000004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1</v>
      </c>
    </row>
    <row r="223" spans="1:21" hidden="1" x14ac:dyDescent="0.25">
      <c r="A223" t="s">
        <v>17</v>
      </c>
      <c r="B223" t="s">
        <v>144</v>
      </c>
      <c r="C223" t="s">
        <v>87</v>
      </c>
      <c r="D223">
        <v>547.5</v>
      </c>
      <c r="F223" t="s">
        <v>13</v>
      </c>
      <c r="G223" t="s">
        <v>12</v>
      </c>
      <c r="H223">
        <v>3519</v>
      </c>
      <c r="I223">
        <v>2774</v>
      </c>
      <c r="J223">
        <v>3130</v>
      </c>
      <c r="K223">
        <v>2417</v>
      </c>
      <c r="L223">
        <v>0.54</v>
      </c>
      <c r="M223">
        <v>0.52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1</v>
      </c>
    </row>
    <row r="224" spans="1:21" x14ac:dyDescent="0.25">
      <c r="A224" t="s">
        <v>17</v>
      </c>
      <c r="B224" t="s">
        <v>144</v>
      </c>
      <c r="C224" t="s">
        <v>87</v>
      </c>
      <c r="D224">
        <v>547.5</v>
      </c>
      <c r="F224" t="s">
        <v>11</v>
      </c>
      <c r="G224" t="s">
        <v>14</v>
      </c>
      <c r="L224">
        <v>0.61</v>
      </c>
      <c r="M224">
        <v>0.59</v>
      </c>
      <c r="N224">
        <v>1.4999999999999999E-2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</row>
    <row r="225" spans="1:21" hidden="1" x14ac:dyDescent="0.25">
      <c r="A225" t="s">
        <v>17</v>
      </c>
      <c r="B225" t="s">
        <v>144</v>
      </c>
      <c r="C225" t="s">
        <v>87</v>
      </c>
      <c r="D225">
        <v>547.5</v>
      </c>
      <c r="F225" t="s">
        <v>13</v>
      </c>
      <c r="G225" t="s">
        <v>14</v>
      </c>
      <c r="L225">
        <v>0.61</v>
      </c>
      <c r="M225">
        <v>0.57999999999999996</v>
      </c>
      <c r="N225">
        <v>3.2000000000000001E-2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</row>
    <row r="226" spans="1:21" hidden="1" x14ac:dyDescent="0.25">
      <c r="A226" t="s">
        <v>20</v>
      </c>
      <c r="B226" t="s">
        <v>144</v>
      </c>
      <c r="C226" t="s">
        <v>87</v>
      </c>
      <c r="D226">
        <v>547.5</v>
      </c>
      <c r="F226" t="s">
        <v>11</v>
      </c>
      <c r="G226" t="s">
        <v>12</v>
      </c>
      <c r="H226">
        <v>1031</v>
      </c>
      <c r="I226">
        <v>749</v>
      </c>
      <c r="J226">
        <v>725</v>
      </c>
      <c r="K226">
        <v>456</v>
      </c>
      <c r="L226">
        <v>0.31</v>
      </c>
      <c r="M226">
        <v>0.3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</row>
    <row r="227" spans="1:21" hidden="1" x14ac:dyDescent="0.25">
      <c r="A227" t="s">
        <v>20</v>
      </c>
      <c r="B227" t="s">
        <v>144</v>
      </c>
      <c r="C227" t="s">
        <v>87</v>
      </c>
      <c r="D227">
        <v>547.5</v>
      </c>
      <c r="F227" t="s">
        <v>13</v>
      </c>
      <c r="G227" t="s">
        <v>12</v>
      </c>
      <c r="H227">
        <v>1335</v>
      </c>
      <c r="I227">
        <v>1063</v>
      </c>
      <c r="J227">
        <v>1060</v>
      </c>
      <c r="K227">
        <v>799</v>
      </c>
      <c r="L227">
        <v>0.57999999999999996</v>
      </c>
      <c r="M227">
        <v>0.56000000000000005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1</v>
      </c>
    </row>
    <row r="228" spans="1:21" hidden="1" x14ac:dyDescent="0.25">
      <c r="A228" t="s">
        <v>20</v>
      </c>
      <c r="B228" t="s">
        <v>144</v>
      </c>
      <c r="C228" t="s">
        <v>87</v>
      </c>
      <c r="D228">
        <v>547.5</v>
      </c>
      <c r="F228" t="s">
        <v>11</v>
      </c>
      <c r="G228" t="s">
        <v>14</v>
      </c>
      <c r="H228">
        <v>731</v>
      </c>
      <c r="I228">
        <v>540</v>
      </c>
      <c r="J228">
        <v>533</v>
      </c>
      <c r="K228">
        <v>362</v>
      </c>
      <c r="L228">
        <v>0.38</v>
      </c>
      <c r="M228">
        <v>0.36</v>
      </c>
      <c r="N228">
        <v>1.4999999999999999E-2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</row>
    <row r="229" spans="1:21" hidden="1" x14ac:dyDescent="0.25">
      <c r="A229" t="s">
        <v>20</v>
      </c>
      <c r="B229" t="s">
        <v>144</v>
      </c>
      <c r="C229" t="s">
        <v>87</v>
      </c>
      <c r="D229">
        <v>547.5</v>
      </c>
      <c r="F229" t="s">
        <v>13</v>
      </c>
      <c r="G229" t="s">
        <v>14</v>
      </c>
      <c r="H229">
        <v>1212</v>
      </c>
      <c r="I229">
        <v>898</v>
      </c>
      <c r="J229">
        <v>922</v>
      </c>
      <c r="K229">
        <v>676</v>
      </c>
      <c r="L229">
        <v>0.61</v>
      </c>
      <c r="M229">
        <v>0.57999999999999996</v>
      </c>
      <c r="N229">
        <v>0.14699999999999999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0</v>
      </c>
      <c r="U229">
        <v>0</v>
      </c>
    </row>
    <row r="230" spans="1:21" hidden="1" x14ac:dyDescent="0.25">
      <c r="A230" t="s">
        <v>10</v>
      </c>
      <c r="B230" t="s">
        <v>144</v>
      </c>
      <c r="C230" t="s">
        <v>87</v>
      </c>
      <c r="D230">
        <v>547.5</v>
      </c>
      <c r="F230" t="s">
        <v>11</v>
      </c>
      <c r="G230" t="s">
        <v>12</v>
      </c>
      <c r="H230">
        <v>1222</v>
      </c>
      <c r="I230">
        <v>935</v>
      </c>
      <c r="J230">
        <v>1139</v>
      </c>
      <c r="K230">
        <v>856</v>
      </c>
      <c r="L230">
        <v>0.89</v>
      </c>
      <c r="M230">
        <v>0.89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</row>
    <row r="231" spans="1:21" hidden="1" x14ac:dyDescent="0.25">
      <c r="A231" t="s">
        <v>10</v>
      </c>
      <c r="B231" t="s">
        <v>144</v>
      </c>
      <c r="C231" t="s">
        <v>87</v>
      </c>
      <c r="D231">
        <v>547.5</v>
      </c>
      <c r="F231" t="s">
        <v>13</v>
      </c>
      <c r="G231" t="s">
        <v>12</v>
      </c>
      <c r="H231">
        <v>1271</v>
      </c>
      <c r="I231">
        <v>982</v>
      </c>
      <c r="J231">
        <v>1188</v>
      </c>
      <c r="K231">
        <v>903</v>
      </c>
      <c r="L231">
        <v>0.94</v>
      </c>
      <c r="M231">
        <v>0.94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</row>
    <row r="232" spans="1:21" hidden="1" x14ac:dyDescent="0.25">
      <c r="A232" t="s">
        <v>10</v>
      </c>
      <c r="B232" t="s">
        <v>144</v>
      </c>
      <c r="C232" t="s">
        <v>87</v>
      </c>
      <c r="D232">
        <v>547.5</v>
      </c>
      <c r="F232" t="s">
        <v>11</v>
      </c>
      <c r="G232" t="s">
        <v>14</v>
      </c>
      <c r="H232">
        <v>1126</v>
      </c>
      <c r="I232">
        <v>826</v>
      </c>
      <c r="J232">
        <v>1047</v>
      </c>
      <c r="K232">
        <v>764</v>
      </c>
      <c r="L232">
        <v>0.91</v>
      </c>
      <c r="M232">
        <v>0.91</v>
      </c>
      <c r="N232">
        <v>1E-3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</row>
    <row r="233" spans="1:21" hidden="1" x14ac:dyDescent="0.25">
      <c r="A233" t="s">
        <v>10</v>
      </c>
      <c r="B233" t="s">
        <v>144</v>
      </c>
      <c r="C233" t="s">
        <v>87</v>
      </c>
      <c r="D233">
        <v>547.5</v>
      </c>
      <c r="F233" t="s">
        <v>13</v>
      </c>
      <c r="G233" t="s">
        <v>14</v>
      </c>
      <c r="H233">
        <v>1215</v>
      </c>
      <c r="I233">
        <v>910</v>
      </c>
      <c r="J233">
        <v>1137</v>
      </c>
      <c r="K233">
        <v>845</v>
      </c>
      <c r="L233">
        <v>0.95</v>
      </c>
      <c r="M233">
        <v>0.95</v>
      </c>
      <c r="N233">
        <v>3.4000000000000002E-2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</row>
    <row r="234" spans="1:21" hidden="1" x14ac:dyDescent="0.25">
      <c r="A234" t="s">
        <v>19</v>
      </c>
      <c r="B234" t="s">
        <v>144</v>
      </c>
      <c r="C234" t="s">
        <v>87</v>
      </c>
      <c r="D234">
        <v>547.5</v>
      </c>
      <c r="F234" t="s">
        <v>11</v>
      </c>
      <c r="G234" t="s">
        <v>12</v>
      </c>
      <c r="H234">
        <v>4534</v>
      </c>
      <c r="I234">
        <v>3708</v>
      </c>
      <c r="J234">
        <v>4028</v>
      </c>
      <c r="K234">
        <v>3244</v>
      </c>
      <c r="L234">
        <v>0.32</v>
      </c>
      <c r="M234">
        <v>0.31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1</v>
      </c>
    </row>
    <row r="235" spans="1:21" hidden="1" x14ac:dyDescent="0.25">
      <c r="A235" t="s">
        <v>19</v>
      </c>
      <c r="B235" t="s">
        <v>144</v>
      </c>
      <c r="C235" t="s">
        <v>87</v>
      </c>
      <c r="D235">
        <v>547.5</v>
      </c>
      <c r="F235" t="s">
        <v>13</v>
      </c>
      <c r="G235" t="s">
        <v>12</v>
      </c>
      <c r="H235">
        <v>3581</v>
      </c>
      <c r="I235">
        <v>2900</v>
      </c>
      <c r="J235">
        <v>3365</v>
      </c>
      <c r="K235">
        <v>2701</v>
      </c>
      <c r="L235">
        <v>0.81</v>
      </c>
      <c r="M235">
        <v>0.81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 hidden="1" x14ac:dyDescent="0.25">
      <c r="A236" t="s">
        <v>19</v>
      </c>
      <c r="B236" t="s">
        <v>144</v>
      </c>
      <c r="C236" t="s">
        <v>87</v>
      </c>
      <c r="D236">
        <v>547.5</v>
      </c>
      <c r="F236" t="s">
        <v>11</v>
      </c>
      <c r="G236" t="s">
        <v>14</v>
      </c>
      <c r="H236">
        <v>3226</v>
      </c>
      <c r="I236">
        <v>2834</v>
      </c>
      <c r="J236">
        <v>2620</v>
      </c>
      <c r="K236">
        <v>2318</v>
      </c>
      <c r="L236">
        <v>0.32</v>
      </c>
      <c r="M236">
        <v>0.3</v>
      </c>
      <c r="N236">
        <v>0.50900000000000001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</row>
    <row r="237" spans="1:21" hidden="1" x14ac:dyDescent="0.25">
      <c r="A237" t="s">
        <v>19</v>
      </c>
      <c r="B237" t="s">
        <v>144</v>
      </c>
      <c r="C237" t="s">
        <v>87</v>
      </c>
      <c r="D237">
        <v>547.5</v>
      </c>
      <c r="F237" t="s">
        <v>13</v>
      </c>
      <c r="G237" t="s">
        <v>14</v>
      </c>
      <c r="H237">
        <v>2862</v>
      </c>
      <c r="I237">
        <v>2467</v>
      </c>
      <c r="J237">
        <v>2587</v>
      </c>
      <c r="K237">
        <v>2243</v>
      </c>
      <c r="L237">
        <v>0.82</v>
      </c>
      <c r="M237">
        <v>0.81</v>
      </c>
      <c r="N237">
        <v>0.246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0</v>
      </c>
    </row>
    <row r="238" spans="1:21" hidden="1" x14ac:dyDescent="0.25">
      <c r="A238" t="s">
        <v>15</v>
      </c>
      <c r="B238" t="s">
        <v>144</v>
      </c>
      <c r="C238" t="s">
        <v>87</v>
      </c>
      <c r="D238">
        <v>547.5</v>
      </c>
      <c r="F238" t="s">
        <v>11</v>
      </c>
      <c r="G238" t="s">
        <v>12</v>
      </c>
      <c r="H238">
        <v>1071</v>
      </c>
      <c r="I238">
        <v>818</v>
      </c>
      <c r="J238">
        <v>968</v>
      </c>
      <c r="K238">
        <v>719</v>
      </c>
      <c r="L238">
        <v>0.84</v>
      </c>
      <c r="M238">
        <v>0.83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</row>
    <row r="239" spans="1:21" hidden="1" x14ac:dyDescent="0.25">
      <c r="A239" t="s">
        <v>15</v>
      </c>
      <c r="B239" t="s">
        <v>144</v>
      </c>
      <c r="C239" t="s">
        <v>87</v>
      </c>
      <c r="D239">
        <v>547.5</v>
      </c>
      <c r="F239" t="s">
        <v>13</v>
      </c>
      <c r="G239" t="s">
        <v>12</v>
      </c>
      <c r="H239">
        <v>1130</v>
      </c>
      <c r="I239">
        <v>871</v>
      </c>
      <c r="J239">
        <v>1039</v>
      </c>
      <c r="K239">
        <v>784</v>
      </c>
      <c r="L239">
        <v>0.92</v>
      </c>
      <c r="M239">
        <v>0.92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</row>
    <row r="240" spans="1:21" hidden="1" x14ac:dyDescent="0.25">
      <c r="A240" t="s">
        <v>15</v>
      </c>
      <c r="B240" t="s">
        <v>144</v>
      </c>
      <c r="C240" t="s">
        <v>87</v>
      </c>
      <c r="D240">
        <v>547.5</v>
      </c>
      <c r="F240" t="s">
        <v>11</v>
      </c>
      <c r="G240" t="s">
        <v>14</v>
      </c>
      <c r="H240">
        <v>966</v>
      </c>
      <c r="I240">
        <v>722</v>
      </c>
      <c r="J240">
        <v>877</v>
      </c>
      <c r="K240">
        <v>642</v>
      </c>
      <c r="L240">
        <v>0.85</v>
      </c>
      <c r="M240">
        <v>0.85</v>
      </c>
      <c r="N240">
        <v>1.6E-2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</row>
    <row r="241" spans="1:21" hidden="1" x14ac:dyDescent="0.25">
      <c r="A241" t="s">
        <v>15</v>
      </c>
      <c r="B241" t="s">
        <v>144</v>
      </c>
      <c r="C241" t="s">
        <v>87</v>
      </c>
      <c r="D241">
        <v>547.5</v>
      </c>
      <c r="F241" t="s">
        <v>13</v>
      </c>
      <c r="G241" t="s">
        <v>14</v>
      </c>
      <c r="H241">
        <v>1045</v>
      </c>
      <c r="I241">
        <v>785</v>
      </c>
      <c r="J241">
        <v>963</v>
      </c>
      <c r="K241">
        <v>714</v>
      </c>
      <c r="L241">
        <v>0.94</v>
      </c>
      <c r="M241">
        <v>0.93</v>
      </c>
      <c r="N241">
        <v>1.4E-2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</row>
    <row r="242" spans="1:21" hidden="1" x14ac:dyDescent="0.25">
      <c r="A242" t="s">
        <v>34</v>
      </c>
      <c r="B242" t="s">
        <v>144</v>
      </c>
      <c r="C242" t="s">
        <v>87</v>
      </c>
      <c r="D242">
        <v>547.5</v>
      </c>
      <c r="F242" t="s">
        <v>11</v>
      </c>
      <c r="G242" t="s">
        <v>12</v>
      </c>
      <c r="H242">
        <v>1890</v>
      </c>
      <c r="I242">
        <v>1487</v>
      </c>
      <c r="J242">
        <v>1747</v>
      </c>
      <c r="K242">
        <v>1351</v>
      </c>
      <c r="L242">
        <v>0.77</v>
      </c>
      <c r="M242">
        <v>0.76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1</v>
      </c>
    </row>
    <row r="243" spans="1:21" hidden="1" x14ac:dyDescent="0.25">
      <c r="A243" t="s">
        <v>34</v>
      </c>
      <c r="B243" t="s">
        <v>144</v>
      </c>
      <c r="C243" t="s">
        <v>87</v>
      </c>
      <c r="D243">
        <v>547.5</v>
      </c>
      <c r="F243" t="s">
        <v>13</v>
      </c>
      <c r="G243" t="s">
        <v>12</v>
      </c>
      <c r="H243">
        <v>2205</v>
      </c>
      <c r="I243">
        <v>1760</v>
      </c>
      <c r="J243">
        <v>1881</v>
      </c>
      <c r="K243">
        <v>1455</v>
      </c>
      <c r="L243">
        <v>0.75</v>
      </c>
      <c r="M243">
        <v>0.73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1</v>
      </c>
    </row>
    <row r="244" spans="1:21" hidden="1" x14ac:dyDescent="0.25">
      <c r="A244" t="s">
        <v>34</v>
      </c>
      <c r="B244" t="s">
        <v>144</v>
      </c>
      <c r="C244" t="s">
        <v>87</v>
      </c>
      <c r="D244">
        <v>547.5</v>
      </c>
      <c r="F244" t="s">
        <v>11</v>
      </c>
      <c r="G244" t="s">
        <v>14</v>
      </c>
      <c r="H244">
        <v>2089</v>
      </c>
      <c r="I244">
        <v>1478</v>
      </c>
      <c r="J244">
        <v>1758</v>
      </c>
      <c r="K244">
        <v>1308</v>
      </c>
      <c r="L244">
        <v>0.77</v>
      </c>
      <c r="M244">
        <v>0.77</v>
      </c>
      <c r="N244">
        <v>0.189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</row>
    <row r="245" spans="1:21" hidden="1" x14ac:dyDescent="0.25">
      <c r="A245" t="s">
        <v>34</v>
      </c>
      <c r="B245" t="s">
        <v>144</v>
      </c>
      <c r="C245" t="s">
        <v>87</v>
      </c>
      <c r="D245">
        <v>547.5</v>
      </c>
      <c r="F245" t="s">
        <v>13</v>
      </c>
      <c r="G245" t="s">
        <v>14</v>
      </c>
      <c r="I245">
        <v>1990</v>
      </c>
      <c r="J245">
        <v>1852</v>
      </c>
      <c r="K245">
        <v>1381</v>
      </c>
      <c r="L245">
        <v>0.76</v>
      </c>
      <c r="M245">
        <v>0.73</v>
      </c>
      <c r="N245">
        <v>0.35</v>
      </c>
      <c r="O245">
        <v>0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</row>
    <row r="246" spans="1:21" hidden="1" x14ac:dyDescent="0.25">
      <c r="A246" t="s">
        <v>31</v>
      </c>
      <c r="B246" t="s">
        <v>144</v>
      </c>
      <c r="C246" t="s">
        <v>87</v>
      </c>
      <c r="D246">
        <v>547.5</v>
      </c>
      <c r="F246" t="s">
        <v>11</v>
      </c>
      <c r="G246" t="s">
        <v>12</v>
      </c>
      <c r="H246">
        <v>1611</v>
      </c>
      <c r="I246">
        <v>1258</v>
      </c>
      <c r="J246">
        <v>1562</v>
      </c>
      <c r="K246">
        <v>1211</v>
      </c>
      <c r="L246">
        <v>0.96</v>
      </c>
      <c r="M246">
        <v>0.96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</row>
    <row r="247" spans="1:21" hidden="1" x14ac:dyDescent="0.25">
      <c r="A247" t="s">
        <v>31</v>
      </c>
      <c r="B247" t="s">
        <v>144</v>
      </c>
      <c r="C247" t="s">
        <v>87</v>
      </c>
      <c r="D247">
        <v>547.5</v>
      </c>
      <c r="F247" t="s">
        <v>13</v>
      </c>
      <c r="G247" t="s">
        <v>12</v>
      </c>
      <c r="H247">
        <v>1612</v>
      </c>
      <c r="I247">
        <v>1267</v>
      </c>
      <c r="J247">
        <v>1552</v>
      </c>
      <c r="K247">
        <v>1210</v>
      </c>
      <c r="L247">
        <v>0.97</v>
      </c>
      <c r="M247">
        <v>0.97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</row>
    <row r="248" spans="1:21" hidden="1" x14ac:dyDescent="0.25">
      <c r="A248" t="s">
        <v>31</v>
      </c>
      <c r="B248" t="s">
        <v>144</v>
      </c>
      <c r="C248" t="s">
        <v>87</v>
      </c>
      <c r="D248">
        <v>547.5</v>
      </c>
      <c r="F248" t="s">
        <v>11</v>
      </c>
      <c r="G248" t="s">
        <v>14</v>
      </c>
      <c r="H248">
        <v>1642</v>
      </c>
      <c r="I248">
        <v>1205</v>
      </c>
      <c r="J248">
        <v>1566</v>
      </c>
      <c r="K248">
        <v>1159</v>
      </c>
      <c r="L248">
        <v>0.97</v>
      </c>
      <c r="M248">
        <v>0.97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</row>
    <row r="249" spans="1:21" hidden="1" x14ac:dyDescent="0.25">
      <c r="A249" t="s">
        <v>31</v>
      </c>
      <c r="B249" t="s">
        <v>144</v>
      </c>
      <c r="C249" t="s">
        <v>87</v>
      </c>
      <c r="D249">
        <v>547.5</v>
      </c>
      <c r="F249" t="s">
        <v>13</v>
      </c>
      <c r="G249" t="s">
        <v>14</v>
      </c>
      <c r="H249">
        <v>1625</v>
      </c>
      <c r="I249">
        <v>1228</v>
      </c>
      <c r="J249">
        <v>1541</v>
      </c>
      <c r="K249">
        <v>1171</v>
      </c>
      <c r="L249">
        <v>0.97</v>
      </c>
      <c r="M249">
        <v>0.97</v>
      </c>
      <c r="N249">
        <v>3.6999999999999998E-2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</row>
    <row r="250" spans="1:21" hidden="1" x14ac:dyDescent="0.25">
      <c r="A250" t="s">
        <v>26</v>
      </c>
      <c r="B250" t="s">
        <v>144</v>
      </c>
      <c r="C250" t="s">
        <v>87</v>
      </c>
      <c r="D250">
        <v>547.5</v>
      </c>
      <c r="F250" t="s">
        <v>11</v>
      </c>
      <c r="G250" t="s">
        <v>12</v>
      </c>
      <c r="H250">
        <v>1382</v>
      </c>
      <c r="I250">
        <v>1062</v>
      </c>
      <c r="J250">
        <v>1290</v>
      </c>
      <c r="K250">
        <v>974</v>
      </c>
      <c r="L250">
        <v>0.87</v>
      </c>
      <c r="M250">
        <v>0.87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</row>
    <row r="251" spans="1:21" hidden="1" x14ac:dyDescent="0.25">
      <c r="A251" t="s">
        <v>26</v>
      </c>
      <c r="B251" t="s">
        <v>144</v>
      </c>
      <c r="C251" t="s">
        <v>87</v>
      </c>
      <c r="D251">
        <v>547.5</v>
      </c>
      <c r="F251" t="s">
        <v>13</v>
      </c>
      <c r="G251" t="s">
        <v>12</v>
      </c>
      <c r="H251">
        <v>1466</v>
      </c>
      <c r="I251">
        <v>1132</v>
      </c>
      <c r="J251">
        <v>1339</v>
      </c>
      <c r="K251">
        <v>1011</v>
      </c>
      <c r="L251">
        <v>0.91</v>
      </c>
      <c r="M251">
        <v>0.9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</row>
    <row r="252" spans="1:21" hidden="1" x14ac:dyDescent="0.25">
      <c r="A252" t="s">
        <v>26</v>
      </c>
      <c r="B252" t="s">
        <v>144</v>
      </c>
      <c r="C252" t="s">
        <v>87</v>
      </c>
      <c r="D252">
        <v>547.5</v>
      </c>
      <c r="F252" t="s">
        <v>11</v>
      </c>
      <c r="G252" t="s">
        <v>14</v>
      </c>
      <c r="H252">
        <v>1273</v>
      </c>
      <c r="I252">
        <v>893</v>
      </c>
      <c r="J252">
        <v>1177</v>
      </c>
      <c r="K252">
        <v>833</v>
      </c>
      <c r="L252">
        <v>0.92</v>
      </c>
      <c r="M252">
        <v>0.92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</row>
    <row r="253" spans="1:21" hidden="1" x14ac:dyDescent="0.25">
      <c r="A253" t="s">
        <v>26</v>
      </c>
      <c r="B253" t="s">
        <v>144</v>
      </c>
      <c r="C253" t="s">
        <v>87</v>
      </c>
      <c r="D253">
        <v>547.5</v>
      </c>
      <c r="F253" t="s">
        <v>13</v>
      </c>
      <c r="G253" t="s">
        <v>14</v>
      </c>
      <c r="H253">
        <v>1419</v>
      </c>
      <c r="I253">
        <v>978</v>
      </c>
      <c r="J253">
        <v>1258</v>
      </c>
      <c r="K253">
        <v>890</v>
      </c>
      <c r="L253">
        <v>0.95</v>
      </c>
      <c r="M253">
        <v>0.94</v>
      </c>
      <c r="N253">
        <v>1E-3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</row>
    <row r="254" spans="1:21" hidden="1" x14ac:dyDescent="0.25">
      <c r="A254" t="s">
        <v>88</v>
      </c>
      <c r="B254" t="s">
        <v>145</v>
      </c>
      <c r="C254" t="s">
        <v>87</v>
      </c>
      <c r="D254">
        <v>547.5</v>
      </c>
      <c r="F254" t="s">
        <v>11</v>
      </c>
      <c r="G254" t="s">
        <v>12</v>
      </c>
      <c r="H254">
        <v>5146</v>
      </c>
      <c r="I254">
        <v>4191</v>
      </c>
      <c r="J254">
        <v>4591</v>
      </c>
      <c r="K254">
        <v>3688</v>
      </c>
      <c r="L254">
        <v>0.31</v>
      </c>
      <c r="M254">
        <v>0.3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1</v>
      </c>
    </row>
    <row r="255" spans="1:21" hidden="1" x14ac:dyDescent="0.25">
      <c r="A255" t="s">
        <v>88</v>
      </c>
      <c r="B255" t="s">
        <v>145</v>
      </c>
      <c r="C255" t="s">
        <v>87</v>
      </c>
      <c r="D255">
        <v>547.5</v>
      </c>
      <c r="F255" t="s">
        <v>13</v>
      </c>
      <c r="G255" t="s">
        <v>12</v>
      </c>
      <c r="H255">
        <v>7179</v>
      </c>
      <c r="I255">
        <v>5742</v>
      </c>
      <c r="J255">
        <v>6082</v>
      </c>
      <c r="K255">
        <v>4769</v>
      </c>
      <c r="L255">
        <v>0.21</v>
      </c>
      <c r="M255">
        <v>0.18</v>
      </c>
      <c r="N255">
        <v>8.9999999999999993E-3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1</v>
      </c>
    </row>
    <row r="256" spans="1:21" hidden="1" x14ac:dyDescent="0.25">
      <c r="A256" t="s">
        <v>88</v>
      </c>
      <c r="B256" t="s">
        <v>145</v>
      </c>
      <c r="C256" t="s">
        <v>87</v>
      </c>
      <c r="D256">
        <v>547.5</v>
      </c>
      <c r="F256" t="s">
        <v>11</v>
      </c>
      <c r="G256" t="s">
        <v>14</v>
      </c>
      <c r="H256">
        <v>3664</v>
      </c>
      <c r="I256">
        <v>3192</v>
      </c>
      <c r="J256">
        <v>2886</v>
      </c>
      <c r="K256">
        <v>2543</v>
      </c>
      <c r="L256">
        <v>0.32</v>
      </c>
      <c r="M256">
        <v>0.28999999999999998</v>
      </c>
      <c r="N256">
        <v>0.622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</row>
    <row r="257" spans="1:21" hidden="1" x14ac:dyDescent="0.25">
      <c r="A257" t="s">
        <v>88</v>
      </c>
      <c r="B257" t="s">
        <v>145</v>
      </c>
      <c r="C257" t="s">
        <v>87</v>
      </c>
      <c r="D257">
        <v>547.5</v>
      </c>
      <c r="F257" t="s">
        <v>13</v>
      </c>
      <c r="G257" t="s">
        <v>14</v>
      </c>
      <c r="J257">
        <v>3796</v>
      </c>
      <c r="K257">
        <v>3243</v>
      </c>
      <c r="L257">
        <v>0.21</v>
      </c>
      <c r="M257">
        <v>0.16</v>
      </c>
      <c r="N257">
        <v>0.75600000000000001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</row>
    <row r="258" spans="1:21" hidden="1" x14ac:dyDescent="0.25">
      <c r="A258" t="s">
        <v>89</v>
      </c>
      <c r="B258" t="s">
        <v>145</v>
      </c>
      <c r="C258" t="s">
        <v>87</v>
      </c>
      <c r="D258">
        <v>547.5</v>
      </c>
      <c r="F258" t="s">
        <v>11</v>
      </c>
      <c r="G258" t="s">
        <v>12</v>
      </c>
      <c r="H258">
        <v>1031</v>
      </c>
      <c r="I258">
        <v>749</v>
      </c>
      <c r="J258">
        <v>725</v>
      </c>
      <c r="K258">
        <v>456</v>
      </c>
      <c r="L258">
        <v>0.31</v>
      </c>
      <c r="M258">
        <v>0.3</v>
      </c>
      <c r="N258">
        <v>0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1</v>
      </c>
    </row>
    <row r="259" spans="1:21" hidden="1" x14ac:dyDescent="0.25">
      <c r="A259" t="s">
        <v>89</v>
      </c>
      <c r="B259" t="s">
        <v>145</v>
      </c>
      <c r="C259" t="s">
        <v>87</v>
      </c>
      <c r="D259">
        <v>547.5</v>
      </c>
      <c r="F259" t="s">
        <v>13</v>
      </c>
      <c r="G259" t="s">
        <v>12</v>
      </c>
      <c r="H259">
        <v>1301</v>
      </c>
      <c r="I259">
        <v>976</v>
      </c>
      <c r="J259">
        <v>819</v>
      </c>
      <c r="K259">
        <v>517</v>
      </c>
      <c r="L259">
        <v>0.28999999999999998</v>
      </c>
      <c r="M259">
        <v>0.27</v>
      </c>
      <c r="N259">
        <v>1E-3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1</v>
      </c>
    </row>
    <row r="260" spans="1:21" hidden="1" x14ac:dyDescent="0.25">
      <c r="A260" t="s">
        <v>89</v>
      </c>
      <c r="B260" t="s">
        <v>145</v>
      </c>
      <c r="C260" t="s">
        <v>87</v>
      </c>
      <c r="D260">
        <v>547.5</v>
      </c>
      <c r="F260" t="s">
        <v>11</v>
      </c>
      <c r="G260" t="s">
        <v>14</v>
      </c>
      <c r="H260">
        <v>731</v>
      </c>
      <c r="I260">
        <v>540</v>
      </c>
      <c r="J260">
        <v>533</v>
      </c>
      <c r="K260">
        <v>362</v>
      </c>
      <c r="L260">
        <v>0.38</v>
      </c>
      <c r="M260">
        <v>0.36</v>
      </c>
      <c r="N260">
        <v>1.4999999999999999E-2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</row>
    <row r="261" spans="1:21" hidden="1" x14ac:dyDescent="0.25">
      <c r="A261" t="s">
        <v>89</v>
      </c>
      <c r="B261" t="s">
        <v>145</v>
      </c>
      <c r="C261" t="s">
        <v>87</v>
      </c>
      <c r="D261">
        <v>547.5</v>
      </c>
      <c r="F261" t="s">
        <v>13</v>
      </c>
      <c r="G261" t="s">
        <v>14</v>
      </c>
      <c r="H261">
        <v>925</v>
      </c>
      <c r="I261">
        <v>661</v>
      </c>
      <c r="J261">
        <v>583</v>
      </c>
      <c r="K261">
        <v>384</v>
      </c>
      <c r="L261">
        <v>0.37</v>
      </c>
      <c r="M261">
        <v>0.32</v>
      </c>
      <c r="N261">
        <v>6.9000000000000006E-2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</row>
    <row r="262" spans="1:21" hidden="1" x14ac:dyDescent="0.25">
      <c r="A262" t="s">
        <v>90</v>
      </c>
      <c r="B262" t="s">
        <v>145</v>
      </c>
      <c r="C262" t="s">
        <v>87</v>
      </c>
      <c r="D262">
        <v>547.5</v>
      </c>
      <c r="F262" t="s">
        <v>11</v>
      </c>
      <c r="G262" t="s">
        <v>12</v>
      </c>
      <c r="H262">
        <v>924</v>
      </c>
      <c r="I262">
        <v>731</v>
      </c>
      <c r="J262">
        <v>790</v>
      </c>
      <c r="K262">
        <v>601</v>
      </c>
      <c r="L262">
        <v>0.74</v>
      </c>
      <c r="M262">
        <v>0.73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1</v>
      </c>
    </row>
    <row r="263" spans="1:21" hidden="1" x14ac:dyDescent="0.25">
      <c r="A263" t="s">
        <v>90</v>
      </c>
      <c r="B263" t="s">
        <v>145</v>
      </c>
      <c r="C263" t="s">
        <v>87</v>
      </c>
      <c r="D263">
        <v>547.5</v>
      </c>
      <c r="F263" t="s">
        <v>13</v>
      </c>
      <c r="G263" t="s">
        <v>12</v>
      </c>
      <c r="H263">
        <v>872</v>
      </c>
      <c r="I263">
        <v>688</v>
      </c>
      <c r="J263">
        <v>662</v>
      </c>
      <c r="K263">
        <v>484</v>
      </c>
      <c r="L263">
        <v>0.67</v>
      </c>
      <c r="M263">
        <v>0.66</v>
      </c>
      <c r="N263">
        <v>0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1</v>
      </c>
    </row>
    <row r="264" spans="1:21" hidden="1" x14ac:dyDescent="0.25">
      <c r="A264" t="s">
        <v>90</v>
      </c>
      <c r="B264" t="s">
        <v>145</v>
      </c>
      <c r="C264" t="s">
        <v>87</v>
      </c>
      <c r="D264">
        <v>547.5</v>
      </c>
      <c r="F264" t="s">
        <v>11</v>
      </c>
      <c r="G264" t="s">
        <v>14</v>
      </c>
      <c r="H264">
        <v>785</v>
      </c>
      <c r="I264">
        <v>618</v>
      </c>
      <c r="J264">
        <v>679</v>
      </c>
      <c r="K264">
        <v>518</v>
      </c>
      <c r="L264">
        <v>0.77</v>
      </c>
      <c r="M264">
        <v>0.76</v>
      </c>
      <c r="N264">
        <v>1.2E-2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1</v>
      </c>
    </row>
    <row r="265" spans="1:21" hidden="1" x14ac:dyDescent="0.25">
      <c r="A265" t="s">
        <v>90</v>
      </c>
      <c r="B265" t="s">
        <v>145</v>
      </c>
      <c r="C265" t="s">
        <v>87</v>
      </c>
      <c r="D265">
        <v>547.5</v>
      </c>
      <c r="F265" t="s">
        <v>13</v>
      </c>
      <c r="G265" t="s">
        <v>14</v>
      </c>
      <c r="H265">
        <v>696</v>
      </c>
      <c r="I265">
        <v>554</v>
      </c>
      <c r="J265">
        <v>546</v>
      </c>
      <c r="K265">
        <v>410</v>
      </c>
      <c r="L265">
        <v>0.72</v>
      </c>
      <c r="M265">
        <v>0.7</v>
      </c>
      <c r="N265">
        <v>2.8000000000000001E-2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1</v>
      </c>
    </row>
    <row r="266" spans="1:21" hidden="1" x14ac:dyDescent="0.25">
      <c r="A266" t="s">
        <v>91</v>
      </c>
      <c r="B266" t="s">
        <v>145</v>
      </c>
      <c r="C266" t="s">
        <v>87</v>
      </c>
      <c r="D266">
        <v>547.5</v>
      </c>
      <c r="F266" t="s">
        <v>11</v>
      </c>
      <c r="G266" t="s">
        <v>12</v>
      </c>
      <c r="H266">
        <v>1195</v>
      </c>
      <c r="I266">
        <v>948</v>
      </c>
      <c r="J266">
        <v>1092</v>
      </c>
      <c r="K266">
        <v>848</v>
      </c>
      <c r="L266">
        <v>0.84</v>
      </c>
      <c r="M266">
        <v>0.84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</row>
    <row r="267" spans="1:21" hidden="1" x14ac:dyDescent="0.25">
      <c r="A267" t="s">
        <v>91</v>
      </c>
      <c r="B267" t="s">
        <v>145</v>
      </c>
      <c r="C267" t="s">
        <v>87</v>
      </c>
      <c r="D267">
        <v>547.5</v>
      </c>
      <c r="F267" t="s">
        <v>13</v>
      </c>
      <c r="G267" t="s">
        <v>12</v>
      </c>
      <c r="H267">
        <v>1103</v>
      </c>
      <c r="I267">
        <v>872</v>
      </c>
      <c r="J267">
        <v>979</v>
      </c>
      <c r="K267">
        <v>752</v>
      </c>
      <c r="L267">
        <v>0.87</v>
      </c>
      <c r="M267">
        <v>0.86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</row>
    <row r="268" spans="1:21" hidden="1" x14ac:dyDescent="0.25">
      <c r="A268" t="s">
        <v>91</v>
      </c>
      <c r="B268" t="s">
        <v>145</v>
      </c>
      <c r="C268" t="s">
        <v>87</v>
      </c>
      <c r="D268">
        <v>547.5</v>
      </c>
      <c r="F268" t="s">
        <v>11</v>
      </c>
      <c r="G268" t="s">
        <v>14</v>
      </c>
      <c r="H268">
        <v>1127</v>
      </c>
      <c r="I268">
        <v>870</v>
      </c>
      <c r="J268">
        <v>1025</v>
      </c>
      <c r="K268">
        <v>783</v>
      </c>
      <c r="L268">
        <v>0.85</v>
      </c>
      <c r="M268">
        <v>0.84</v>
      </c>
      <c r="N268">
        <v>7.1999999999999995E-2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</row>
    <row r="269" spans="1:21" hidden="1" x14ac:dyDescent="0.25">
      <c r="A269" t="s">
        <v>91</v>
      </c>
      <c r="B269" t="s">
        <v>145</v>
      </c>
      <c r="C269" t="s">
        <v>87</v>
      </c>
      <c r="D269">
        <v>547.5</v>
      </c>
      <c r="F269" t="s">
        <v>13</v>
      </c>
      <c r="G269" t="s">
        <v>14</v>
      </c>
      <c r="H269">
        <v>1008</v>
      </c>
      <c r="I269">
        <v>779</v>
      </c>
      <c r="J269">
        <v>896</v>
      </c>
      <c r="K269">
        <v>679</v>
      </c>
      <c r="L269">
        <v>0.88</v>
      </c>
      <c r="M269">
        <v>0.87</v>
      </c>
      <c r="N269">
        <v>6.3E-2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</row>
    <row r="270" spans="1:21" hidden="1" x14ac:dyDescent="0.25">
      <c r="A270" t="s">
        <v>92</v>
      </c>
      <c r="B270" t="s">
        <v>145</v>
      </c>
      <c r="C270" t="s">
        <v>87</v>
      </c>
      <c r="D270">
        <v>547.5</v>
      </c>
      <c r="F270" t="s">
        <v>11</v>
      </c>
      <c r="G270" t="s">
        <v>12</v>
      </c>
      <c r="H270">
        <v>1031</v>
      </c>
      <c r="I270">
        <v>749</v>
      </c>
      <c r="J270">
        <v>725</v>
      </c>
      <c r="K270">
        <v>456</v>
      </c>
      <c r="L270">
        <v>0.31</v>
      </c>
      <c r="M270">
        <v>0.3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1</v>
      </c>
    </row>
    <row r="271" spans="1:21" hidden="1" x14ac:dyDescent="0.25">
      <c r="A271" t="s">
        <v>92</v>
      </c>
      <c r="B271" t="s">
        <v>145</v>
      </c>
      <c r="C271" t="s">
        <v>87</v>
      </c>
      <c r="D271">
        <v>547.5</v>
      </c>
      <c r="F271" t="s">
        <v>13</v>
      </c>
      <c r="G271" t="s">
        <v>12</v>
      </c>
      <c r="H271">
        <v>704</v>
      </c>
      <c r="I271">
        <v>412</v>
      </c>
      <c r="J271">
        <v>205</v>
      </c>
      <c r="K271">
        <v>-64</v>
      </c>
      <c r="L271">
        <v>0.24</v>
      </c>
      <c r="M271">
        <v>0.21</v>
      </c>
      <c r="N271">
        <v>5.0000000000000001E-3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</row>
    <row r="272" spans="1:21" hidden="1" x14ac:dyDescent="0.25">
      <c r="A272" t="s">
        <v>92</v>
      </c>
      <c r="B272" t="s">
        <v>145</v>
      </c>
      <c r="C272" t="s">
        <v>87</v>
      </c>
      <c r="D272">
        <v>547.5</v>
      </c>
      <c r="F272" t="s">
        <v>11</v>
      </c>
      <c r="G272" t="s">
        <v>14</v>
      </c>
      <c r="H272">
        <v>731</v>
      </c>
      <c r="I272">
        <v>540</v>
      </c>
      <c r="J272">
        <v>533</v>
      </c>
      <c r="K272">
        <v>362</v>
      </c>
      <c r="L272">
        <v>0.38</v>
      </c>
      <c r="M272">
        <v>0.36</v>
      </c>
      <c r="N272">
        <v>1.4999999999999999E-2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</row>
    <row r="273" spans="1:21" hidden="1" x14ac:dyDescent="0.25">
      <c r="A273" t="s">
        <v>92</v>
      </c>
      <c r="B273" t="s">
        <v>145</v>
      </c>
      <c r="C273" t="s">
        <v>87</v>
      </c>
      <c r="D273">
        <v>547.5</v>
      </c>
      <c r="F273" t="s">
        <v>13</v>
      </c>
      <c r="G273" t="s">
        <v>14</v>
      </c>
      <c r="H273">
        <v>465</v>
      </c>
      <c r="I273">
        <v>341</v>
      </c>
      <c r="J273">
        <v>220</v>
      </c>
      <c r="K273">
        <v>102</v>
      </c>
      <c r="L273">
        <v>0.35</v>
      </c>
      <c r="M273">
        <v>0.3</v>
      </c>
      <c r="N273">
        <v>3.3000000000000002E-2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</row>
    <row r="274" spans="1:21" hidden="1" x14ac:dyDescent="0.25">
      <c r="A274" t="s">
        <v>93</v>
      </c>
      <c r="B274" t="s">
        <v>145</v>
      </c>
      <c r="C274" t="s">
        <v>87</v>
      </c>
      <c r="D274">
        <v>547.5</v>
      </c>
      <c r="F274" t="s">
        <v>11</v>
      </c>
      <c r="G274" t="s">
        <v>12</v>
      </c>
      <c r="H274">
        <v>1031</v>
      </c>
      <c r="I274">
        <v>749</v>
      </c>
      <c r="J274">
        <v>725</v>
      </c>
      <c r="K274">
        <v>456</v>
      </c>
      <c r="L274">
        <v>0.31</v>
      </c>
      <c r="M274">
        <v>0.3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1</v>
      </c>
    </row>
    <row r="275" spans="1:21" hidden="1" x14ac:dyDescent="0.25">
      <c r="A275" t="s">
        <v>93</v>
      </c>
      <c r="B275" t="s">
        <v>145</v>
      </c>
      <c r="C275" t="s">
        <v>87</v>
      </c>
      <c r="D275">
        <v>547.5</v>
      </c>
      <c r="F275" t="s">
        <v>13</v>
      </c>
      <c r="G275" t="s">
        <v>12</v>
      </c>
      <c r="H275">
        <v>704</v>
      </c>
      <c r="I275">
        <v>412</v>
      </c>
      <c r="J275">
        <v>205</v>
      </c>
      <c r="K275">
        <v>-64</v>
      </c>
      <c r="L275">
        <v>0.24</v>
      </c>
      <c r="M275">
        <v>0.21</v>
      </c>
      <c r="N275">
        <v>5.0000000000000001E-3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</row>
    <row r="276" spans="1:21" hidden="1" x14ac:dyDescent="0.25">
      <c r="A276" t="s">
        <v>93</v>
      </c>
      <c r="B276" t="s">
        <v>145</v>
      </c>
      <c r="C276" t="s">
        <v>87</v>
      </c>
      <c r="D276">
        <v>547.5</v>
      </c>
      <c r="F276" t="s">
        <v>11</v>
      </c>
      <c r="G276" t="s">
        <v>14</v>
      </c>
      <c r="H276">
        <v>731</v>
      </c>
      <c r="I276">
        <v>540</v>
      </c>
      <c r="J276">
        <v>533</v>
      </c>
      <c r="K276">
        <v>362</v>
      </c>
      <c r="L276">
        <v>0.38</v>
      </c>
      <c r="M276">
        <v>0.36</v>
      </c>
      <c r="N276">
        <v>1.4999999999999999E-2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</row>
    <row r="277" spans="1:21" hidden="1" x14ac:dyDescent="0.25">
      <c r="A277" t="s">
        <v>93</v>
      </c>
      <c r="B277" t="s">
        <v>145</v>
      </c>
      <c r="C277" t="s">
        <v>87</v>
      </c>
      <c r="D277">
        <v>547.5</v>
      </c>
      <c r="F277" t="s">
        <v>13</v>
      </c>
      <c r="G277" t="s">
        <v>14</v>
      </c>
      <c r="H277">
        <v>465</v>
      </c>
      <c r="I277">
        <v>341</v>
      </c>
      <c r="J277">
        <v>220</v>
      </c>
      <c r="K277">
        <v>102</v>
      </c>
      <c r="L277">
        <v>0.35</v>
      </c>
      <c r="M277">
        <v>0.3</v>
      </c>
      <c r="N277">
        <v>3.3000000000000002E-2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</row>
    <row r="278" spans="1:21" x14ac:dyDescent="0.25">
      <c r="A278" t="s">
        <v>94</v>
      </c>
      <c r="B278" t="s">
        <v>145</v>
      </c>
      <c r="C278" t="s">
        <v>87</v>
      </c>
      <c r="D278">
        <v>547.5</v>
      </c>
      <c r="F278" t="s">
        <v>11</v>
      </c>
      <c r="G278" t="s">
        <v>12</v>
      </c>
      <c r="H278">
        <v>-4828</v>
      </c>
      <c r="I278">
        <v>-4258</v>
      </c>
      <c r="J278">
        <v>-4683</v>
      </c>
      <c r="K278">
        <v>-3975</v>
      </c>
      <c r="L278">
        <v>0.03</v>
      </c>
      <c r="M278">
        <v>0.02</v>
      </c>
      <c r="N278">
        <v>0.17699999999999999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hidden="1" x14ac:dyDescent="0.25">
      <c r="A279" t="s">
        <v>94</v>
      </c>
      <c r="B279" t="s">
        <v>145</v>
      </c>
      <c r="C279" t="s">
        <v>87</v>
      </c>
      <c r="D279">
        <v>547.5</v>
      </c>
      <c r="F279" t="s">
        <v>13</v>
      </c>
      <c r="G279" t="s">
        <v>12</v>
      </c>
      <c r="H279">
        <v>-3114</v>
      </c>
      <c r="I279">
        <v>-2788</v>
      </c>
      <c r="J279">
        <v>-2909</v>
      </c>
      <c r="K279">
        <v>-2555</v>
      </c>
      <c r="L279">
        <v>0.35</v>
      </c>
      <c r="M279">
        <v>0.32</v>
      </c>
      <c r="N279">
        <v>3.0000000000000001E-3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</row>
    <row r="280" spans="1:21" hidden="1" x14ac:dyDescent="0.25">
      <c r="A280" t="s">
        <v>94</v>
      </c>
      <c r="B280" t="s">
        <v>145</v>
      </c>
      <c r="C280" t="s">
        <v>87</v>
      </c>
      <c r="D280">
        <v>547.5</v>
      </c>
      <c r="F280" t="s">
        <v>11</v>
      </c>
      <c r="G280" t="s">
        <v>14</v>
      </c>
      <c r="H280">
        <v>3855</v>
      </c>
      <c r="I280">
        <v>3742</v>
      </c>
      <c r="J280">
        <v>2681</v>
      </c>
      <c r="K280">
        <v>2589</v>
      </c>
      <c r="L280">
        <v>0.04</v>
      </c>
      <c r="M280">
        <v>0.01</v>
      </c>
      <c r="N280">
        <v>0.46899999999999997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</row>
    <row r="281" spans="1:21" hidden="1" x14ac:dyDescent="0.25">
      <c r="A281" t="s">
        <v>94</v>
      </c>
      <c r="B281" t="s">
        <v>145</v>
      </c>
      <c r="C281" t="s">
        <v>87</v>
      </c>
      <c r="D281">
        <v>547.5</v>
      </c>
      <c r="F281" t="s">
        <v>13</v>
      </c>
      <c r="G281" t="s">
        <v>14</v>
      </c>
      <c r="H281">
        <v>3493</v>
      </c>
      <c r="I281">
        <v>3417</v>
      </c>
      <c r="J281">
        <v>2923</v>
      </c>
      <c r="K281">
        <v>2854</v>
      </c>
      <c r="L281">
        <v>0.44</v>
      </c>
      <c r="M281">
        <v>0.39</v>
      </c>
      <c r="N281">
        <v>6.6000000000000003E-2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</row>
    <row r="282" spans="1:21" hidden="1" x14ac:dyDescent="0.25">
      <c r="A282" t="s">
        <v>95</v>
      </c>
      <c r="B282" t="s">
        <v>145</v>
      </c>
      <c r="C282" t="s">
        <v>87</v>
      </c>
      <c r="D282">
        <v>547.5</v>
      </c>
      <c r="F282" t="s">
        <v>11</v>
      </c>
      <c r="G282" t="s">
        <v>12</v>
      </c>
      <c r="H282">
        <v>2562</v>
      </c>
      <c r="I282">
        <v>2036</v>
      </c>
      <c r="J282">
        <v>2490</v>
      </c>
      <c r="K282">
        <v>1969</v>
      </c>
      <c r="L282">
        <v>0.94</v>
      </c>
      <c r="M282">
        <v>0.93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</row>
    <row r="283" spans="1:21" hidden="1" x14ac:dyDescent="0.25">
      <c r="A283" t="s">
        <v>95</v>
      </c>
      <c r="B283" t="s">
        <v>145</v>
      </c>
      <c r="C283" t="s">
        <v>87</v>
      </c>
      <c r="D283">
        <v>547.5</v>
      </c>
      <c r="F283" t="s">
        <v>13</v>
      </c>
      <c r="G283" t="s">
        <v>12</v>
      </c>
      <c r="H283">
        <v>2576</v>
      </c>
      <c r="I283">
        <v>2050</v>
      </c>
      <c r="J283">
        <v>2461</v>
      </c>
      <c r="K283">
        <v>1942</v>
      </c>
      <c r="L283">
        <v>0.92</v>
      </c>
      <c r="M283">
        <v>0.91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</row>
    <row r="284" spans="1:21" x14ac:dyDescent="0.25">
      <c r="A284" t="s">
        <v>95</v>
      </c>
      <c r="B284" t="s">
        <v>145</v>
      </c>
      <c r="C284" t="s">
        <v>87</v>
      </c>
      <c r="D284">
        <v>547.5</v>
      </c>
      <c r="F284" t="s">
        <v>11</v>
      </c>
      <c r="G284" t="s">
        <v>14</v>
      </c>
      <c r="I284">
        <v>2334</v>
      </c>
      <c r="J284">
        <v>2958</v>
      </c>
      <c r="K284">
        <v>2085</v>
      </c>
      <c r="L284">
        <v>0.94</v>
      </c>
      <c r="M284">
        <v>0.94</v>
      </c>
      <c r="N284">
        <v>1.2E-2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</row>
    <row r="285" spans="1:21" hidden="1" x14ac:dyDescent="0.25">
      <c r="A285" t="s">
        <v>95</v>
      </c>
      <c r="B285" t="s">
        <v>145</v>
      </c>
      <c r="C285" t="s">
        <v>87</v>
      </c>
      <c r="D285">
        <v>547.5</v>
      </c>
      <c r="F285" t="s">
        <v>13</v>
      </c>
      <c r="G285" t="s">
        <v>14</v>
      </c>
      <c r="I285">
        <v>2432</v>
      </c>
      <c r="J285">
        <v>2867</v>
      </c>
      <c r="K285">
        <v>2031</v>
      </c>
      <c r="L285">
        <v>0.93</v>
      </c>
      <c r="M285">
        <v>0.92</v>
      </c>
      <c r="N285">
        <v>6.2E-2</v>
      </c>
      <c r="O285">
        <v>0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0</v>
      </c>
    </row>
    <row r="286" spans="1:21" hidden="1" x14ac:dyDescent="0.25">
      <c r="A286" t="s">
        <v>96</v>
      </c>
      <c r="B286" t="s">
        <v>145</v>
      </c>
      <c r="C286" t="s">
        <v>87</v>
      </c>
      <c r="D286">
        <v>547.5</v>
      </c>
      <c r="F286" t="s">
        <v>11</v>
      </c>
      <c r="G286" t="s">
        <v>12</v>
      </c>
      <c r="H286">
        <v>1355</v>
      </c>
      <c r="I286">
        <v>1090</v>
      </c>
      <c r="J286">
        <v>1143</v>
      </c>
      <c r="K286">
        <v>885</v>
      </c>
      <c r="L286">
        <v>0.63</v>
      </c>
      <c r="M286">
        <v>0.62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1</v>
      </c>
    </row>
    <row r="287" spans="1:21" hidden="1" x14ac:dyDescent="0.25">
      <c r="A287" t="s">
        <v>96</v>
      </c>
      <c r="B287" t="s">
        <v>145</v>
      </c>
      <c r="C287" t="s">
        <v>87</v>
      </c>
      <c r="D287">
        <v>547.5</v>
      </c>
      <c r="F287" t="s">
        <v>13</v>
      </c>
      <c r="G287" t="s">
        <v>12</v>
      </c>
      <c r="H287">
        <v>1271</v>
      </c>
      <c r="I287">
        <v>1038</v>
      </c>
      <c r="J287">
        <v>976</v>
      </c>
      <c r="K287">
        <v>750</v>
      </c>
      <c r="L287">
        <v>0.62</v>
      </c>
      <c r="M287">
        <v>0.61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1</v>
      </c>
    </row>
    <row r="288" spans="1:21" hidden="1" x14ac:dyDescent="0.25">
      <c r="A288" t="s">
        <v>96</v>
      </c>
      <c r="B288" t="s">
        <v>145</v>
      </c>
      <c r="C288" t="s">
        <v>87</v>
      </c>
      <c r="D288">
        <v>547.5</v>
      </c>
      <c r="F288" t="s">
        <v>11</v>
      </c>
      <c r="G288" t="s">
        <v>14</v>
      </c>
      <c r="H288">
        <v>1422</v>
      </c>
      <c r="I288">
        <v>1227</v>
      </c>
      <c r="J288">
        <v>1263</v>
      </c>
      <c r="K288">
        <v>1062</v>
      </c>
      <c r="L288">
        <v>0.66</v>
      </c>
      <c r="M288">
        <v>0.64</v>
      </c>
      <c r="N288">
        <v>0.08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 hidden="1" x14ac:dyDescent="0.25">
      <c r="A289" t="s">
        <v>96</v>
      </c>
      <c r="B289" t="s">
        <v>145</v>
      </c>
      <c r="C289" t="s">
        <v>87</v>
      </c>
      <c r="D289">
        <v>547.5</v>
      </c>
      <c r="F289" t="s">
        <v>13</v>
      </c>
      <c r="G289" t="s">
        <v>14</v>
      </c>
      <c r="H289">
        <v>1379</v>
      </c>
      <c r="I289">
        <v>1214</v>
      </c>
      <c r="J289">
        <v>1163</v>
      </c>
      <c r="K289">
        <v>981</v>
      </c>
      <c r="L289">
        <v>0.66</v>
      </c>
      <c r="M289">
        <v>0.63</v>
      </c>
      <c r="N289">
        <v>0.128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0</v>
      </c>
      <c r="U289">
        <v>0</v>
      </c>
    </row>
    <row r="290" spans="1:21" hidden="1" x14ac:dyDescent="0.25">
      <c r="A290" t="s">
        <v>106</v>
      </c>
      <c r="B290" t="s">
        <v>146</v>
      </c>
      <c r="C290" t="s">
        <v>87</v>
      </c>
      <c r="D290">
        <v>547.5</v>
      </c>
      <c r="F290" t="s">
        <v>11</v>
      </c>
      <c r="G290" t="s">
        <v>12</v>
      </c>
      <c r="H290">
        <v>2320</v>
      </c>
      <c r="I290">
        <v>1787</v>
      </c>
      <c r="J290">
        <v>2137</v>
      </c>
      <c r="K290">
        <v>1615</v>
      </c>
      <c r="L290">
        <v>0.68</v>
      </c>
      <c r="M290">
        <v>0.68</v>
      </c>
      <c r="N290">
        <v>0</v>
      </c>
      <c r="O290">
        <v>1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1</v>
      </c>
    </row>
    <row r="291" spans="1:21" hidden="1" x14ac:dyDescent="0.25">
      <c r="A291" t="s">
        <v>106</v>
      </c>
      <c r="B291" t="s">
        <v>146</v>
      </c>
      <c r="C291" t="s">
        <v>87</v>
      </c>
      <c r="D291">
        <v>547.5</v>
      </c>
      <c r="F291" t="s">
        <v>13</v>
      </c>
      <c r="G291" t="s">
        <v>12</v>
      </c>
      <c r="H291">
        <v>1989</v>
      </c>
      <c r="I291">
        <v>1523</v>
      </c>
      <c r="J291">
        <v>1815</v>
      </c>
      <c r="K291">
        <v>1360</v>
      </c>
      <c r="L291">
        <v>0.81</v>
      </c>
      <c r="M291">
        <v>0.8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</row>
    <row r="292" spans="1:21" x14ac:dyDescent="0.25">
      <c r="A292" t="s">
        <v>106</v>
      </c>
      <c r="B292" t="s">
        <v>146</v>
      </c>
      <c r="C292" t="s">
        <v>87</v>
      </c>
      <c r="D292">
        <v>547.5</v>
      </c>
      <c r="F292" t="s">
        <v>11</v>
      </c>
      <c r="G292" t="s">
        <v>14</v>
      </c>
      <c r="I292">
        <v>1911</v>
      </c>
      <c r="J292">
        <v>2200</v>
      </c>
      <c r="K292">
        <v>1586</v>
      </c>
      <c r="L292">
        <v>0.69</v>
      </c>
      <c r="M292">
        <v>0.68</v>
      </c>
      <c r="N292">
        <v>0.26900000000000002</v>
      </c>
      <c r="O292">
        <v>0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0</v>
      </c>
    </row>
    <row r="293" spans="1:21" hidden="1" x14ac:dyDescent="0.25">
      <c r="A293" t="s">
        <v>106</v>
      </c>
      <c r="B293" t="s">
        <v>146</v>
      </c>
      <c r="C293" t="s">
        <v>87</v>
      </c>
      <c r="D293">
        <v>547.5</v>
      </c>
      <c r="F293" t="s">
        <v>13</v>
      </c>
      <c r="G293" t="s">
        <v>14</v>
      </c>
      <c r="I293">
        <v>1521</v>
      </c>
      <c r="J293">
        <v>1870</v>
      </c>
      <c r="K293">
        <v>1287</v>
      </c>
      <c r="L293">
        <v>0.82</v>
      </c>
      <c r="M293">
        <v>0.81</v>
      </c>
      <c r="N293">
        <v>9.1999999999999998E-2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</row>
    <row r="294" spans="1:21" hidden="1" x14ac:dyDescent="0.25">
      <c r="A294" t="s">
        <v>108</v>
      </c>
      <c r="B294" t="s">
        <v>146</v>
      </c>
      <c r="C294" t="s">
        <v>87</v>
      </c>
      <c r="D294">
        <v>547.5</v>
      </c>
      <c r="F294" t="s">
        <v>11</v>
      </c>
      <c r="G294" t="s">
        <v>12</v>
      </c>
      <c r="H294">
        <v>868</v>
      </c>
      <c r="I294">
        <v>581</v>
      </c>
      <c r="J294">
        <v>754</v>
      </c>
      <c r="K294">
        <v>472</v>
      </c>
      <c r="L294">
        <v>0.79</v>
      </c>
      <c r="M294">
        <v>0.79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1</v>
      </c>
    </row>
    <row r="295" spans="1:21" hidden="1" x14ac:dyDescent="0.25">
      <c r="A295" t="s">
        <v>108</v>
      </c>
      <c r="B295" t="s">
        <v>146</v>
      </c>
      <c r="C295" t="s">
        <v>87</v>
      </c>
      <c r="D295">
        <v>547.5</v>
      </c>
      <c r="F295" t="s">
        <v>13</v>
      </c>
      <c r="G295" t="s">
        <v>12</v>
      </c>
      <c r="H295">
        <v>823</v>
      </c>
      <c r="I295">
        <v>550</v>
      </c>
      <c r="J295">
        <v>695</v>
      </c>
      <c r="K295">
        <v>427</v>
      </c>
      <c r="L295">
        <v>0.85</v>
      </c>
      <c r="M295">
        <v>0.84</v>
      </c>
      <c r="N295">
        <v>0</v>
      </c>
      <c r="O295">
        <v>1</v>
      </c>
      <c r="P295">
        <v>1</v>
      </c>
      <c r="Q295">
        <v>1</v>
      </c>
      <c r="R295">
        <v>0</v>
      </c>
      <c r="S295">
        <v>1</v>
      </c>
      <c r="T295">
        <v>1</v>
      </c>
      <c r="U295">
        <v>1</v>
      </c>
    </row>
    <row r="296" spans="1:21" hidden="1" x14ac:dyDescent="0.25">
      <c r="A296" t="s">
        <v>108</v>
      </c>
      <c r="B296" t="s">
        <v>146</v>
      </c>
      <c r="C296" t="s">
        <v>87</v>
      </c>
      <c r="D296">
        <v>547.5</v>
      </c>
      <c r="F296" t="s">
        <v>11</v>
      </c>
      <c r="G296" t="s">
        <v>14</v>
      </c>
      <c r="H296">
        <v>663</v>
      </c>
      <c r="I296">
        <v>465</v>
      </c>
      <c r="J296">
        <v>601</v>
      </c>
      <c r="K296">
        <v>408</v>
      </c>
      <c r="L296">
        <v>0.88</v>
      </c>
      <c r="M296">
        <v>0.88</v>
      </c>
      <c r="N296">
        <v>0</v>
      </c>
      <c r="O296">
        <v>1</v>
      </c>
      <c r="P296">
        <v>0</v>
      </c>
      <c r="Q296">
        <v>1</v>
      </c>
      <c r="R296">
        <v>0</v>
      </c>
      <c r="S296">
        <v>1</v>
      </c>
      <c r="T296">
        <v>1</v>
      </c>
      <c r="U296">
        <v>1</v>
      </c>
    </row>
    <row r="297" spans="1:21" hidden="1" x14ac:dyDescent="0.25">
      <c r="A297" t="s">
        <v>108</v>
      </c>
      <c r="B297" t="s">
        <v>146</v>
      </c>
      <c r="C297" t="s">
        <v>87</v>
      </c>
      <c r="D297">
        <v>547.5</v>
      </c>
      <c r="F297" t="s">
        <v>13</v>
      </c>
      <c r="G297" t="s">
        <v>14</v>
      </c>
      <c r="H297">
        <v>646</v>
      </c>
      <c r="I297">
        <v>453</v>
      </c>
      <c r="J297">
        <v>577</v>
      </c>
      <c r="K297">
        <v>389</v>
      </c>
      <c r="L297">
        <v>0.92</v>
      </c>
      <c r="M297">
        <v>0.92</v>
      </c>
      <c r="N297">
        <v>0</v>
      </c>
      <c r="O297">
        <v>1</v>
      </c>
      <c r="P297">
        <v>0</v>
      </c>
      <c r="Q297">
        <v>1</v>
      </c>
      <c r="R297">
        <v>0</v>
      </c>
      <c r="S297">
        <v>1</v>
      </c>
      <c r="T297">
        <v>1</v>
      </c>
      <c r="U297">
        <v>1</v>
      </c>
    </row>
  </sheetData>
  <phoneticPr fontId="8" type="noConversion"/>
  <conditionalFormatting sqref="O2:U2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23F7-10D3-440B-98A5-CEDD2D6FD0EA}">
  <dimension ref="A1:F54"/>
  <sheetViews>
    <sheetView zoomScale="115" zoomScaleNormal="115" workbookViewId="0">
      <selection activeCell="K44" sqref="K44"/>
    </sheetView>
  </sheetViews>
  <sheetFormatPr defaultRowHeight="13.2" x14ac:dyDescent="0.25"/>
  <cols>
    <col min="1" max="1" width="25.5546875" bestFit="1" customWidth="1"/>
    <col min="2" max="3" width="19.88671875" bestFit="1" customWidth="1"/>
    <col min="4" max="5" width="24.5546875" bestFit="1" customWidth="1"/>
  </cols>
  <sheetData>
    <row r="1" spans="1:6" ht="13.8" thickBot="1" x14ac:dyDescent="0.3">
      <c r="A1" s="82" t="s">
        <v>40</v>
      </c>
      <c r="B1" s="83"/>
      <c r="C1" s="83"/>
      <c r="D1" s="83"/>
      <c r="E1" s="84"/>
    </row>
    <row r="2" spans="1:6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6" x14ac:dyDescent="0.25">
      <c r="A3" s="5" t="s">
        <v>12</v>
      </c>
      <c r="B3" s="19">
        <v>0.97619047619047616</v>
      </c>
      <c r="C3" s="19">
        <v>0.97619047619047616</v>
      </c>
      <c r="D3" s="19">
        <v>0.95238095238095233</v>
      </c>
      <c r="E3" s="19">
        <v>0.9285714285714286</v>
      </c>
    </row>
    <row r="4" spans="1:6" x14ac:dyDescent="0.25">
      <c r="A4" s="5" t="s">
        <v>14</v>
      </c>
      <c r="B4" s="19">
        <v>0.8571428571428571</v>
      </c>
      <c r="C4" s="19">
        <v>0.83333333333333337</v>
      </c>
      <c r="D4" s="19">
        <v>0.83333333333333337</v>
      </c>
      <c r="E4" s="19">
        <v>0.8571428571428571</v>
      </c>
    </row>
    <row r="5" spans="1:6" x14ac:dyDescent="0.25">
      <c r="A5" s="5" t="s">
        <v>11</v>
      </c>
      <c r="B5" s="19">
        <v>0.9285714285714286</v>
      </c>
      <c r="C5" s="19">
        <v>0.90476190476190477</v>
      </c>
      <c r="D5" s="19">
        <v>0.88095238095238093</v>
      </c>
      <c r="E5" s="19">
        <v>0.88095238095238093</v>
      </c>
    </row>
    <row r="6" spans="1:6" x14ac:dyDescent="0.25">
      <c r="A6" s="5" t="s">
        <v>13</v>
      </c>
      <c r="B6" s="19">
        <v>0.90476190476190477</v>
      </c>
      <c r="C6" s="19">
        <v>0.90476190476190477</v>
      </c>
      <c r="D6" s="19">
        <v>0.90476190476190477</v>
      </c>
      <c r="E6" s="19">
        <v>0.90476190476190477</v>
      </c>
    </row>
    <row r="7" spans="1:6" x14ac:dyDescent="0.25">
      <c r="A7" s="5" t="s">
        <v>36</v>
      </c>
      <c r="B7" s="19">
        <v>1</v>
      </c>
      <c r="C7" s="19">
        <v>1</v>
      </c>
      <c r="D7" s="19">
        <v>0.95238095238095233</v>
      </c>
      <c r="E7" s="19">
        <v>0.90476190476190477</v>
      </c>
    </row>
    <row r="8" spans="1:6" x14ac:dyDescent="0.25">
      <c r="A8" s="5" t="s">
        <v>37</v>
      </c>
      <c r="B8" s="19">
        <v>0.95238095238095233</v>
      </c>
      <c r="C8" s="19">
        <v>0.95238095238095233</v>
      </c>
      <c r="D8" s="19">
        <v>0.95238095238095233</v>
      </c>
      <c r="E8" s="19">
        <v>0.95238095238095233</v>
      </c>
    </row>
    <row r="9" spans="1:6" x14ac:dyDescent="0.25">
      <c r="A9" s="5" t="s">
        <v>38</v>
      </c>
      <c r="B9" s="19">
        <v>0.8571428571428571</v>
      </c>
      <c r="C9" s="19">
        <v>0.80952380952380953</v>
      </c>
      <c r="D9" s="19">
        <v>0.80952380952380953</v>
      </c>
      <c r="E9" s="19">
        <v>0.8571428571428571</v>
      </c>
    </row>
    <row r="10" spans="1:6" ht="13.8" thickBot="1" x14ac:dyDescent="0.3">
      <c r="A10" s="7" t="s">
        <v>39</v>
      </c>
      <c r="B10" s="19">
        <v>0.8571428571428571</v>
      </c>
      <c r="C10" s="19">
        <v>0.8571428571428571</v>
      </c>
      <c r="D10" s="19">
        <v>0.8571428571428571</v>
      </c>
      <c r="E10" s="19">
        <v>0.8571428571428571</v>
      </c>
    </row>
    <row r="11" spans="1:6" ht="13.8" thickBot="1" x14ac:dyDescent="0.3"/>
    <row r="12" spans="1:6" ht="13.8" thickBot="1" x14ac:dyDescent="0.3">
      <c r="A12" s="82" t="s">
        <v>42</v>
      </c>
      <c r="B12" s="83"/>
      <c r="C12" s="83"/>
      <c r="D12" s="83"/>
      <c r="E12" s="84"/>
      <c r="F12" t="s">
        <v>83</v>
      </c>
    </row>
    <row r="13" spans="1:6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6" x14ac:dyDescent="0.25">
      <c r="A14" s="5" t="s">
        <v>12</v>
      </c>
      <c r="B14" s="19">
        <v>1</v>
      </c>
      <c r="C14" s="19">
        <v>1</v>
      </c>
      <c r="D14" s="19">
        <v>1</v>
      </c>
      <c r="E14" s="19">
        <v>0.97499999999999998</v>
      </c>
    </row>
    <row r="15" spans="1:6" x14ac:dyDescent="0.25">
      <c r="A15" s="5" t="s">
        <v>14</v>
      </c>
      <c r="B15" s="19">
        <v>0.85</v>
      </c>
      <c r="C15" s="19">
        <v>0.8</v>
      </c>
      <c r="D15" s="19">
        <v>0.8</v>
      </c>
      <c r="E15" s="19">
        <v>0.8</v>
      </c>
    </row>
    <row r="16" spans="1:6" x14ac:dyDescent="0.25">
      <c r="A16" s="5" t="s">
        <v>11</v>
      </c>
      <c r="B16" s="19">
        <v>0.96666666666666667</v>
      </c>
      <c r="C16" s="19">
        <v>0.93333333333333335</v>
      </c>
      <c r="D16" s="19">
        <v>0.93333333333333335</v>
      </c>
      <c r="E16" s="19">
        <v>0.9</v>
      </c>
    </row>
    <row r="17" spans="1:6" ht="13.8" thickBot="1" x14ac:dyDescent="0.3">
      <c r="A17" s="5" t="s">
        <v>13</v>
      </c>
      <c r="B17" s="19">
        <v>0.93333333333333335</v>
      </c>
      <c r="C17" s="19">
        <v>0.93333333333333335</v>
      </c>
      <c r="D17" s="19">
        <v>0.93333333333333335</v>
      </c>
      <c r="E17" s="19">
        <v>0.93333333333333335</v>
      </c>
    </row>
    <row r="18" spans="1:6" x14ac:dyDescent="0.25">
      <c r="A18" s="2" t="s">
        <v>36</v>
      </c>
      <c r="B18" s="37">
        <v>1</v>
      </c>
      <c r="C18" s="37">
        <v>1</v>
      </c>
      <c r="D18" s="37">
        <v>1</v>
      </c>
      <c r="E18" s="38">
        <v>0.95</v>
      </c>
    </row>
    <row r="19" spans="1:6" x14ac:dyDescent="0.25">
      <c r="A19" s="5" t="s">
        <v>37</v>
      </c>
      <c r="B19" s="13">
        <v>1</v>
      </c>
      <c r="C19" s="13">
        <v>1</v>
      </c>
      <c r="D19" s="13">
        <v>1</v>
      </c>
      <c r="E19" s="14">
        <v>1</v>
      </c>
    </row>
    <row r="20" spans="1:6" x14ac:dyDescent="0.25">
      <c r="A20" s="5" t="s">
        <v>38</v>
      </c>
      <c r="B20" s="13">
        <v>0.9</v>
      </c>
      <c r="C20" s="13">
        <v>0.8</v>
      </c>
      <c r="D20" s="13">
        <v>0.8</v>
      </c>
      <c r="E20" s="14">
        <v>0.8</v>
      </c>
    </row>
    <row r="21" spans="1:6" ht="13.8" thickBot="1" x14ac:dyDescent="0.3">
      <c r="A21" s="7" t="s">
        <v>39</v>
      </c>
      <c r="B21" s="15">
        <v>0.8</v>
      </c>
      <c r="C21" s="15">
        <v>0.8</v>
      </c>
      <c r="D21" s="15">
        <v>0.8</v>
      </c>
      <c r="E21" s="16">
        <v>0.8</v>
      </c>
    </row>
    <row r="22" spans="1:6" ht="13.8" thickBot="1" x14ac:dyDescent="0.3"/>
    <row r="23" spans="1:6" ht="13.8" thickBot="1" x14ac:dyDescent="0.3">
      <c r="A23" s="82" t="s">
        <v>41</v>
      </c>
      <c r="B23" s="83"/>
      <c r="C23" s="83"/>
      <c r="D23" s="83"/>
      <c r="E23" s="84"/>
    </row>
    <row r="24" spans="1:6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6" x14ac:dyDescent="0.25">
      <c r="A25" s="5" t="s">
        <v>12</v>
      </c>
      <c r="B25" s="19">
        <v>1</v>
      </c>
      <c r="C25" s="19">
        <v>1</v>
      </c>
      <c r="D25" s="19">
        <v>1</v>
      </c>
      <c r="E25" s="19">
        <v>1</v>
      </c>
      <c r="F25" t="s">
        <v>84</v>
      </c>
    </row>
    <row r="26" spans="1:6" x14ac:dyDescent="0.25">
      <c r="A26" s="5" t="s">
        <v>14</v>
      </c>
      <c r="B26" s="19">
        <v>1</v>
      </c>
      <c r="C26" s="19">
        <v>1</v>
      </c>
      <c r="D26" s="19">
        <v>1</v>
      </c>
      <c r="E26" s="19">
        <v>1</v>
      </c>
    </row>
    <row r="27" spans="1:6" x14ac:dyDescent="0.25">
      <c r="A27" s="5" t="s">
        <v>11</v>
      </c>
      <c r="B27" s="19">
        <v>1</v>
      </c>
      <c r="C27" s="19">
        <v>1</v>
      </c>
      <c r="D27" s="19">
        <v>1</v>
      </c>
      <c r="E27" s="19">
        <v>1</v>
      </c>
    </row>
    <row r="28" spans="1:6" x14ac:dyDescent="0.25">
      <c r="A28" s="5" t="s">
        <v>13</v>
      </c>
      <c r="B28" s="19">
        <v>1</v>
      </c>
      <c r="C28" s="19">
        <v>1</v>
      </c>
      <c r="D28" s="19">
        <v>1</v>
      </c>
      <c r="E28" s="19">
        <v>1</v>
      </c>
    </row>
    <row r="29" spans="1:6" x14ac:dyDescent="0.25">
      <c r="A29" s="5" t="s">
        <v>36</v>
      </c>
      <c r="B29" s="19">
        <v>1</v>
      </c>
      <c r="C29" s="19">
        <v>1</v>
      </c>
      <c r="D29" s="19">
        <v>1</v>
      </c>
      <c r="E29" s="19">
        <v>1</v>
      </c>
    </row>
    <row r="30" spans="1:6" x14ac:dyDescent="0.25">
      <c r="A30" s="5" t="s">
        <v>37</v>
      </c>
      <c r="B30" s="19">
        <v>1</v>
      </c>
      <c r="C30" s="19">
        <v>1</v>
      </c>
      <c r="D30" s="19">
        <v>1</v>
      </c>
      <c r="E30" s="19">
        <v>1</v>
      </c>
    </row>
    <row r="31" spans="1:6" x14ac:dyDescent="0.25">
      <c r="A31" s="5" t="s">
        <v>38</v>
      </c>
      <c r="B31" s="19">
        <v>1</v>
      </c>
      <c r="C31" s="19">
        <v>1</v>
      </c>
      <c r="D31" s="19">
        <v>1</v>
      </c>
      <c r="E31" s="19">
        <v>1</v>
      </c>
    </row>
    <row r="32" spans="1:6" ht="13.8" thickBot="1" x14ac:dyDescent="0.3">
      <c r="A32" s="7" t="s">
        <v>39</v>
      </c>
      <c r="B32" s="19">
        <v>1</v>
      </c>
      <c r="C32" s="19">
        <v>1</v>
      </c>
      <c r="D32" s="19">
        <v>1</v>
      </c>
      <c r="E32" s="19">
        <v>1</v>
      </c>
    </row>
    <row r="33" spans="1:5" ht="13.8" thickBot="1" x14ac:dyDescent="0.3"/>
    <row r="34" spans="1:5" ht="13.8" thickBot="1" x14ac:dyDescent="0.3">
      <c r="A34" s="82" t="s">
        <v>86</v>
      </c>
      <c r="B34" s="83"/>
      <c r="C34" s="84"/>
    </row>
    <row r="35" spans="1:5" ht="14.4" x14ac:dyDescent="0.3">
      <c r="A35" s="21" t="s">
        <v>35</v>
      </c>
      <c r="B35" s="22" t="s">
        <v>85</v>
      </c>
      <c r="C35" s="23" t="s">
        <v>8</v>
      </c>
    </row>
    <row r="36" spans="1:5" x14ac:dyDescent="0.25">
      <c r="A36" s="5" t="s">
        <v>12</v>
      </c>
      <c r="B36" s="13">
        <v>0.42499999999999999</v>
      </c>
      <c r="C36" s="14">
        <v>0.42499999999999999</v>
      </c>
      <c r="D36" s="19"/>
      <c r="E36" s="19"/>
    </row>
    <row r="37" spans="1:5" x14ac:dyDescent="0.25">
      <c r="A37" s="5" t="s">
        <v>14</v>
      </c>
      <c r="B37" s="13">
        <v>0.7</v>
      </c>
      <c r="C37" s="14">
        <v>0.7</v>
      </c>
      <c r="D37" s="19"/>
      <c r="E37" s="19"/>
    </row>
    <row r="38" spans="1:5" x14ac:dyDescent="0.25">
      <c r="A38" s="5" t="s">
        <v>11</v>
      </c>
      <c r="B38" s="13">
        <v>0.5</v>
      </c>
      <c r="C38" s="14">
        <v>0.5</v>
      </c>
      <c r="D38" s="19"/>
      <c r="E38" s="19"/>
    </row>
    <row r="39" spans="1:5" ht="13.8" thickBot="1" x14ac:dyDescent="0.3">
      <c r="A39" s="5" t="s">
        <v>13</v>
      </c>
      <c r="B39" s="13">
        <v>0.53333333333333333</v>
      </c>
      <c r="C39" s="14">
        <v>0.53333333333333333</v>
      </c>
      <c r="D39" s="19"/>
      <c r="E39" s="19"/>
    </row>
    <row r="40" spans="1:5" ht="13.8" thickBot="1" x14ac:dyDescent="0.3">
      <c r="A40" s="48" t="s">
        <v>36</v>
      </c>
      <c r="B40" s="49">
        <v>0.4</v>
      </c>
      <c r="C40" s="50">
        <v>0.4</v>
      </c>
      <c r="D40" s="19"/>
      <c r="E40" s="19"/>
    </row>
    <row r="41" spans="1:5" x14ac:dyDescent="0.25">
      <c r="A41" s="5" t="s">
        <v>37</v>
      </c>
      <c r="B41" s="13">
        <v>0.45</v>
      </c>
      <c r="C41" s="14">
        <v>0.45</v>
      </c>
      <c r="D41" s="19"/>
      <c r="E41" s="19"/>
    </row>
    <row r="42" spans="1:5" x14ac:dyDescent="0.25">
      <c r="A42" s="5" t="s">
        <v>38</v>
      </c>
      <c r="B42" s="13">
        <v>0.7</v>
      </c>
      <c r="C42" s="14">
        <v>0.7</v>
      </c>
      <c r="D42" s="19"/>
      <c r="E42" s="19"/>
    </row>
    <row r="43" spans="1:5" ht="13.8" thickBot="1" x14ac:dyDescent="0.3">
      <c r="A43" s="7" t="s">
        <v>39</v>
      </c>
      <c r="B43" s="15">
        <v>0.7</v>
      </c>
      <c r="C43" s="16">
        <v>0.7</v>
      </c>
      <c r="D43" s="19"/>
      <c r="E43" s="19"/>
    </row>
    <row r="44" spans="1:5" ht="13.8" thickBot="1" x14ac:dyDescent="0.3"/>
    <row r="45" spans="1:5" ht="13.8" thickBot="1" x14ac:dyDescent="0.3">
      <c r="A45" s="82" t="s">
        <v>152</v>
      </c>
      <c r="B45" s="83"/>
    </row>
    <row r="46" spans="1:5" ht="14.4" x14ac:dyDescent="0.3">
      <c r="A46" s="10" t="s">
        <v>35</v>
      </c>
      <c r="B46" s="11" t="s">
        <v>9</v>
      </c>
    </row>
    <row r="47" spans="1:5" x14ac:dyDescent="0.25">
      <c r="A47" s="5" t="s">
        <v>12</v>
      </c>
      <c r="B47" s="19">
        <v>0.95238095238095233</v>
      </c>
    </row>
    <row r="48" spans="1:5" x14ac:dyDescent="0.25">
      <c r="A48" s="5" t="s">
        <v>14</v>
      </c>
      <c r="B48" s="19">
        <v>0.47619047619047622</v>
      </c>
    </row>
    <row r="49" spans="1:2" x14ac:dyDescent="0.25">
      <c r="A49" s="5" t="s">
        <v>11</v>
      </c>
      <c r="B49" s="19">
        <v>0.7142857142857143</v>
      </c>
    </row>
    <row r="50" spans="1:2" x14ac:dyDescent="0.25">
      <c r="A50" s="5" t="s">
        <v>13</v>
      </c>
      <c r="B50" s="19">
        <v>0.7142857142857143</v>
      </c>
    </row>
    <row r="51" spans="1:2" x14ac:dyDescent="0.25">
      <c r="A51" s="5" t="s">
        <v>36</v>
      </c>
      <c r="B51" s="19">
        <v>0.95238095238095233</v>
      </c>
    </row>
    <row r="52" spans="1:2" x14ac:dyDescent="0.25">
      <c r="A52" s="5" t="s">
        <v>37</v>
      </c>
      <c r="B52" s="19">
        <v>0.95238095238095233</v>
      </c>
    </row>
    <row r="53" spans="1:2" x14ac:dyDescent="0.25">
      <c r="A53" s="5" t="s">
        <v>38</v>
      </c>
      <c r="B53" s="19">
        <v>0.47619047619047622</v>
      </c>
    </row>
    <row r="54" spans="1:2" ht="13.8" thickBot="1" x14ac:dyDescent="0.3">
      <c r="A54" s="7" t="s">
        <v>39</v>
      </c>
      <c r="B54" s="19">
        <v>0.47619047619047622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9193-6EA9-47D3-80EA-7110530EE183}">
  <dimension ref="A1:X47"/>
  <sheetViews>
    <sheetView zoomScale="73" workbookViewId="0">
      <selection activeCell="B46" sqref="B46"/>
    </sheetView>
  </sheetViews>
  <sheetFormatPr defaultRowHeight="13.2" x14ac:dyDescent="0.25"/>
  <cols>
    <col min="1" max="1" width="54.5546875" bestFit="1" customWidth="1"/>
    <col min="2" max="2" width="9.44140625" customWidth="1"/>
    <col min="3" max="5" width="6.109375" customWidth="1"/>
    <col min="6" max="6" width="14.5546875" customWidth="1"/>
    <col min="7" max="10" width="9.109375" customWidth="1"/>
    <col min="11" max="24" width="8.88671875" customWidth="1"/>
  </cols>
  <sheetData>
    <row r="1" spans="1:24" x14ac:dyDescent="0.25">
      <c r="G1" s="89" t="s">
        <v>99</v>
      </c>
      <c r="H1" s="89"/>
      <c r="I1" s="89"/>
      <c r="J1" s="89"/>
      <c r="U1" s="89" t="s">
        <v>100</v>
      </c>
      <c r="V1" s="89"/>
      <c r="W1" s="89"/>
      <c r="X1" s="89"/>
    </row>
    <row r="2" spans="1:24" s="46" customFormat="1" ht="101.4" thickBot="1" x14ac:dyDescent="0.35">
      <c r="A2" s="43" t="s">
        <v>0</v>
      </c>
      <c r="B2" s="44" t="s">
        <v>43</v>
      </c>
      <c r="C2" s="44" t="s">
        <v>44</v>
      </c>
      <c r="D2" s="44" t="s">
        <v>45</v>
      </c>
      <c r="E2" s="44" t="s">
        <v>1</v>
      </c>
      <c r="F2" s="44" t="s">
        <v>2</v>
      </c>
      <c r="G2" s="44" t="s">
        <v>3</v>
      </c>
      <c r="H2" s="44" t="s">
        <v>4</v>
      </c>
      <c r="I2" s="44" t="s">
        <v>5</v>
      </c>
      <c r="J2" s="44" t="s">
        <v>6</v>
      </c>
      <c r="K2" s="44" t="s">
        <v>7</v>
      </c>
      <c r="L2" s="44" t="s">
        <v>8</v>
      </c>
      <c r="M2" s="44" t="s">
        <v>9</v>
      </c>
      <c r="N2" s="44" t="s">
        <v>46</v>
      </c>
      <c r="O2" s="44" t="s">
        <v>47</v>
      </c>
      <c r="P2" s="44" t="s">
        <v>48</v>
      </c>
      <c r="Q2" s="44" t="s">
        <v>49</v>
      </c>
      <c r="R2" s="44" t="s">
        <v>50</v>
      </c>
      <c r="S2" s="44" t="s">
        <v>51</v>
      </c>
      <c r="T2" s="45" t="s">
        <v>52</v>
      </c>
      <c r="U2" s="44" t="s">
        <v>154</v>
      </c>
      <c r="V2" s="44" t="s">
        <v>155</v>
      </c>
      <c r="W2" s="44" t="s">
        <v>156</v>
      </c>
      <c r="X2" s="44" t="s">
        <v>157</v>
      </c>
    </row>
    <row r="3" spans="1:24" ht="13.8" thickBot="1" x14ac:dyDescent="0.3">
      <c r="A3" s="2" t="s">
        <v>23</v>
      </c>
      <c r="B3" s="3" t="s">
        <v>87</v>
      </c>
      <c r="C3" s="3">
        <v>547.5</v>
      </c>
      <c r="D3" s="3"/>
      <c r="E3" s="3" t="s">
        <v>11</v>
      </c>
      <c r="F3" s="3" t="s">
        <v>12</v>
      </c>
      <c r="G3" s="3">
        <v>3416</v>
      </c>
      <c r="H3" s="3">
        <v>2727</v>
      </c>
      <c r="I3" s="3">
        <v>3005</v>
      </c>
      <c r="J3" s="3">
        <v>2349</v>
      </c>
      <c r="K3" s="3">
        <v>0.6</v>
      </c>
      <c r="L3" s="3">
        <v>0.57999999999999996</v>
      </c>
      <c r="M3" s="3">
        <v>0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  <c r="T3" s="4">
        <v>1</v>
      </c>
      <c r="U3" s="30">
        <f>G3/365</f>
        <v>9.3589041095890408</v>
      </c>
      <c r="V3" s="30">
        <f t="shared" ref="V3:X3" si="0">H3/365</f>
        <v>7.4712328767123291</v>
      </c>
      <c r="W3" s="30">
        <f t="shared" si="0"/>
        <v>8.2328767123287676</v>
      </c>
      <c r="X3" s="30">
        <f t="shared" si="0"/>
        <v>6.4356164383561643</v>
      </c>
    </row>
    <row r="4" spans="1:24" ht="13.8" hidden="1" thickBot="1" x14ac:dyDescent="0.3">
      <c r="A4" s="33" t="s">
        <v>23</v>
      </c>
      <c r="B4" s="34" t="s">
        <v>87</v>
      </c>
      <c r="C4" s="34">
        <v>547.5</v>
      </c>
      <c r="D4" s="34"/>
      <c r="E4" s="34" t="s">
        <v>11</v>
      </c>
      <c r="F4" s="34" t="s">
        <v>14</v>
      </c>
      <c r="G4" s="34">
        <v>2633</v>
      </c>
      <c r="H4" s="34">
        <v>2276</v>
      </c>
      <c r="I4" s="34">
        <v>2215</v>
      </c>
      <c r="J4" s="34">
        <v>1920</v>
      </c>
      <c r="K4" s="34">
        <v>0.61</v>
      </c>
      <c r="L4" s="34">
        <v>0.56999999999999995</v>
      </c>
      <c r="M4" s="34">
        <v>0.39700000000000002</v>
      </c>
      <c r="N4" s="34">
        <v>1</v>
      </c>
      <c r="O4" s="34">
        <v>1</v>
      </c>
      <c r="P4" s="34">
        <v>1</v>
      </c>
      <c r="Q4" s="34">
        <v>1</v>
      </c>
      <c r="R4" s="34">
        <v>0</v>
      </c>
      <c r="S4" s="34">
        <v>0</v>
      </c>
      <c r="T4" s="35">
        <v>0</v>
      </c>
      <c r="U4" s="30">
        <f t="shared" ref="U4:U44" si="1">G4/365</f>
        <v>7.2136986301369861</v>
      </c>
      <c r="V4" s="30">
        <f t="shared" ref="V4:V44" si="2">H4/365</f>
        <v>6.2356164383561641</v>
      </c>
      <c r="W4" s="30">
        <f t="shared" ref="W4:W44" si="3">I4/365</f>
        <v>6.0684931506849313</v>
      </c>
      <c r="X4" s="30">
        <f t="shared" ref="X4:X44" si="4">J4/365</f>
        <v>5.2602739726027394</v>
      </c>
    </row>
    <row r="5" spans="1:24" ht="13.8" thickBot="1" x14ac:dyDescent="0.3">
      <c r="A5" s="2" t="s">
        <v>24</v>
      </c>
      <c r="B5" s="3" t="s">
        <v>87</v>
      </c>
      <c r="C5" s="3">
        <v>547.5</v>
      </c>
      <c r="D5" s="3"/>
      <c r="E5" s="3" t="s">
        <v>11</v>
      </c>
      <c r="F5" s="3" t="s">
        <v>12</v>
      </c>
      <c r="G5" s="3">
        <v>3329</v>
      </c>
      <c r="H5" s="3">
        <v>2698</v>
      </c>
      <c r="I5" s="3">
        <v>2666</v>
      </c>
      <c r="J5" s="3">
        <v>2083</v>
      </c>
      <c r="K5" s="3">
        <v>0.34</v>
      </c>
      <c r="L5" s="3">
        <v>0.31</v>
      </c>
      <c r="M5" s="3">
        <v>3.0000000000000001E-3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4">
        <v>1</v>
      </c>
      <c r="U5" s="30">
        <f t="shared" si="1"/>
        <v>9.1205479452054803</v>
      </c>
      <c r="V5" s="30">
        <f t="shared" si="2"/>
        <v>7.3917808219178083</v>
      </c>
      <c r="W5" s="30">
        <f t="shared" si="3"/>
        <v>7.3041095890410963</v>
      </c>
      <c r="X5" s="30">
        <f t="shared" si="4"/>
        <v>5.7068493150684931</v>
      </c>
    </row>
    <row r="6" spans="1:24" ht="13.8" hidden="1" thickBot="1" x14ac:dyDescent="0.3">
      <c r="A6" s="33" t="s">
        <v>24</v>
      </c>
      <c r="B6" s="34" t="s">
        <v>87</v>
      </c>
      <c r="C6" s="34">
        <v>547.5</v>
      </c>
      <c r="D6" s="34"/>
      <c r="E6" s="34" t="s">
        <v>11</v>
      </c>
      <c r="F6" s="34" t="s">
        <v>14</v>
      </c>
      <c r="G6" s="34">
        <v>2469</v>
      </c>
      <c r="H6" s="34">
        <v>2180</v>
      </c>
      <c r="I6" s="34">
        <v>1962</v>
      </c>
      <c r="J6" s="34">
        <v>1725</v>
      </c>
      <c r="K6" s="34">
        <v>0.36</v>
      </c>
      <c r="L6" s="34">
        <v>0.3</v>
      </c>
      <c r="M6" s="34">
        <v>0.48299999999999998</v>
      </c>
      <c r="N6" s="34">
        <v>1</v>
      </c>
      <c r="O6" s="34">
        <v>1</v>
      </c>
      <c r="P6" s="34">
        <v>1</v>
      </c>
      <c r="Q6" s="34">
        <v>1</v>
      </c>
      <c r="R6" s="34">
        <v>0</v>
      </c>
      <c r="S6" s="34">
        <v>0</v>
      </c>
      <c r="T6" s="35">
        <v>0</v>
      </c>
      <c r="U6" s="30">
        <f t="shared" si="1"/>
        <v>6.7643835616438359</v>
      </c>
      <c r="V6" s="30">
        <f t="shared" si="2"/>
        <v>5.9726027397260273</v>
      </c>
      <c r="W6" s="30">
        <f t="shared" si="3"/>
        <v>5.375342465753425</v>
      </c>
      <c r="X6" s="30">
        <f t="shared" si="4"/>
        <v>4.7260273972602738</v>
      </c>
    </row>
    <row r="7" spans="1:24" x14ac:dyDescent="0.25">
      <c r="A7" s="2" t="s">
        <v>22</v>
      </c>
      <c r="B7" s="3" t="s">
        <v>87</v>
      </c>
      <c r="C7" s="3">
        <v>547.5</v>
      </c>
      <c r="D7" s="3"/>
      <c r="E7" s="3" t="s">
        <v>11</v>
      </c>
      <c r="F7" s="3" t="s">
        <v>12</v>
      </c>
      <c r="G7" s="3">
        <v>2593</v>
      </c>
      <c r="H7" s="3">
        <v>2076</v>
      </c>
      <c r="I7" s="3">
        <v>2420</v>
      </c>
      <c r="J7" s="3">
        <v>1914</v>
      </c>
      <c r="K7" s="3">
        <v>0.88</v>
      </c>
      <c r="L7" s="3">
        <v>0.87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4">
        <v>1</v>
      </c>
      <c r="U7" s="30">
        <f t="shared" si="1"/>
        <v>7.1041095890410961</v>
      </c>
      <c r="V7" s="30">
        <f t="shared" si="2"/>
        <v>5.6876712328767125</v>
      </c>
      <c r="W7" s="30">
        <f t="shared" si="3"/>
        <v>6.6301369863013697</v>
      </c>
      <c r="X7" s="30">
        <f t="shared" si="4"/>
        <v>5.2438356164383562</v>
      </c>
    </row>
    <row r="8" spans="1:24" ht="13.8" hidden="1" thickBot="1" x14ac:dyDescent="0.3">
      <c r="A8" s="33" t="s">
        <v>22</v>
      </c>
      <c r="B8" s="34" t="s">
        <v>87</v>
      </c>
      <c r="C8" s="34">
        <v>547.5</v>
      </c>
      <c r="D8" s="34"/>
      <c r="E8" s="34" t="s">
        <v>11</v>
      </c>
      <c r="F8" s="34" t="s">
        <v>14</v>
      </c>
      <c r="G8" s="34">
        <v>2758</v>
      </c>
      <c r="H8" s="34">
        <v>2137</v>
      </c>
      <c r="I8" s="34">
        <v>2312</v>
      </c>
      <c r="J8" s="34">
        <v>1861</v>
      </c>
      <c r="K8" s="34">
        <v>0.88</v>
      </c>
      <c r="L8" s="34">
        <v>0.87</v>
      </c>
      <c r="M8" s="34">
        <v>0.73299999999999998</v>
      </c>
      <c r="N8" s="34">
        <v>1</v>
      </c>
      <c r="O8" s="34">
        <v>1</v>
      </c>
      <c r="P8" s="34">
        <v>1</v>
      </c>
      <c r="Q8" s="34">
        <v>1</v>
      </c>
      <c r="R8" s="34">
        <v>1</v>
      </c>
      <c r="S8" s="34">
        <v>1</v>
      </c>
      <c r="T8" s="35">
        <v>0</v>
      </c>
      <c r="U8" s="30">
        <f t="shared" si="1"/>
        <v>7.5561643835616437</v>
      </c>
      <c r="V8" s="30">
        <f t="shared" si="2"/>
        <v>5.8547945205479452</v>
      </c>
      <c r="W8" s="30">
        <f t="shared" si="3"/>
        <v>6.3342465753424655</v>
      </c>
      <c r="X8" s="30">
        <f t="shared" si="4"/>
        <v>5.0986301369863014</v>
      </c>
    </row>
    <row r="9" spans="1:24" x14ac:dyDescent="0.25">
      <c r="A9" s="31" t="s">
        <v>25</v>
      </c>
      <c r="B9" s="18" t="s">
        <v>87</v>
      </c>
      <c r="C9" s="18">
        <v>547.5</v>
      </c>
      <c r="D9" s="18"/>
      <c r="E9" s="18" t="s">
        <v>11</v>
      </c>
      <c r="F9" s="18" t="s">
        <v>12</v>
      </c>
      <c r="G9" s="18">
        <v>1858</v>
      </c>
      <c r="H9" s="18">
        <v>1463</v>
      </c>
      <c r="I9" s="18">
        <v>1687</v>
      </c>
      <c r="J9" s="18">
        <v>1301</v>
      </c>
      <c r="K9" s="18">
        <v>0.85</v>
      </c>
      <c r="L9" s="18">
        <v>0.85</v>
      </c>
      <c r="M9" s="18">
        <v>0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8">
        <v>1</v>
      </c>
      <c r="T9" s="32">
        <v>1</v>
      </c>
      <c r="U9" s="30">
        <f t="shared" si="1"/>
        <v>5.0904109589041093</v>
      </c>
      <c r="V9" s="30">
        <f t="shared" si="2"/>
        <v>4.0082191780821921</v>
      </c>
      <c r="W9" s="30">
        <f t="shared" si="3"/>
        <v>4.6219178082191785</v>
      </c>
      <c r="X9" s="30">
        <f t="shared" si="4"/>
        <v>3.5643835616438357</v>
      </c>
    </row>
    <row r="10" spans="1:24" hidden="1" x14ac:dyDescent="0.25">
      <c r="A10" s="24" t="s">
        <v>25</v>
      </c>
      <c r="B10" s="25" t="s">
        <v>87</v>
      </c>
      <c r="C10" s="25">
        <v>547.5</v>
      </c>
      <c r="D10" s="25"/>
      <c r="E10" s="25" t="s">
        <v>11</v>
      </c>
      <c r="F10" s="25" t="s">
        <v>14</v>
      </c>
      <c r="G10" s="25">
        <v>2274</v>
      </c>
      <c r="H10" s="25">
        <v>1445</v>
      </c>
      <c r="I10" s="25">
        <v>1699</v>
      </c>
      <c r="J10" s="25">
        <v>1235</v>
      </c>
      <c r="K10" s="25">
        <v>0.87</v>
      </c>
      <c r="L10" s="25">
        <v>0.86</v>
      </c>
      <c r="M10" s="25">
        <v>0.11700000000000001</v>
      </c>
      <c r="N10" s="25">
        <v>1</v>
      </c>
      <c r="O10" s="25">
        <v>1</v>
      </c>
      <c r="P10" s="25">
        <v>1</v>
      </c>
      <c r="Q10" s="25">
        <v>1</v>
      </c>
      <c r="R10" s="25">
        <v>1</v>
      </c>
      <c r="S10" s="25">
        <v>1</v>
      </c>
      <c r="T10" s="26">
        <v>0</v>
      </c>
      <c r="U10" s="30">
        <f t="shared" si="1"/>
        <v>6.2301369863013702</v>
      </c>
      <c r="V10" s="30">
        <f t="shared" si="2"/>
        <v>3.9589041095890409</v>
      </c>
      <c r="W10" s="30">
        <f t="shared" si="3"/>
        <v>4.6547945205479451</v>
      </c>
      <c r="X10" s="30">
        <f t="shared" si="4"/>
        <v>3.3835616438356166</v>
      </c>
    </row>
    <row r="11" spans="1:24" x14ac:dyDescent="0.25">
      <c r="A11" s="24" t="s">
        <v>21</v>
      </c>
      <c r="B11" s="25" t="s">
        <v>87</v>
      </c>
      <c r="C11" s="25">
        <v>547.5</v>
      </c>
      <c r="D11" s="25"/>
      <c r="E11" s="25" t="s">
        <v>11</v>
      </c>
      <c r="F11" s="25" t="s">
        <v>12</v>
      </c>
      <c r="G11" s="25">
        <v>1334</v>
      </c>
      <c r="H11" s="25">
        <v>1054</v>
      </c>
      <c r="I11" s="25">
        <v>1261</v>
      </c>
      <c r="J11" s="25">
        <v>984</v>
      </c>
      <c r="K11" s="25">
        <v>0.97</v>
      </c>
      <c r="L11" s="25">
        <v>0.96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5">
        <v>1</v>
      </c>
      <c r="S11" s="25">
        <v>1</v>
      </c>
      <c r="T11" s="26">
        <v>1</v>
      </c>
      <c r="U11" s="30">
        <f t="shared" si="1"/>
        <v>3.6547945205479451</v>
      </c>
      <c r="V11" s="30">
        <f t="shared" si="2"/>
        <v>2.8876712328767122</v>
      </c>
      <c r="W11" s="30">
        <f t="shared" si="3"/>
        <v>3.4547945205479453</v>
      </c>
      <c r="X11" s="30">
        <f t="shared" si="4"/>
        <v>2.6958904109589041</v>
      </c>
    </row>
    <row r="12" spans="1:24" hidden="1" x14ac:dyDescent="0.25">
      <c r="A12" s="24" t="s">
        <v>21</v>
      </c>
      <c r="B12" s="25" t="s">
        <v>87</v>
      </c>
      <c r="C12" s="25">
        <v>547.5</v>
      </c>
      <c r="D12" s="25"/>
      <c r="E12" s="25" t="s">
        <v>11</v>
      </c>
      <c r="F12" s="25" t="s">
        <v>14</v>
      </c>
      <c r="G12" s="25">
        <v>1326</v>
      </c>
      <c r="H12" s="25">
        <v>1043</v>
      </c>
      <c r="I12" s="25">
        <v>1251</v>
      </c>
      <c r="J12" s="25">
        <v>978</v>
      </c>
      <c r="K12" s="25">
        <v>0.97</v>
      </c>
      <c r="L12" s="25">
        <v>0.96</v>
      </c>
      <c r="M12" s="25">
        <v>0.77700000000000002</v>
      </c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6">
        <v>0</v>
      </c>
      <c r="U12" s="30">
        <f t="shared" si="1"/>
        <v>3.6328767123287671</v>
      </c>
      <c r="V12" s="30">
        <f t="shared" si="2"/>
        <v>2.8575342465753426</v>
      </c>
      <c r="W12" s="30">
        <f t="shared" si="3"/>
        <v>3.4273972602739726</v>
      </c>
      <c r="X12" s="30">
        <f t="shared" si="4"/>
        <v>2.6794520547945204</v>
      </c>
    </row>
    <row r="13" spans="1:24" x14ac:dyDescent="0.25">
      <c r="A13" s="24" t="s">
        <v>27</v>
      </c>
      <c r="B13" s="25" t="s">
        <v>87</v>
      </c>
      <c r="C13" s="25">
        <v>547.5</v>
      </c>
      <c r="D13" s="25"/>
      <c r="E13" s="25" t="s">
        <v>11</v>
      </c>
      <c r="F13" s="25" t="s">
        <v>12</v>
      </c>
      <c r="G13" s="25">
        <v>2062</v>
      </c>
      <c r="H13" s="25">
        <v>1661</v>
      </c>
      <c r="I13" s="25">
        <v>1966</v>
      </c>
      <c r="J13" s="25">
        <v>1570</v>
      </c>
      <c r="K13" s="25">
        <v>0.95</v>
      </c>
      <c r="L13" s="25">
        <v>0.95</v>
      </c>
      <c r="M13" s="25">
        <v>0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>
        <v>1</v>
      </c>
      <c r="T13" s="26">
        <v>1</v>
      </c>
      <c r="U13" s="30">
        <f t="shared" si="1"/>
        <v>5.6493150684931503</v>
      </c>
      <c r="V13" s="30">
        <f t="shared" si="2"/>
        <v>4.5506849315068489</v>
      </c>
      <c r="W13" s="30">
        <f t="shared" si="3"/>
        <v>5.3863013698630136</v>
      </c>
      <c r="X13" s="30">
        <f t="shared" si="4"/>
        <v>4.3013698630136989</v>
      </c>
    </row>
    <row r="14" spans="1:24" hidden="1" x14ac:dyDescent="0.25">
      <c r="A14" s="24" t="s">
        <v>27</v>
      </c>
      <c r="B14" s="25" t="s">
        <v>87</v>
      </c>
      <c r="C14" s="25">
        <v>547.5</v>
      </c>
      <c r="D14" s="25"/>
      <c r="E14" s="25" t="s">
        <v>11</v>
      </c>
      <c r="F14" s="25" t="s">
        <v>14</v>
      </c>
      <c r="G14" s="25">
        <v>2054</v>
      </c>
      <c r="H14" s="25">
        <v>1655</v>
      </c>
      <c r="I14" s="25">
        <v>1898</v>
      </c>
      <c r="J14" s="25">
        <v>1542</v>
      </c>
      <c r="K14" s="25">
        <v>0.95</v>
      </c>
      <c r="L14" s="25">
        <v>0.95</v>
      </c>
      <c r="M14" s="25">
        <v>0.97899999999999998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6">
        <v>0</v>
      </c>
      <c r="U14" s="30">
        <f t="shared" si="1"/>
        <v>5.6273972602739724</v>
      </c>
      <c r="V14" s="30">
        <f t="shared" si="2"/>
        <v>4.5342465753424657</v>
      </c>
      <c r="W14" s="30">
        <f t="shared" si="3"/>
        <v>5.2</v>
      </c>
      <c r="X14" s="30">
        <f t="shared" si="4"/>
        <v>4.2246575342465755</v>
      </c>
    </row>
    <row r="15" spans="1:24" x14ac:dyDescent="0.25">
      <c r="A15" s="24" t="s">
        <v>97</v>
      </c>
      <c r="B15" s="25" t="s">
        <v>87</v>
      </c>
      <c r="C15" s="25">
        <v>547.5</v>
      </c>
      <c r="D15" s="25"/>
      <c r="E15" s="25" t="s">
        <v>11</v>
      </c>
      <c r="F15" s="25" t="s">
        <v>12</v>
      </c>
      <c r="G15" s="25">
        <v>2940</v>
      </c>
      <c r="H15" s="25">
        <v>2340</v>
      </c>
      <c r="I15" s="25">
        <v>2747</v>
      </c>
      <c r="J15" s="25">
        <v>2161</v>
      </c>
      <c r="K15" s="25">
        <v>0.86</v>
      </c>
      <c r="L15" s="25">
        <v>0.85</v>
      </c>
      <c r="M15" s="25">
        <v>0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6">
        <v>1</v>
      </c>
      <c r="U15" s="30">
        <f t="shared" si="1"/>
        <v>8.0547945205479454</v>
      </c>
      <c r="V15" s="30">
        <f t="shared" si="2"/>
        <v>6.4109589041095889</v>
      </c>
      <c r="W15" s="30">
        <f t="shared" si="3"/>
        <v>7.5260273972602736</v>
      </c>
      <c r="X15" s="30">
        <f t="shared" si="4"/>
        <v>5.9205479452054792</v>
      </c>
    </row>
    <row r="16" spans="1:24" hidden="1" x14ac:dyDescent="0.25">
      <c r="A16" s="24" t="s">
        <v>97</v>
      </c>
      <c r="B16" s="25" t="s">
        <v>87</v>
      </c>
      <c r="C16" s="25">
        <v>547.5</v>
      </c>
      <c r="D16" s="25"/>
      <c r="E16" s="25" t="s">
        <v>11</v>
      </c>
      <c r="F16" s="25" t="s">
        <v>14</v>
      </c>
      <c r="G16" s="25">
        <v>2808</v>
      </c>
      <c r="H16" s="25">
        <v>2274</v>
      </c>
      <c r="I16" s="25">
        <v>2423</v>
      </c>
      <c r="J16" s="25">
        <v>2002</v>
      </c>
      <c r="K16" s="25">
        <v>0.86</v>
      </c>
      <c r="L16" s="25">
        <v>0.84</v>
      </c>
      <c r="M16" s="25">
        <v>0.85699999999999998</v>
      </c>
      <c r="N16" s="25">
        <v>1</v>
      </c>
      <c r="O16" s="25">
        <v>1</v>
      </c>
      <c r="P16" s="25">
        <v>1</v>
      </c>
      <c r="Q16" s="25">
        <v>1</v>
      </c>
      <c r="R16" s="25">
        <v>1</v>
      </c>
      <c r="S16" s="25">
        <v>1</v>
      </c>
      <c r="T16" s="26">
        <v>0</v>
      </c>
      <c r="U16" s="30">
        <f t="shared" si="1"/>
        <v>7.6931506849315072</v>
      </c>
      <c r="V16" s="30">
        <f t="shared" si="2"/>
        <v>6.2301369863013702</v>
      </c>
      <c r="W16" s="30">
        <f t="shared" si="3"/>
        <v>6.6383561643835618</v>
      </c>
      <c r="X16" s="30">
        <f t="shared" si="4"/>
        <v>5.484931506849315</v>
      </c>
    </row>
    <row r="17" spans="1:24" x14ac:dyDescent="0.25">
      <c r="A17" s="24" t="s">
        <v>98</v>
      </c>
      <c r="B17" s="25" t="s">
        <v>87</v>
      </c>
      <c r="C17" s="25">
        <v>547.5</v>
      </c>
      <c r="D17" s="25"/>
      <c r="E17" s="25" t="s">
        <v>11</v>
      </c>
      <c r="F17" s="25" t="s">
        <v>12</v>
      </c>
      <c r="G17" s="25">
        <v>1962</v>
      </c>
      <c r="H17" s="25">
        <v>1568</v>
      </c>
      <c r="I17" s="25">
        <v>1866</v>
      </c>
      <c r="J17" s="25">
        <v>1477</v>
      </c>
      <c r="K17" s="25">
        <v>0.95</v>
      </c>
      <c r="L17" s="25">
        <v>0.95</v>
      </c>
      <c r="M17" s="25">
        <v>0</v>
      </c>
      <c r="N17" s="25">
        <v>1</v>
      </c>
      <c r="O17" s="25">
        <v>1</v>
      </c>
      <c r="P17" s="25">
        <v>1</v>
      </c>
      <c r="Q17" s="25">
        <v>1</v>
      </c>
      <c r="R17" s="25">
        <v>1</v>
      </c>
      <c r="S17" s="25">
        <v>1</v>
      </c>
      <c r="T17" s="26">
        <v>1</v>
      </c>
      <c r="U17" s="30">
        <f t="shared" si="1"/>
        <v>5.375342465753425</v>
      </c>
      <c r="V17" s="30">
        <f t="shared" si="2"/>
        <v>4.2958904109589042</v>
      </c>
      <c r="W17" s="30">
        <f t="shared" si="3"/>
        <v>5.1123287671232873</v>
      </c>
      <c r="X17" s="30">
        <f t="shared" si="4"/>
        <v>4.0465753424657533</v>
      </c>
    </row>
    <row r="18" spans="1:24" hidden="1" x14ac:dyDescent="0.25">
      <c r="A18" s="24" t="s">
        <v>98</v>
      </c>
      <c r="B18" s="25" t="s">
        <v>87</v>
      </c>
      <c r="C18" s="25">
        <v>547.5</v>
      </c>
      <c r="D18" s="25"/>
      <c r="E18" s="25" t="s">
        <v>11</v>
      </c>
      <c r="F18" s="25" t="s">
        <v>14</v>
      </c>
      <c r="G18" s="25">
        <v>2130</v>
      </c>
      <c r="H18" s="25">
        <v>1571</v>
      </c>
      <c r="I18" s="25">
        <v>1920</v>
      </c>
      <c r="J18" s="25">
        <v>1459</v>
      </c>
      <c r="K18" s="25">
        <v>0.96</v>
      </c>
      <c r="L18" s="25">
        <v>0.95</v>
      </c>
      <c r="M18" s="25">
        <v>8.4000000000000005E-2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6">
        <v>0</v>
      </c>
      <c r="U18" s="30">
        <f t="shared" si="1"/>
        <v>5.8356164383561646</v>
      </c>
      <c r="V18" s="30">
        <f t="shared" si="2"/>
        <v>4.3041095890410963</v>
      </c>
      <c r="W18" s="30">
        <f t="shared" si="3"/>
        <v>5.2602739726027394</v>
      </c>
      <c r="X18" s="30">
        <f t="shared" si="4"/>
        <v>3.9972602739726026</v>
      </c>
    </row>
    <row r="19" spans="1:24" x14ac:dyDescent="0.25">
      <c r="A19" s="24" t="s">
        <v>33</v>
      </c>
      <c r="B19" s="25" t="s">
        <v>87</v>
      </c>
      <c r="C19" s="25">
        <v>547.5</v>
      </c>
      <c r="D19" s="25"/>
      <c r="E19" s="25" t="s">
        <v>11</v>
      </c>
      <c r="F19" s="25" t="s">
        <v>12</v>
      </c>
      <c r="G19" s="25">
        <v>25898</v>
      </c>
      <c r="H19" s="25">
        <v>30243</v>
      </c>
      <c r="I19" s="25">
        <v>29104</v>
      </c>
      <c r="J19" s="25">
        <v>33907</v>
      </c>
      <c r="K19" s="25">
        <v>0.35</v>
      </c>
      <c r="L19" s="25">
        <v>0.32</v>
      </c>
      <c r="M19" s="25">
        <v>2E-3</v>
      </c>
      <c r="N19" s="25">
        <v>1</v>
      </c>
      <c r="O19" s="25">
        <v>1</v>
      </c>
      <c r="P19" s="25">
        <v>1</v>
      </c>
      <c r="Q19" s="25">
        <v>1</v>
      </c>
      <c r="R19" s="25">
        <v>0</v>
      </c>
      <c r="S19" s="25">
        <v>0</v>
      </c>
      <c r="T19" s="26">
        <v>1</v>
      </c>
      <c r="U19" s="30">
        <f t="shared" si="1"/>
        <v>70.953424657534242</v>
      </c>
      <c r="V19" s="30">
        <f t="shared" si="2"/>
        <v>82.857534246575341</v>
      </c>
      <c r="W19" s="30">
        <f t="shared" si="3"/>
        <v>79.736986301369868</v>
      </c>
      <c r="X19" s="30">
        <f t="shared" si="4"/>
        <v>92.895890410958899</v>
      </c>
    </row>
    <row r="20" spans="1:24" hidden="1" x14ac:dyDescent="0.25">
      <c r="A20" s="24" t="s">
        <v>33</v>
      </c>
      <c r="B20" s="25" t="s">
        <v>87</v>
      </c>
      <c r="C20" s="25">
        <v>547.5</v>
      </c>
      <c r="D20" s="25"/>
      <c r="E20" s="25" t="s">
        <v>11</v>
      </c>
      <c r="F20" s="25" t="s">
        <v>14</v>
      </c>
      <c r="G20" s="25">
        <v>7296</v>
      </c>
      <c r="H20" s="25">
        <v>7905</v>
      </c>
      <c r="I20" s="25">
        <v>14727</v>
      </c>
      <c r="J20" s="25">
        <v>16249</v>
      </c>
      <c r="K20" s="25">
        <v>0.37</v>
      </c>
      <c r="L20" s="25">
        <v>0.31</v>
      </c>
      <c r="M20" s="25">
        <v>0.44400000000000001</v>
      </c>
      <c r="N20" s="25">
        <v>1</v>
      </c>
      <c r="O20" s="25">
        <v>1</v>
      </c>
      <c r="P20" s="25">
        <v>1</v>
      </c>
      <c r="Q20" s="25">
        <v>1</v>
      </c>
      <c r="R20" s="25">
        <v>0</v>
      </c>
      <c r="S20" s="25">
        <v>0</v>
      </c>
      <c r="T20" s="26">
        <v>0</v>
      </c>
      <c r="U20" s="30">
        <f t="shared" si="1"/>
        <v>19.989041095890411</v>
      </c>
      <c r="V20" s="30">
        <f t="shared" si="2"/>
        <v>21.657534246575342</v>
      </c>
      <c r="W20" s="30">
        <f t="shared" si="3"/>
        <v>40.347945205479455</v>
      </c>
      <c r="X20" s="30">
        <f t="shared" si="4"/>
        <v>44.517808219178079</v>
      </c>
    </row>
    <row r="21" spans="1:24" x14ac:dyDescent="0.25">
      <c r="A21" s="24" t="s">
        <v>32</v>
      </c>
      <c r="B21" s="25" t="s">
        <v>87</v>
      </c>
      <c r="C21" s="25">
        <v>547.5</v>
      </c>
      <c r="D21" s="25"/>
      <c r="E21" s="25" t="s">
        <v>11</v>
      </c>
      <c r="F21" s="25" t="s">
        <v>12</v>
      </c>
      <c r="G21" s="25">
        <v>2028</v>
      </c>
      <c r="H21" s="25">
        <v>1645</v>
      </c>
      <c r="I21" s="25">
        <v>1977</v>
      </c>
      <c r="J21" s="25">
        <v>1597</v>
      </c>
      <c r="K21" s="25">
        <v>0.99</v>
      </c>
      <c r="L21" s="25">
        <v>0.99</v>
      </c>
      <c r="M21" s="25">
        <v>0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6">
        <v>1</v>
      </c>
      <c r="U21" s="30">
        <f t="shared" si="1"/>
        <v>5.5561643835616437</v>
      </c>
      <c r="V21" s="30">
        <f t="shared" si="2"/>
        <v>4.506849315068493</v>
      </c>
      <c r="W21" s="30">
        <f t="shared" si="3"/>
        <v>5.4164383561643836</v>
      </c>
      <c r="X21" s="30">
        <f t="shared" si="4"/>
        <v>4.375342465753425</v>
      </c>
    </row>
    <row r="22" spans="1:24" hidden="1" x14ac:dyDescent="0.25">
      <c r="A22" s="24" t="s">
        <v>32</v>
      </c>
      <c r="B22" s="25" t="s">
        <v>87</v>
      </c>
      <c r="C22" s="25">
        <v>547.5</v>
      </c>
      <c r="D22" s="25"/>
      <c r="E22" s="25" t="s">
        <v>11</v>
      </c>
      <c r="F22" s="25" t="s">
        <v>14</v>
      </c>
      <c r="G22" s="25">
        <v>1948</v>
      </c>
      <c r="H22" s="25">
        <v>1630</v>
      </c>
      <c r="I22" s="25">
        <v>1881</v>
      </c>
      <c r="J22" s="25">
        <v>1576</v>
      </c>
      <c r="K22" s="25">
        <v>0.99</v>
      </c>
      <c r="L22" s="25">
        <v>0.99</v>
      </c>
      <c r="M22" s="25">
        <v>1.7000000000000001E-2</v>
      </c>
      <c r="N22" s="25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26">
        <v>1</v>
      </c>
      <c r="U22" s="30">
        <f t="shared" si="1"/>
        <v>5.3369863013698629</v>
      </c>
      <c r="V22" s="30">
        <f t="shared" si="2"/>
        <v>4.4657534246575343</v>
      </c>
      <c r="W22" s="30">
        <f t="shared" si="3"/>
        <v>5.1534246575342468</v>
      </c>
      <c r="X22" s="30">
        <f t="shared" si="4"/>
        <v>4.3178082191780822</v>
      </c>
    </row>
    <row r="23" spans="1:24" x14ac:dyDescent="0.25">
      <c r="A23" s="24" t="s">
        <v>29</v>
      </c>
      <c r="B23" s="25" t="s">
        <v>87</v>
      </c>
      <c r="C23" s="25">
        <v>547.5</v>
      </c>
      <c r="D23" s="25"/>
      <c r="E23" s="25" t="s">
        <v>11</v>
      </c>
      <c r="F23" s="25" t="s">
        <v>12</v>
      </c>
      <c r="G23" s="25">
        <v>2307</v>
      </c>
      <c r="H23" s="25">
        <v>1857</v>
      </c>
      <c r="I23" s="25">
        <v>2135</v>
      </c>
      <c r="J23" s="25">
        <v>1695</v>
      </c>
      <c r="K23" s="25">
        <v>0.87</v>
      </c>
      <c r="L23" s="25">
        <v>0.86</v>
      </c>
      <c r="M23" s="25">
        <v>0</v>
      </c>
      <c r="N23" s="25">
        <v>1</v>
      </c>
      <c r="O23" s="25">
        <v>1</v>
      </c>
      <c r="P23" s="25">
        <v>1</v>
      </c>
      <c r="Q23" s="25">
        <v>1</v>
      </c>
      <c r="R23" s="25">
        <v>1</v>
      </c>
      <c r="S23" s="25">
        <v>1</v>
      </c>
      <c r="T23" s="26">
        <v>1</v>
      </c>
      <c r="U23" s="30">
        <f t="shared" si="1"/>
        <v>6.3205479452054796</v>
      </c>
      <c r="V23" s="30">
        <f t="shared" si="2"/>
        <v>5.087671232876712</v>
      </c>
      <c r="W23" s="30">
        <f t="shared" si="3"/>
        <v>5.8493150684931505</v>
      </c>
      <c r="X23" s="30">
        <f t="shared" si="4"/>
        <v>4.6438356164383565</v>
      </c>
    </row>
    <row r="24" spans="1:24" hidden="1" x14ac:dyDescent="0.25">
      <c r="A24" s="24" t="s">
        <v>29</v>
      </c>
      <c r="B24" s="25" t="s">
        <v>87</v>
      </c>
      <c r="C24" s="25">
        <v>547.5</v>
      </c>
      <c r="D24" s="25"/>
      <c r="E24" s="25" t="s">
        <v>11</v>
      </c>
      <c r="F24" s="25" t="s">
        <v>14</v>
      </c>
      <c r="G24" s="25">
        <v>2518</v>
      </c>
      <c r="H24" s="25">
        <v>1927</v>
      </c>
      <c r="I24" s="25">
        <v>2059</v>
      </c>
      <c r="J24" s="25">
        <v>1647</v>
      </c>
      <c r="K24" s="25">
        <v>0.87</v>
      </c>
      <c r="L24" s="25">
        <v>0.86</v>
      </c>
      <c r="M24" s="25">
        <v>0.61299999999999999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6">
        <v>0</v>
      </c>
      <c r="U24" s="30">
        <f t="shared" si="1"/>
        <v>6.8986301369863012</v>
      </c>
      <c r="V24" s="30">
        <f t="shared" si="2"/>
        <v>5.279452054794521</v>
      </c>
      <c r="W24" s="30">
        <f t="shared" si="3"/>
        <v>5.6410958904109592</v>
      </c>
      <c r="X24" s="30">
        <f t="shared" si="4"/>
        <v>4.5123287671232877</v>
      </c>
    </row>
    <row r="25" spans="1:24" x14ac:dyDescent="0.25">
      <c r="A25" s="24" t="s">
        <v>16</v>
      </c>
      <c r="B25" s="25" t="s">
        <v>87</v>
      </c>
      <c r="C25" s="25">
        <v>547.5</v>
      </c>
      <c r="D25" s="25"/>
      <c r="E25" s="25" t="s">
        <v>11</v>
      </c>
      <c r="F25" s="25" t="s">
        <v>12</v>
      </c>
      <c r="G25" s="25">
        <v>2667</v>
      </c>
      <c r="H25" s="25">
        <v>2235</v>
      </c>
      <c r="I25" s="25">
        <v>1856</v>
      </c>
      <c r="J25" s="25">
        <v>1467</v>
      </c>
      <c r="K25" s="25">
        <v>0.22</v>
      </c>
      <c r="L25" s="25">
        <v>0.18</v>
      </c>
      <c r="M25" s="25">
        <v>2.1999999999999999E-2</v>
      </c>
      <c r="N25" s="25">
        <v>1</v>
      </c>
      <c r="O25" s="25">
        <v>1</v>
      </c>
      <c r="P25" s="25">
        <v>1</v>
      </c>
      <c r="Q25" s="25">
        <v>1</v>
      </c>
      <c r="R25" s="25">
        <v>0</v>
      </c>
      <c r="S25" s="25">
        <v>0</v>
      </c>
      <c r="T25" s="26">
        <v>1</v>
      </c>
      <c r="U25" s="30">
        <f t="shared" si="1"/>
        <v>7.3068493150684928</v>
      </c>
      <c r="V25" s="30">
        <f t="shared" si="2"/>
        <v>6.1232876712328768</v>
      </c>
      <c r="W25" s="30">
        <f t="shared" si="3"/>
        <v>5.0849315068493155</v>
      </c>
      <c r="X25" s="30">
        <f t="shared" si="4"/>
        <v>4.0191780821917806</v>
      </c>
    </row>
    <row r="26" spans="1:24" hidden="1" x14ac:dyDescent="0.25">
      <c r="A26" s="24" t="s">
        <v>16</v>
      </c>
      <c r="B26" s="25" t="s">
        <v>87</v>
      </c>
      <c r="C26" s="25">
        <v>547.5</v>
      </c>
      <c r="D26" s="25"/>
      <c r="E26" s="25" t="s">
        <v>11</v>
      </c>
      <c r="F26" s="25" t="s">
        <v>14</v>
      </c>
      <c r="G26" s="25">
        <v>1946</v>
      </c>
      <c r="H26" s="25">
        <v>1802</v>
      </c>
      <c r="I26" s="25">
        <v>1589</v>
      </c>
      <c r="J26" s="25">
        <v>1449</v>
      </c>
      <c r="K26" s="25">
        <v>0.28000000000000003</v>
      </c>
      <c r="L26" s="25">
        <v>0.21</v>
      </c>
      <c r="M26" s="25">
        <v>0.19500000000000001</v>
      </c>
      <c r="N26" s="25">
        <v>1</v>
      </c>
      <c r="O26" s="25">
        <v>1</v>
      </c>
      <c r="P26" s="25">
        <v>1</v>
      </c>
      <c r="Q26" s="25">
        <v>1</v>
      </c>
      <c r="R26" s="25">
        <v>0</v>
      </c>
      <c r="S26" s="25">
        <v>0</v>
      </c>
      <c r="T26" s="26">
        <v>0</v>
      </c>
      <c r="U26" s="30">
        <f t="shared" si="1"/>
        <v>5.3315068493150681</v>
      </c>
      <c r="V26" s="30">
        <f t="shared" si="2"/>
        <v>4.9369863013698634</v>
      </c>
      <c r="W26" s="30">
        <f t="shared" si="3"/>
        <v>4.353424657534247</v>
      </c>
      <c r="X26" s="30">
        <f t="shared" si="4"/>
        <v>3.9698630136986299</v>
      </c>
    </row>
    <row r="27" spans="1:24" x14ac:dyDescent="0.25">
      <c r="A27" s="24" t="s">
        <v>18</v>
      </c>
      <c r="B27" s="25" t="s">
        <v>87</v>
      </c>
      <c r="C27" s="25">
        <v>547.5</v>
      </c>
      <c r="D27" s="25"/>
      <c r="E27" s="25" t="s">
        <v>11</v>
      </c>
      <c r="F27" s="25" t="s">
        <v>12</v>
      </c>
      <c r="G27" s="25">
        <v>1219</v>
      </c>
      <c r="H27" s="25">
        <v>963</v>
      </c>
      <c r="I27" s="25">
        <v>898</v>
      </c>
      <c r="J27" s="25">
        <v>655</v>
      </c>
      <c r="K27" s="25">
        <v>0.56999999999999995</v>
      </c>
      <c r="L27" s="25">
        <v>0.55000000000000004</v>
      </c>
      <c r="M27" s="25">
        <v>0</v>
      </c>
      <c r="N27" s="25">
        <v>1</v>
      </c>
      <c r="O27" s="25">
        <v>1</v>
      </c>
      <c r="P27" s="25">
        <v>1</v>
      </c>
      <c r="Q27" s="25">
        <v>1</v>
      </c>
      <c r="R27" s="25">
        <v>0</v>
      </c>
      <c r="S27" s="25">
        <v>0</v>
      </c>
      <c r="T27" s="26">
        <v>1</v>
      </c>
      <c r="U27" s="30">
        <f t="shared" si="1"/>
        <v>3.3397260273972602</v>
      </c>
      <c r="V27" s="30">
        <f t="shared" si="2"/>
        <v>2.6383561643835618</v>
      </c>
      <c r="W27" s="30">
        <f t="shared" si="3"/>
        <v>2.4602739726027396</v>
      </c>
      <c r="X27" s="30">
        <f t="shared" si="4"/>
        <v>1.7945205479452055</v>
      </c>
    </row>
    <row r="28" spans="1:24" hidden="1" x14ac:dyDescent="0.25">
      <c r="A28" s="24" t="s">
        <v>18</v>
      </c>
      <c r="B28" s="25" t="s">
        <v>87</v>
      </c>
      <c r="C28" s="25">
        <v>547.5</v>
      </c>
      <c r="D28" s="25"/>
      <c r="E28" s="25" t="s">
        <v>11</v>
      </c>
      <c r="F28" s="25" t="s">
        <v>14</v>
      </c>
      <c r="G28" s="25">
        <v>1089</v>
      </c>
      <c r="H28" s="25">
        <v>825</v>
      </c>
      <c r="I28" s="25">
        <v>791</v>
      </c>
      <c r="J28" s="25">
        <v>562</v>
      </c>
      <c r="K28" s="25">
        <v>0.59</v>
      </c>
      <c r="L28" s="25">
        <v>0.55000000000000004</v>
      </c>
      <c r="M28" s="25">
        <v>0.311</v>
      </c>
      <c r="N28" s="25">
        <v>1</v>
      </c>
      <c r="O28" s="25">
        <v>1</v>
      </c>
      <c r="P28" s="25">
        <v>1</v>
      </c>
      <c r="Q28" s="25">
        <v>1</v>
      </c>
      <c r="R28" s="25">
        <v>0</v>
      </c>
      <c r="S28" s="25">
        <v>0</v>
      </c>
      <c r="T28" s="26">
        <v>0</v>
      </c>
      <c r="U28" s="30">
        <f t="shared" si="1"/>
        <v>2.9835616438356163</v>
      </c>
      <c r="V28" s="30">
        <f t="shared" si="2"/>
        <v>2.2602739726027399</v>
      </c>
      <c r="W28" s="30">
        <f t="shared" si="3"/>
        <v>2.1671232876712327</v>
      </c>
      <c r="X28" s="30">
        <f t="shared" si="4"/>
        <v>1.5397260273972602</v>
      </c>
    </row>
    <row r="29" spans="1:24" x14ac:dyDescent="0.25">
      <c r="A29" s="24" t="s">
        <v>17</v>
      </c>
      <c r="B29" s="25" t="s">
        <v>87</v>
      </c>
      <c r="C29" s="25">
        <v>547.5</v>
      </c>
      <c r="D29" s="25"/>
      <c r="E29" s="25" t="s">
        <v>11</v>
      </c>
      <c r="F29" s="25" t="s">
        <v>12</v>
      </c>
      <c r="G29" s="25">
        <v>2412</v>
      </c>
      <c r="H29" s="25">
        <v>1934</v>
      </c>
      <c r="I29" s="25">
        <v>2283</v>
      </c>
      <c r="J29" s="25">
        <v>1813</v>
      </c>
      <c r="K29" s="25">
        <v>0.92</v>
      </c>
      <c r="L29" s="25">
        <v>0.92</v>
      </c>
      <c r="M29" s="25">
        <v>0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6">
        <v>1</v>
      </c>
      <c r="U29" s="30">
        <f t="shared" si="1"/>
        <v>6.6082191780821917</v>
      </c>
      <c r="V29" s="30">
        <f t="shared" si="2"/>
        <v>5.2986301369863016</v>
      </c>
      <c r="W29" s="30">
        <f t="shared" si="3"/>
        <v>6.2547945205479456</v>
      </c>
      <c r="X29" s="30">
        <f t="shared" si="4"/>
        <v>4.9671232876712326</v>
      </c>
    </row>
    <row r="30" spans="1:24" hidden="1" x14ac:dyDescent="0.25">
      <c r="A30" s="24" t="s">
        <v>17</v>
      </c>
      <c r="B30" s="25" t="s">
        <v>87</v>
      </c>
      <c r="C30" s="25">
        <v>547.5</v>
      </c>
      <c r="D30" s="25"/>
      <c r="E30" s="25" t="s">
        <v>11</v>
      </c>
      <c r="F30" s="25" t="s">
        <v>14</v>
      </c>
      <c r="G30" s="25">
        <v>2643</v>
      </c>
      <c r="H30" s="25">
        <v>2009</v>
      </c>
      <c r="I30" s="25">
        <v>2255</v>
      </c>
      <c r="J30" s="25">
        <v>1786</v>
      </c>
      <c r="K30" s="25">
        <v>0.92</v>
      </c>
      <c r="L30" s="25">
        <v>0.92</v>
      </c>
      <c r="M30" s="25">
        <v>0.49199999999999999</v>
      </c>
      <c r="N30" s="25">
        <v>1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6">
        <v>0</v>
      </c>
      <c r="U30" s="30">
        <f t="shared" si="1"/>
        <v>7.2410958904109588</v>
      </c>
      <c r="V30" s="30">
        <f t="shared" si="2"/>
        <v>5.5041095890410956</v>
      </c>
      <c r="W30" s="30">
        <f t="shared" si="3"/>
        <v>6.1780821917808222</v>
      </c>
      <c r="X30" s="30">
        <f t="shared" si="4"/>
        <v>4.8931506849315065</v>
      </c>
    </row>
    <row r="31" spans="1:24" x14ac:dyDescent="0.25">
      <c r="A31" s="24" t="s">
        <v>20</v>
      </c>
      <c r="B31" s="25" t="s">
        <v>87</v>
      </c>
      <c r="C31" s="25">
        <v>547.5</v>
      </c>
      <c r="D31" s="25"/>
      <c r="E31" s="25" t="s">
        <v>11</v>
      </c>
      <c r="F31" s="25" t="s">
        <v>12</v>
      </c>
      <c r="G31" s="25">
        <v>2412</v>
      </c>
      <c r="H31" s="25">
        <v>1934</v>
      </c>
      <c r="I31" s="25">
        <v>2283</v>
      </c>
      <c r="J31" s="25">
        <v>1813</v>
      </c>
      <c r="K31" s="25">
        <v>0.92</v>
      </c>
      <c r="L31" s="25">
        <v>0.92</v>
      </c>
      <c r="M31" s="25">
        <v>0</v>
      </c>
      <c r="N31" s="25">
        <v>1</v>
      </c>
      <c r="O31" s="25">
        <v>1</v>
      </c>
      <c r="P31" s="25">
        <v>1</v>
      </c>
      <c r="Q31" s="25">
        <v>1</v>
      </c>
      <c r="R31" s="25">
        <v>1</v>
      </c>
      <c r="S31" s="25">
        <v>1</v>
      </c>
      <c r="T31" s="26">
        <v>1</v>
      </c>
      <c r="U31" s="30">
        <f t="shared" si="1"/>
        <v>6.6082191780821917</v>
      </c>
      <c r="V31" s="30">
        <f t="shared" si="2"/>
        <v>5.2986301369863016</v>
      </c>
      <c r="W31" s="30">
        <f t="shared" si="3"/>
        <v>6.2547945205479456</v>
      </c>
      <c r="X31" s="30">
        <f t="shared" si="4"/>
        <v>4.9671232876712326</v>
      </c>
    </row>
    <row r="32" spans="1:24" hidden="1" x14ac:dyDescent="0.25">
      <c r="A32" s="24" t="s">
        <v>20</v>
      </c>
      <c r="B32" s="25" t="s">
        <v>87</v>
      </c>
      <c r="C32" s="25">
        <v>547.5</v>
      </c>
      <c r="D32" s="25"/>
      <c r="E32" s="25" t="s">
        <v>11</v>
      </c>
      <c r="F32" s="25" t="s">
        <v>14</v>
      </c>
      <c r="G32" s="25">
        <v>2643</v>
      </c>
      <c r="H32" s="25">
        <v>2009</v>
      </c>
      <c r="I32" s="25">
        <v>2255</v>
      </c>
      <c r="J32" s="25">
        <v>1786</v>
      </c>
      <c r="K32" s="25">
        <v>0.92</v>
      </c>
      <c r="L32" s="25">
        <v>0.92</v>
      </c>
      <c r="M32" s="25">
        <v>0.49199999999999999</v>
      </c>
      <c r="N32" s="25">
        <v>1</v>
      </c>
      <c r="O32" s="25">
        <v>1</v>
      </c>
      <c r="P32" s="25">
        <v>1</v>
      </c>
      <c r="Q32" s="25">
        <v>1</v>
      </c>
      <c r="R32" s="25">
        <v>1</v>
      </c>
      <c r="S32" s="25">
        <v>1</v>
      </c>
      <c r="T32" s="26">
        <v>0</v>
      </c>
      <c r="U32" s="30">
        <f t="shared" si="1"/>
        <v>7.2410958904109588</v>
      </c>
      <c r="V32" s="30">
        <f t="shared" si="2"/>
        <v>5.5041095890410956</v>
      </c>
      <c r="W32" s="30">
        <f t="shared" si="3"/>
        <v>6.1780821917808222</v>
      </c>
      <c r="X32" s="30">
        <f t="shared" si="4"/>
        <v>4.8931506849315065</v>
      </c>
    </row>
    <row r="33" spans="1:24" x14ac:dyDescent="0.25">
      <c r="A33" s="24" t="s">
        <v>10</v>
      </c>
      <c r="B33" s="25" t="s">
        <v>87</v>
      </c>
      <c r="C33" s="25">
        <v>547.5</v>
      </c>
      <c r="D33" s="25"/>
      <c r="E33" s="25" t="s">
        <v>11</v>
      </c>
      <c r="F33" s="25" t="s">
        <v>12</v>
      </c>
      <c r="G33" s="25">
        <v>1460</v>
      </c>
      <c r="H33" s="25">
        <v>1150</v>
      </c>
      <c r="I33" s="25">
        <v>1402</v>
      </c>
      <c r="J33" s="25">
        <v>1094</v>
      </c>
      <c r="K33" s="25">
        <v>0.98</v>
      </c>
      <c r="L33" s="25">
        <v>0.98</v>
      </c>
      <c r="M33" s="25">
        <v>0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T33" s="26">
        <v>1</v>
      </c>
      <c r="U33" s="30">
        <f t="shared" si="1"/>
        <v>4</v>
      </c>
      <c r="V33" s="30">
        <f t="shared" si="2"/>
        <v>3.1506849315068495</v>
      </c>
      <c r="W33" s="30">
        <f t="shared" si="3"/>
        <v>3.8410958904109589</v>
      </c>
      <c r="X33" s="30">
        <f t="shared" si="4"/>
        <v>2.9972602739726026</v>
      </c>
    </row>
    <row r="34" spans="1:24" hidden="1" x14ac:dyDescent="0.25">
      <c r="A34" s="24" t="s">
        <v>10</v>
      </c>
      <c r="B34" s="25" t="s">
        <v>87</v>
      </c>
      <c r="C34" s="25">
        <v>547.5</v>
      </c>
      <c r="D34" s="25"/>
      <c r="E34" s="25" t="s">
        <v>11</v>
      </c>
      <c r="F34" s="25" t="s">
        <v>14</v>
      </c>
      <c r="G34" s="25">
        <v>1447</v>
      </c>
      <c r="H34" s="25">
        <v>1103</v>
      </c>
      <c r="I34" s="25">
        <v>1383</v>
      </c>
      <c r="J34" s="25">
        <v>1056</v>
      </c>
      <c r="K34" s="25">
        <v>0.98</v>
      </c>
      <c r="L34" s="25">
        <v>0.98</v>
      </c>
      <c r="M34" s="25">
        <v>2.1999999999999999E-2</v>
      </c>
      <c r="N34" s="25">
        <v>1</v>
      </c>
      <c r="O34" s="25">
        <v>1</v>
      </c>
      <c r="P34" s="25">
        <v>1</v>
      </c>
      <c r="Q34" s="25">
        <v>1</v>
      </c>
      <c r="R34" s="25">
        <v>1</v>
      </c>
      <c r="S34" s="25">
        <v>1</v>
      </c>
      <c r="T34" s="26">
        <v>1</v>
      </c>
      <c r="U34" s="30">
        <f t="shared" si="1"/>
        <v>3.9643835616438357</v>
      </c>
      <c r="V34" s="30">
        <f t="shared" si="2"/>
        <v>3.021917808219178</v>
      </c>
      <c r="W34" s="30">
        <f t="shared" si="3"/>
        <v>3.7890410958904108</v>
      </c>
      <c r="X34" s="30">
        <f t="shared" si="4"/>
        <v>2.893150684931507</v>
      </c>
    </row>
    <row r="35" spans="1:24" x14ac:dyDescent="0.25">
      <c r="A35" s="24" t="s">
        <v>19</v>
      </c>
      <c r="B35" s="25" t="s">
        <v>87</v>
      </c>
      <c r="C35" s="25">
        <v>547.5</v>
      </c>
      <c r="D35" s="25"/>
      <c r="E35" s="25" t="s">
        <v>11</v>
      </c>
      <c r="F35" s="25" t="s">
        <v>12</v>
      </c>
      <c r="G35" s="25">
        <v>4534</v>
      </c>
      <c r="H35" s="25">
        <v>3708</v>
      </c>
      <c r="I35" s="25">
        <v>4028</v>
      </c>
      <c r="J35" s="25">
        <v>3244</v>
      </c>
      <c r="K35" s="25">
        <v>0.32</v>
      </c>
      <c r="L35" s="25">
        <v>0.31</v>
      </c>
      <c r="M35" s="25">
        <v>0</v>
      </c>
      <c r="N35" s="25">
        <v>1</v>
      </c>
      <c r="O35" s="25">
        <v>1</v>
      </c>
      <c r="P35" s="25">
        <v>1</v>
      </c>
      <c r="Q35" s="25">
        <v>1</v>
      </c>
      <c r="R35" s="25">
        <v>0</v>
      </c>
      <c r="S35" s="25">
        <v>0</v>
      </c>
      <c r="T35" s="26">
        <v>1</v>
      </c>
      <c r="U35" s="30">
        <f t="shared" si="1"/>
        <v>12.421917808219177</v>
      </c>
      <c r="V35" s="30">
        <f t="shared" si="2"/>
        <v>10.158904109589042</v>
      </c>
      <c r="W35" s="30">
        <f t="shared" si="3"/>
        <v>11.035616438356165</v>
      </c>
      <c r="X35" s="30">
        <f t="shared" si="4"/>
        <v>8.8876712328767127</v>
      </c>
    </row>
    <row r="36" spans="1:24" hidden="1" x14ac:dyDescent="0.25">
      <c r="A36" s="24" t="s">
        <v>19</v>
      </c>
      <c r="B36" s="25" t="s">
        <v>87</v>
      </c>
      <c r="C36" s="25">
        <v>547.5</v>
      </c>
      <c r="D36" s="25"/>
      <c r="E36" s="25" t="s">
        <v>11</v>
      </c>
      <c r="F36" s="25" t="s">
        <v>14</v>
      </c>
      <c r="G36" s="25">
        <v>3226</v>
      </c>
      <c r="H36" s="25">
        <v>2834</v>
      </c>
      <c r="I36" s="25">
        <v>2620</v>
      </c>
      <c r="J36" s="25">
        <v>2318</v>
      </c>
      <c r="K36" s="25">
        <v>0.32</v>
      </c>
      <c r="L36" s="25">
        <v>0.3</v>
      </c>
      <c r="M36" s="25">
        <v>0.50900000000000001</v>
      </c>
      <c r="N36" s="25">
        <v>1</v>
      </c>
      <c r="O36" s="25">
        <v>1</v>
      </c>
      <c r="P36" s="25">
        <v>1</v>
      </c>
      <c r="Q36" s="25">
        <v>1</v>
      </c>
      <c r="R36" s="25">
        <v>0</v>
      </c>
      <c r="S36" s="25">
        <v>0</v>
      </c>
      <c r="T36" s="26">
        <v>0</v>
      </c>
      <c r="U36" s="30">
        <f t="shared" si="1"/>
        <v>8.838356164383562</v>
      </c>
      <c r="V36" s="30">
        <f t="shared" si="2"/>
        <v>7.7643835616438359</v>
      </c>
      <c r="W36" s="30">
        <f t="shared" si="3"/>
        <v>7.1780821917808222</v>
      </c>
      <c r="X36" s="30">
        <f t="shared" si="4"/>
        <v>6.3506849315068497</v>
      </c>
    </row>
    <row r="37" spans="1:24" x14ac:dyDescent="0.25">
      <c r="A37" s="24" t="s">
        <v>15</v>
      </c>
      <c r="B37" s="25" t="s">
        <v>87</v>
      </c>
      <c r="C37" s="25">
        <v>547.5</v>
      </c>
      <c r="D37" s="25"/>
      <c r="E37" s="25" t="s">
        <v>11</v>
      </c>
      <c r="F37" s="25" t="s">
        <v>12</v>
      </c>
      <c r="G37" s="25">
        <v>1071</v>
      </c>
      <c r="H37" s="25">
        <v>818</v>
      </c>
      <c r="I37" s="25">
        <v>968</v>
      </c>
      <c r="J37" s="25">
        <v>719</v>
      </c>
      <c r="K37" s="25">
        <v>0.84</v>
      </c>
      <c r="L37" s="25">
        <v>0.83</v>
      </c>
      <c r="M37" s="25">
        <v>0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>
        <v>1</v>
      </c>
      <c r="T37" s="26">
        <v>1</v>
      </c>
      <c r="U37" s="30">
        <f t="shared" si="1"/>
        <v>2.9342465753424656</v>
      </c>
      <c r="V37" s="30">
        <f t="shared" si="2"/>
        <v>2.2410958904109588</v>
      </c>
      <c r="W37" s="30">
        <f t="shared" si="3"/>
        <v>2.6520547945205482</v>
      </c>
      <c r="X37" s="30">
        <f t="shared" si="4"/>
        <v>1.9698630136986301</v>
      </c>
    </row>
    <row r="38" spans="1:24" hidden="1" x14ac:dyDescent="0.25">
      <c r="A38" s="24" t="s">
        <v>15</v>
      </c>
      <c r="B38" s="25" t="s">
        <v>87</v>
      </c>
      <c r="C38" s="25">
        <v>547.5</v>
      </c>
      <c r="D38" s="25"/>
      <c r="E38" s="25" t="s">
        <v>11</v>
      </c>
      <c r="F38" s="25" t="s">
        <v>14</v>
      </c>
      <c r="G38" s="25">
        <v>966</v>
      </c>
      <c r="H38" s="25">
        <v>722</v>
      </c>
      <c r="I38" s="25">
        <v>877</v>
      </c>
      <c r="J38" s="25">
        <v>642</v>
      </c>
      <c r="K38" s="25">
        <v>0.85</v>
      </c>
      <c r="L38" s="25">
        <v>0.85</v>
      </c>
      <c r="M38" s="25">
        <v>1.6E-2</v>
      </c>
      <c r="N38" s="25">
        <v>1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6">
        <v>1</v>
      </c>
      <c r="U38" s="30">
        <f t="shared" si="1"/>
        <v>2.6465753424657534</v>
      </c>
      <c r="V38" s="30">
        <f t="shared" si="2"/>
        <v>1.978082191780822</v>
      </c>
      <c r="W38" s="30">
        <f t="shared" si="3"/>
        <v>2.4027397260273973</v>
      </c>
      <c r="X38" s="30">
        <f t="shared" si="4"/>
        <v>1.7589041095890412</v>
      </c>
    </row>
    <row r="39" spans="1:24" x14ac:dyDescent="0.25">
      <c r="A39" s="24" t="s">
        <v>34</v>
      </c>
      <c r="B39" s="25" t="s">
        <v>87</v>
      </c>
      <c r="C39" s="25">
        <v>547.5</v>
      </c>
      <c r="D39" s="25"/>
      <c r="E39" s="25" t="s">
        <v>11</v>
      </c>
      <c r="F39" s="25" t="s">
        <v>12</v>
      </c>
      <c r="G39" s="25">
        <v>1276</v>
      </c>
      <c r="H39" s="25">
        <v>999</v>
      </c>
      <c r="I39" s="25">
        <v>1179</v>
      </c>
      <c r="J39" s="25">
        <v>906</v>
      </c>
      <c r="K39" s="25">
        <v>0.94</v>
      </c>
      <c r="L39" s="25">
        <v>0.94</v>
      </c>
      <c r="M39" s="25">
        <v>0</v>
      </c>
      <c r="N39" s="25">
        <v>1</v>
      </c>
      <c r="O39" s="25">
        <v>1</v>
      </c>
      <c r="P39" s="25">
        <v>1</v>
      </c>
      <c r="Q39" s="25">
        <v>1</v>
      </c>
      <c r="R39" s="25">
        <v>1</v>
      </c>
      <c r="S39" s="25">
        <v>1</v>
      </c>
      <c r="T39" s="26">
        <v>1</v>
      </c>
      <c r="U39" s="30">
        <f t="shared" si="1"/>
        <v>3.495890410958904</v>
      </c>
      <c r="V39" s="30">
        <f t="shared" si="2"/>
        <v>2.7369863013698632</v>
      </c>
      <c r="W39" s="30">
        <f t="shared" si="3"/>
        <v>3.2301369863013698</v>
      </c>
      <c r="X39" s="30">
        <f t="shared" si="4"/>
        <v>2.4821917808219176</v>
      </c>
    </row>
    <row r="40" spans="1:24" hidden="1" x14ac:dyDescent="0.25">
      <c r="A40" s="24" t="s">
        <v>34</v>
      </c>
      <c r="B40" s="25" t="s">
        <v>87</v>
      </c>
      <c r="C40" s="25">
        <v>547.5</v>
      </c>
      <c r="D40" s="25"/>
      <c r="E40" s="25" t="s">
        <v>11</v>
      </c>
      <c r="F40" s="25" t="s">
        <v>14</v>
      </c>
      <c r="G40" s="25">
        <v>1225</v>
      </c>
      <c r="H40" s="25">
        <v>929</v>
      </c>
      <c r="I40" s="25">
        <v>1126</v>
      </c>
      <c r="J40" s="25">
        <v>848</v>
      </c>
      <c r="K40" s="25">
        <v>0.95</v>
      </c>
      <c r="L40" s="25">
        <v>0.94</v>
      </c>
      <c r="M40" s="25">
        <v>7.4999999999999997E-2</v>
      </c>
      <c r="N40" s="25">
        <v>1</v>
      </c>
      <c r="O40" s="25">
        <v>1</v>
      </c>
      <c r="P40" s="25">
        <v>1</v>
      </c>
      <c r="Q40" s="25">
        <v>1</v>
      </c>
      <c r="R40" s="25">
        <v>1</v>
      </c>
      <c r="S40" s="25">
        <v>1</v>
      </c>
      <c r="T40" s="26">
        <v>0</v>
      </c>
      <c r="U40" s="30">
        <f t="shared" si="1"/>
        <v>3.3561643835616439</v>
      </c>
      <c r="V40" s="30">
        <f t="shared" si="2"/>
        <v>2.5452054794520547</v>
      </c>
      <c r="W40" s="30">
        <f t="shared" si="3"/>
        <v>3.0849315068493151</v>
      </c>
      <c r="X40" s="30">
        <f t="shared" si="4"/>
        <v>2.3232876712328765</v>
      </c>
    </row>
    <row r="41" spans="1:24" x14ac:dyDescent="0.25">
      <c r="A41" s="24" t="s">
        <v>31</v>
      </c>
      <c r="B41" s="25" t="s">
        <v>87</v>
      </c>
      <c r="C41" s="25">
        <v>547.5</v>
      </c>
      <c r="D41" s="25"/>
      <c r="E41" s="25" t="s">
        <v>11</v>
      </c>
      <c r="F41" s="25" t="s">
        <v>12</v>
      </c>
      <c r="G41" s="25">
        <v>1355</v>
      </c>
      <c r="H41" s="25">
        <v>1033</v>
      </c>
      <c r="I41" s="25">
        <v>1163</v>
      </c>
      <c r="J41" s="25">
        <v>851</v>
      </c>
      <c r="K41" s="25">
        <v>0.8</v>
      </c>
      <c r="L41" s="25">
        <v>0.8</v>
      </c>
      <c r="M41" s="25">
        <v>0</v>
      </c>
      <c r="N41" s="25">
        <v>1</v>
      </c>
      <c r="O41" s="25">
        <v>1</v>
      </c>
      <c r="P41" s="25">
        <v>1</v>
      </c>
      <c r="Q41" s="25">
        <v>1</v>
      </c>
      <c r="R41" s="25">
        <v>1</v>
      </c>
      <c r="S41" s="25">
        <v>1</v>
      </c>
      <c r="T41" s="26">
        <v>1</v>
      </c>
      <c r="U41" s="30">
        <f t="shared" si="1"/>
        <v>3.7123287671232879</v>
      </c>
      <c r="V41" s="30">
        <f t="shared" si="2"/>
        <v>2.8301369863013699</v>
      </c>
      <c r="W41" s="30">
        <f t="shared" si="3"/>
        <v>3.1863013698630138</v>
      </c>
      <c r="X41" s="30">
        <f t="shared" si="4"/>
        <v>2.3315068493150686</v>
      </c>
    </row>
    <row r="42" spans="1:24" hidden="1" x14ac:dyDescent="0.25">
      <c r="A42" s="24" t="s">
        <v>31</v>
      </c>
      <c r="B42" s="25" t="s">
        <v>87</v>
      </c>
      <c r="C42" s="25">
        <v>547.5</v>
      </c>
      <c r="D42" s="25"/>
      <c r="E42" s="25" t="s">
        <v>11</v>
      </c>
      <c r="F42" s="25" t="s">
        <v>14</v>
      </c>
      <c r="G42" s="25">
        <v>1311</v>
      </c>
      <c r="H42" s="25">
        <v>961</v>
      </c>
      <c r="I42" s="25">
        <v>1107</v>
      </c>
      <c r="J42" s="25">
        <v>796</v>
      </c>
      <c r="K42" s="25">
        <v>0.81</v>
      </c>
      <c r="L42" s="25">
        <v>0.79</v>
      </c>
      <c r="M42" s="25">
        <v>0.36799999999999999</v>
      </c>
      <c r="N42" s="25">
        <v>1</v>
      </c>
      <c r="O42" s="25">
        <v>1</v>
      </c>
      <c r="P42" s="25">
        <v>1</v>
      </c>
      <c r="Q42" s="25">
        <v>1</v>
      </c>
      <c r="R42" s="25">
        <v>1</v>
      </c>
      <c r="S42" s="25">
        <v>0</v>
      </c>
      <c r="T42" s="26">
        <v>0</v>
      </c>
      <c r="U42" s="30">
        <f t="shared" si="1"/>
        <v>3.591780821917808</v>
      </c>
      <c r="V42" s="30">
        <f t="shared" si="2"/>
        <v>2.6328767123287671</v>
      </c>
      <c r="W42" s="30">
        <f t="shared" si="3"/>
        <v>3.032876712328767</v>
      </c>
      <c r="X42" s="30">
        <f t="shared" si="4"/>
        <v>2.1808219178082191</v>
      </c>
    </row>
    <row r="43" spans="1:24" x14ac:dyDescent="0.25">
      <c r="A43" s="24" t="s">
        <v>26</v>
      </c>
      <c r="B43" s="25" t="s">
        <v>87</v>
      </c>
      <c r="C43" s="25">
        <v>547.5</v>
      </c>
      <c r="D43" s="25"/>
      <c r="E43" s="25" t="s">
        <v>11</v>
      </c>
      <c r="F43" s="25" t="s">
        <v>12</v>
      </c>
      <c r="G43" s="25">
        <v>1485</v>
      </c>
      <c r="H43" s="25">
        <v>1153</v>
      </c>
      <c r="I43" s="25">
        <v>1395</v>
      </c>
      <c r="J43" s="25">
        <v>1068</v>
      </c>
      <c r="K43" s="25">
        <v>0.95</v>
      </c>
      <c r="L43" s="25">
        <v>0.95</v>
      </c>
      <c r="M43" s="25">
        <v>0</v>
      </c>
      <c r="N43" s="25">
        <v>1</v>
      </c>
      <c r="O43" s="25">
        <v>1</v>
      </c>
      <c r="P43" s="25">
        <v>1</v>
      </c>
      <c r="Q43" s="25">
        <v>1</v>
      </c>
      <c r="R43" s="25">
        <v>1</v>
      </c>
      <c r="S43" s="25">
        <v>1</v>
      </c>
      <c r="T43" s="26">
        <v>1</v>
      </c>
      <c r="U43" s="30">
        <f t="shared" si="1"/>
        <v>4.0684931506849313</v>
      </c>
      <c r="V43" s="30">
        <f t="shared" si="2"/>
        <v>3.1589041095890411</v>
      </c>
      <c r="W43" s="30">
        <f t="shared" si="3"/>
        <v>3.8219178082191783</v>
      </c>
      <c r="X43" s="30">
        <f t="shared" si="4"/>
        <v>2.9260273972602739</v>
      </c>
    </row>
    <row r="44" spans="1:24" hidden="1" x14ac:dyDescent="0.25">
      <c r="A44" s="27" t="s">
        <v>26</v>
      </c>
      <c r="B44" s="28" t="s">
        <v>87</v>
      </c>
      <c r="C44" s="28">
        <v>547.5</v>
      </c>
      <c r="D44" s="28"/>
      <c r="E44" s="28" t="s">
        <v>11</v>
      </c>
      <c r="F44" s="28" t="s">
        <v>14</v>
      </c>
      <c r="G44" s="28">
        <v>1473</v>
      </c>
      <c r="H44" s="28">
        <v>1048</v>
      </c>
      <c r="I44" s="28">
        <v>1367</v>
      </c>
      <c r="J44" s="28">
        <v>986</v>
      </c>
      <c r="K44" s="28">
        <v>0.98</v>
      </c>
      <c r="L44" s="28">
        <v>0.97</v>
      </c>
      <c r="M44" s="28">
        <v>0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9">
        <v>1</v>
      </c>
      <c r="U44" s="30">
        <f t="shared" si="1"/>
        <v>4.0356164383561648</v>
      </c>
      <c r="V44" s="30">
        <f t="shared" si="2"/>
        <v>2.871232876712329</v>
      </c>
      <c r="W44" s="30">
        <f t="shared" si="3"/>
        <v>3.7452054794520548</v>
      </c>
      <c r="X44" s="30">
        <f t="shared" si="4"/>
        <v>2.7013698630136984</v>
      </c>
    </row>
    <row r="46" spans="1:24" x14ac:dyDescent="0.25">
      <c r="G46" s="47"/>
      <c r="H46" s="47"/>
      <c r="I46" s="47"/>
      <c r="J46" s="47"/>
    </row>
    <row r="47" spans="1:24" x14ac:dyDescent="0.25">
      <c r="G47" s="47"/>
      <c r="H47" s="47"/>
      <c r="I47" s="47"/>
      <c r="J47" s="47"/>
    </row>
  </sheetData>
  <mergeCells count="2">
    <mergeCell ref="G1:J1"/>
    <mergeCell ref="U1:X1"/>
  </mergeCells>
  <conditionalFormatting sqref="N3:T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X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X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X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10BE-E5C9-4ED8-8BEC-C2F5DDA927FA}">
  <dimension ref="A1:E54"/>
  <sheetViews>
    <sheetView zoomScale="115" zoomScaleNormal="115" workbookViewId="0">
      <selection activeCell="D48" sqref="D48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1</v>
      </c>
      <c r="C3" s="19">
        <v>1</v>
      </c>
      <c r="D3" s="19">
        <v>1</v>
      </c>
      <c r="E3" s="19">
        <v>1</v>
      </c>
    </row>
    <row r="4" spans="1:5" x14ac:dyDescent="0.25">
      <c r="A4" s="5" t="s">
        <v>14</v>
      </c>
      <c r="B4" s="19">
        <v>1</v>
      </c>
      <c r="C4" s="19">
        <v>1</v>
      </c>
      <c r="D4" s="19">
        <v>1</v>
      </c>
      <c r="E4" s="19">
        <v>1</v>
      </c>
    </row>
    <row r="5" spans="1:5" x14ac:dyDescent="0.25">
      <c r="A5" s="5" t="s">
        <v>11</v>
      </c>
      <c r="B5" s="19">
        <v>1</v>
      </c>
      <c r="C5" s="19">
        <v>1</v>
      </c>
      <c r="D5" s="19">
        <v>1</v>
      </c>
      <c r="E5" s="19">
        <v>1</v>
      </c>
    </row>
    <row r="6" spans="1:5" x14ac:dyDescent="0.25">
      <c r="A6" s="5" t="s">
        <v>13</v>
      </c>
      <c r="B6" s="19">
        <v>1</v>
      </c>
      <c r="C6" s="19">
        <v>1</v>
      </c>
      <c r="D6" s="19">
        <v>1</v>
      </c>
      <c r="E6" s="19">
        <v>1</v>
      </c>
    </row>
    <row r="7" spans="1:5" x14ac:dyDescent="0.25">
      <c r="A7" s="5" t="s">
        <v>36</v>
      </c>
      <c r="B7" s="19">
        <v>1</v>
      </c>
      <c r="C7" s="19">
        <v>1</v>
      </c>
      <c r="D7" s="19">
        <v>1</v>
      </c>
      <c r="E7" s="19">
        <v>1</v>
      </c>
    </row>
    <row r="8" spans="1:5" x14ac:dyDescent="0.25">
      <c r="A8" s="5" t="s">
        <v>37</v>
      </c>
      <c r="B8" s="19">
        <v>1</v>
      </c>
      <c r="C8" s="19">
        <v>1</v>
      </c>
      <c r="D8" s="19">
        <v>1</v>
      </c>
      <c r="E8" s="19">
        <v>1</v>
      </c>
    </row>
    <row r="9" spans="1:5" x14ac:dyDescent="0.25">
      <c r="A9" s="5" t="s">
        <v>38</v>
      </c>
      <c r="B9" s="19">
        <v>1</v>
      </c>
      <c r="C9" s="19">
        <v>1</v>
      </c>
      <c r="D9" s="19">
        <v>1</v>
      </c>
      <c r="E9" s="19">
        <v>1</v>
      </c>
    </row>
    <row r="10" spans="1:5" ht="13.8" thickBot="1" x14ac:dyDescent="0.3">
      <c r="A10" s="7" t="s">
        <v>39</v>
      </c>
      <c r="B10" s="19">
        <v>1</v>
      </c>
      <c r="C10" s="19">
        <v>1</v>
      </c>
      <c r="D10" s="19">
        <v>1</v>
      </c>
      <c r="E10" s="19">
        <v>1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1</v>
      </c>
      <c r="C14" s="19">
        <v>1</v>
      </c>
      <c r="D14" s="19">
        <v>1</v>
      </c>
      <c r="E14" s="19">
        <v>1</v>
      </c>
    </row>
    <row r="15" spans="1:5" x14ac:dyDescent="0.25">
      <c r="A15" s="5" t="s">
        <v>14</v>
      </c>
      <c r="B15" s="19">
        <v>1</v>
      </c>
      <c r="C15" s="19">
        <v>1</v>
      </c>
      <c r="D15" s="19">
        <v>1</v>
      </c>
      <c r="E15" s="19">
        <v>1</v>
      </c>
    </row>
    <row r="16" spans="1:5" x14ac:dyDescent="0.25">
      <c r="A16" s="5" t="s">
        <v>11</v>
      </c>
      <c r="B16" s="19">
        <v>1</v>
      </c>
      <c r="C16" s="19">
        <v>1</v>
      </c>
      <c r="D16" s="19">
        <v>1</v>
      </c>
      <c r="E16" s="19">
        <v>1</v>
      </c>
    </row>
    <row r="17" spans="1:5" ht="13.8" thickBot="1" x14ac:dyDescent="0.3">
      <c r="A17" s="5" t="s">
        <v>13</v>
      </c>
      <c r="B17" s="19">
        <v>1</v>
      </c>
      <c r="C17" s="19">
        <v>1</v>
      </c>
      <c r="D17" s="19">
        <v>1</v>
      </c>
      <c r="E17" s="19">
        <v>1</v>
      </c>
    </row>
    <row r="18" spans="1:5" x14ac:dyDescent="0.25">
      <c r="A18" s="2" t="s">
        <v>36</v>
      </c>
      <c r="B18" s="37">
        <v>1</v>
      </c>
      <c r="C18" s="37">
        <v>1</v>
      </c>
      <c r="D18" s="37">
        <v>1</v>
      </c>
      <c r="E18" s="38">
        <v>1</v>
      </c>
    </row>
    <row r="19" spans="1:5" x14ac:dyDescent="0.25">
      <c r="A19" s="5" t="s">
        <v>37</v>
      </c>
      <c r="B19" s="13">
        <v>1</v>
      </c>
      <c r="C19" s="13">
        <v>1</v>
      </c>
      <c r="D19" s="13">
        <v>1</v>
      </c>
      <c r="E19" s="14">
        <v>1</v>
      </c>
    </row>
    <row r="20" spans="1:5" x14ac:dyDescent="0.25">
      <c r="A20" s="5" t="s">
        <v>38</v>
      </c>
      <c r="B20" s="13">
        <v>1</v>
      </c>
      <c r="C20" s="13">
        <v>1</v>
      </c>
      <c r="D20" s="13">
        <v>1</v>
      </c>
      <c r="E20" s="14">
        <v>1</v>
      </c>
    </row>
    <row r="21" spans="1:5" ht="13.8" thickBot="1" x14ac:dyDescent="0.3">
      <c r="A21" s="7" t="s">
        <v>39</v>
      </c>
      <c r="B21" s="15">
        <v>1</v>
      </c>
      <c r="C21" s="15">
        <v>1</v>
      </c>
      <c r="D21" s="15">
        <v>1</v>
      </c>
      <c r="E21" s="16">
        <v>1</v>
      </c>
    </row>
    <row r="22" spans="1:5" ht="13.8" thickBot="1" x14ac:dyDescent="0.3"/>
    <row r="23" spans="1:5" ht="13.8" thickBot="1" x14ac:dyDescent="0.3">
      <c r="A23" s="82" t="s">
        <v>41</v>
      </c>
      <c r="B23" s="83"/>
      <c r="C23" s="83"/>
      <c r="D23" s="83"/>
      <c r="E23" s="84"/>
    </row>
    <row r="24" spans="1:5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5" x14ac:dyDescent="0.25">
      <c r="A25" s="5" t="s">
        <v>12</v>
      </c>
      <c r="B25" s="19">
        <v>1</v>
      </c>
      <c r="C25" s="19">
        <v>1</v>
      </c>
      <c r="D25" s="19">
        <v>1</v>
      </c>
      <c r="E25" s="19">
        <v>1</v>
      </c>
    </row>
    <row r="26" spans="1:5" x14ac:dyDescent="0.25">
      <c r="A26" s="5" t="s">
        <v>14</v>
      </c>
      <c r="B26" s="19">
        <v>1</v>
      </c>
      <c r="C26" s="19">
        <v>1</v>
      </c>
      <c r="D26" s="19">
        <v>1</v>
      </c>
      <c r="E26" s="19">
        <v>1</v>
      </c>
    </row>
    <row r="27" spans="1:5" x14ac:dyDescent="0.25">
      <c r="A27" s="5" t="s">
        <v>11</v>
      </c>
      <c r="B27" s="19">
        <v>1</v>
      </c>
      <c r="C27" s="19">
        <v>1</v>
      </c>
      <c r="D27" s="19">
        <v>1</v>
      </c>
      <c r="E27" s="19">
        <v>1</v>
      </c>
    </row>
    <row r="28" spans="1:5" x14ac:dyDescent="0.25">
      <c r="A28" s="5" t="s">
        <v>13</v>
      </c>
      <c r="B28" s="19">
        <v>1</v>
      </c>
      <c r="C28" s="19">
        <v>1</v>
      </c>
      <c r="D28" s="19">
        <v>1</v>
      </c>
      <c r="E28" s="19">
        <v>1</v>
      </c>
    </row>
    <row r="29" spans="1:5" x14ac:dyDescent="0.25">
      <c r="A29" s="5" t="s">
        <v>36</v>
      </c>
      <c r="B29" s="19">
        <v>1</v>
      </c>
      <c r="C29" s="19">
        <v>1</v>
      </c>
      <c r="D29" s="19">
        <v>1</v>
      </c>
      <c r="E29" s="19">
        <v>1</v>
      </c>
    </row>
    <row r="30" spans="1:5" x14ac:dyDescent="0.25">
      <c r="A30" s="5" t="s">
        <v>37</v>
      </c>
      <c r="B30" s="19">
        <v>1</v>
      </c>
      <c r="C30" s="19">
        <v>1</v>
      </c>
      <c r="D30" s="19">
        <v>1</v>
      </c>
      <c r="E30" s="19">
        <v>1</v>
      </c>
    </row>
    <row r="31" spans="1:5" x14ac:dyDescent="0.25">
      <c r="A31" s="5" t="s">
        <v>38</v>
      </c>
      <c r="B31" s="19">
        <v>1</v>
      </c>
      <c r="C31" s="19">
        <v>1</v>
      </c>
      <c r="D31" s="19">
        <v>1</v>
      </c>
      <c r="E31" s="19">
        <v>1</v>
      </c>
    </row>
    <row r="32" spans="1:5" ht="13.8" thickBot="1" x14ac:dyDescent="0.3">
      <c r="A32" s="7" t="s">
        <v>39</v>
      </c>
      <c r="B32" s="19">
        <v>1</v>
      </c>
      <c r="C32" s="19">
        <v>1</v>
      </c>
      <c r="D32" s="19">
        <v>1</v>
      </c>
      <c r="E32" s="19">
        <v>1</v>
      </c>
    </row>
    <row r="33" spans="1:3" ht="13.8" thickBot="1" x14ac:dyDescent="0.3"/>
    <row r="34" spans="1:3" ht="13.8" thickBot="1" x14ac:dyDescent="0.3">
      <c r="A34" s="82" t="s">
        <v>86</v>
      </c>
      <c r="B34" s="83"/>
      <c r="C34" s="84"/>
    </row>
    <row r="35" spans="1:3" ht="14.4" x14ac:dyDescent="0.3">
      <c r="A35" s="21" t="s">
        <v>35</v>
      </c>
      <c r="B35" s="22" t="s">
        <v>85</v>
      </c>
      <c r="C35" s="23" t="s">
        <v>8</v>
      </c>
    </row>
    <row r="36" spans="1:3" x14ac:dyDescent="0.25">
      <c r="A36" s="5" t="s">
        <v>12</v>
      </c>
      <c r="B36" s="13">
        <v>0.75609756097560976</v>
      </c>
      <c r="C36" s="14">
        <v>0.75609756097560976</v>
      </c>
    </row>
    <row r="37" spans="1:3" x14ac:dyDescent="0.25">
      <c r="A37" s="5" t="s">
        <v>14</v>
      </c>
      <c r="B37" s="13">
        <v>1</v>
      </c>
      <c r="C37" s="14">
        <v>1</v>
      </c>
    </row>
    <row r="38" spans="1:3" x14ac:dyDescent="0.25">
      <c r="A38" s="5" t="s">
        <v>11</v>
      </c>
      <c r="B38" s="13">
        <v>0.76</v>
      </c>
      <c r="C38" s="14">
        <v>0.76</v>
      </c>
    </row>
    <row r="39" spans="1:3" ht="13.8" thickBot="1" x14ac:dyDescent="0.3">
      <c r="A39" s="5" t="s">
        <v>13</v>
      </c>
      <c r="B39" s="13">
        <v>0.83333333333333337</v>
      </c>
      <c r="C39" s="14">
        <v>0.83333333333333337</v>
      </c>
    </row>
    <row r="40" spans="1:3" ht="13.8" thickBot="1" x14ac:dyDescent="0.3">
      <c r="A40" s="48" t="s">
        <v>36</v>
      </c>
      <c r="B40" s="49">
        <v>0.7142857142857143</v>
      </c>
      <c r="C40" s="50">
        <v>0.7142857142857143</v>
      </c>
    </row>
    <row r="41" spans="1:3" x14ac:dyDescent="0.25">
      <c r="A41" s="5" t="s">
        <v>37</v>
      </c>
      <c r="B41" s="13">
        <v>0.8</v>
      </c>
      <c r="C41" s="14">
        <v>0.8</v>
      </c>
    </row>
    <row r="42" spans="1:3" x14ac:dyDescent="0.25">
      <c r="A42" s="5" t="s">
        <v>38</v>
      </c>
      <c r="B42" s="13">
        <v>1</v>
      </c>
      <c r="C42" s="14">
        <v>1</v>
      </c>
    </row>
    <row r="43" spans="1:3" ht="13.8" thickBot="1" x14ac:dyDescent="0.3">
      <c r="A43" s="7" t="s">
        <v>39</v>
      </c>
      <c r="B43" s="15">
        <v>1</v>
      </c>
      <c r="C43" s="16">
        <v>1</v>
      </c>
    </row>
    <row r="44" spans="1:3" ht="13.8" thickBot="1" x14ac:dyDescent="0.3"/>
    <row r="45" spans="1:3" ht="13.8" thickBot="1" x14ac:dyDescent="0.3">
      <c r="A45" s="82" t="s">
        <v>152</v>
      </c>
      <c r="B45" s="83"/>
    </row>
    <row r="46" spans="1:3" ht="14.4" x14ac:dyDescent="0.3">
      <c r="A46" s="10" t="s">
        <v>35</v>
      </c>
      <c r="B46" s="11" t="s">
        <v>9</v>
      </c>
    </row>
    <row r="47" spans="1:3" x14ac:dyDescent="0.25">
      <c r="A47" s="5" t="s">
        <v>12</v>
      </c>
      <c r="B47" s="19">
        <v>0.97619047619047616</v>
      </c>
    </row>
    <row r="48" spans="1:3" x14ac:dyDescent="0.25">
      <c r="A48" s="5" t="s">
        <v>14</v>
      </c>
      <c r="B48" s="19">
        <v>0.19047619047619049</v>
      </c>
    </row>
    <row r="49" spans="1:2" x14ac:dyDescent="0.25">
      <c r="A49" s="5" t="s">
        <v>11</v>
      </c>
      <c r="B49" s="19">
        <v>0.59523809523809523</v>
      </c>
    </row>
    <row r="50" spans="1:2" x14ac:dyDescent="0.25">
      <c r="A50" s="5" t="s">
        <v>13</v>
      </c>
      <c r="B50" s="19">
        <v>0.5714285714285714</v>
      </c>
    </row>
    <row r="51" spans="1:2" x14ac:dyDescent="0.25">
      <c r="A51" s="5" t="s">
        <v>36</v>
      </c>
      <c r="B51" s="19">
        <v>1</v>
      </c>
    </row>
    <row r="52" spans="1:2" x14ac:dyDescent="0.25">
      <c r="A52" s="5" t="s">
        <v>37</v>
      </c>
      <c r="B52" s="19">
        <v>0.95238095238095233</v>
      </c>
    </row>
    <row r="53" spans="1:2" x14ac:dyDescent="0.25">
      <c r="A53" s="5" t="s">
        <v>38</v>
      </c>
      <c r="B53" s="19">
        <v>0.19047619047619049</v>
      </c>
    </row>
    <row r="54" spans="1:2" ht="13.8" thickBot="1" x14ac:dyDescent="0.3">
      <c r="A54" s="7" t="s">
        <v>39</v>
      </c>
      <c r="B54" s="19">
        <v>0.19047619047619049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23AF-CB40-45D4-9F7B-A3D01242DA70}">
  <dimension ref="A1:X39"/>
  <sheetViews>
    <sheetView tabSelected="1" zoomScaleNormal="100" workbookViewId="0">
      <selection activeCell="I4" sqref="I4"/>
    </sheetView>
  </sheetViews>
  <sheetFormatPr defaultRowHeight="13.2" x14ac:dyDescent="0.25"/>
  <cols>
    <col min="1" max="1" width="53.5546875" bestFit="1" customWidth="1"/>
    <col min="2" max="2" width="9.33203125" customWidth="1"/>
    <col min="3" max="10" width="8.88671875" customWidth="1"/>
    <col min="11" max="11" width="11.88671875" customWidth="1"/>
    <col min="12" max="13" width="8.88671875" customWidth="1"/>
    <col min="14" max="20" width="10.33203125" customWidth="1"/>
  </cols>
  <sheetData>
    <row r="1" spans="1:24" s="36" customFormat="1" ht="57.6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</row>
    <row r="2" spans="1:24" x14ac:dyDescent="0.25">
      <c r="A2" t="s">
        <v>88</v>
      </c>
      <c r="B2" t="s">
        <v>87</v>
      </c>
      <c r="C2">
        <v>547.5</v>
      </c>
      <c r="E2" t="s">
        <v>11</v>
      </c>
      <c r="F2" t="s">
        <v>12</v>
      </c>
      <c r="G2">
        <v>5146</v>
      </c>
      <c r="H2">
        <v>4191</v>
      </c>
      <c r="I2">
        <v>4591</v>
      </c>
      <c r="J2">
        <v>3688</v>
      </c>
      <c r="K2">
        <v>0.31</v>
      </c>
      <c r="L2">
        <v>0.3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 s="30">
        <f>Table4[[#This Row],[75% Threshold, No CI]]/365</f>
        <v>14.098630136986301</v>
      </c>
      <c r="V2" s="30">
        <f>Table4[[#This Row],[80% Threshold, No CI]]/365</f>
        <v>11.482191780821918</v>
      </c>
      <c r="W2" s="30">
        <f>Table4[[#This Row],[75% Threshold, Lwr 95% CI]]/365</f>
        <v>12.578082191780823</v>
      </c>
      <c r="X2" s="30">
        <f>Table4[[#This Row],[80% Threshold, Lwr 95% CI]]/365</f>
        <v>10.104109589041096</v>
      </c>
    </row>
    <row r="3" spans="1:24" x14ac:dyDescent="0.25">
      <c r="A3" t="s">
        <v>88</v>
      </c>
      <c r="B3" t="s">
        <v>87</v>
      </c>
      <c r="C3">
        <v>547.5</v>
      </c>
      <c r="E3" t="s">
        <v>13</v>
      </c>
      <c r="F3" t="s">
        <v>12</v>
      </c>
      <c r="G3">
        <v>7179</v>
      </c>
      <c r="H3">
        <v>5742</v>
      </c>
      <c r="I3">
        <v>6082</v>
      </c>
      <c r="J3">
        <v>4769</v>
      </c>
      <c r="K3">
        <v>0.21</v>
      </c>
      <c r="L3">
        <v>0.18</v>
      </c>
      <c r="M3">
        <v>8.9999999999999993E-3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 s="30">
        <f>Table4[[#This Row],[75% Threshold, No CI]]/365</f>
        <v>19.668493150684931</v>
      </c>
      <c r="V3" s="30">
        <f>Table4[[#This Row],[80% Threshold, No CI]]/365</f>
        <v>15.731506849315069</v>
      </c>
      <c r="W3" s="30">
        <f>Table4[[#This Row],[75% Threshold, Lwr 95% CI]]/365</f>
        <v>16.663013698630138</v>
      </c>
      <c r="X3" s="30">
        <f>Table4[[#This Row],[80% Threshold, Lwr 95% CI]]/365</f>
        <v>13.065753424657535</v>
      </c>
    </row>
    <row r="4" spans="1:24" x14ac:dyDescent="0.25">
      <c r="A4" t="s">
        <v>88</v>
      </c>
      <c r="B4" t="s">
        <v>87</v>
      </c>
      <c r="C4">
        <v>547.5</v>
      </c>
      <c r="E4" t="s">
        <v>11</v>
      </c>
      <c r="F4" t="s">
        <v>14</v>
      </c>
      <c r="G4">
        <v>3664</v>
      </c>
      <c r="H4">
        <v>3192</v>
      </c>
      <c r="I4">
        <v>2886</v>
      </c>
      <c r="J4">
        <v>2543</v>
      </c>
      <c r="K4">
        <v>0.32</v>
      </c>
      <c r="L4">
        <v>0.28999999999999998</v>
      </c>
      <c r="M4">
        <v>0.622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 s="30">
        <f>Table4[[#This Row],[75% Threshold, No CI]]/365</f>
        <v>10.038356164383561</v>
      </c>
      <c r="V4" s="30">
        <f>Table4[[#This Row],[80% Threshold, No CI]]/365</f>
        <v>8.7452054794520553</v>
      </c>
      <c r="W4" s="30">
        <f>Table4[[#This Row],[75% Threshold, Lwr 95% CI]]/365</f>
        <v>7.9068493150684933</v>
      </c>
      <c r="X4" s="30">
        <f>Table4[[#This Row],[80% Threshold, Lwr 95% CI]]/365</f>
        <v>6.9671232876712326</v>
      </c>
    </row>
    <row r="5" spans="1:24" x14ac:dyDescent="0.25">
      <c r="A5" t="s">
        <v>88</v>
      </c>
      <c r="B5" t="s">
        <v>87</v>
      </c>
      <c r="C5">
        <v>547.5</v>
      </c>
      <c r="E5" t="s">
        <v>13</v>
      </c>
      <c r="F5" t="s">
        <v>14</v>
      </c>
      <c r="I5">
        <v>3796</v>
      </c>
      <c r="J5">
        <v>3243</v>
      </c>
      <c r="K5">
        <v>0.21</v>
      </c>
      <c r="L5">
        <v>0.16</v>
      </c>
      <c r="M5">
        <v>0.75600000000000001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 s="30">
        <f>Table4[[#This Row],[75% Threshold, No CI]]/365</f>
        <v>0</v>
      </c>
      <c r="V5" s="30">
        <f>Table4[[#This Row],[80% Threshold, No CI]]/365</f>
        <v>0</v>
      </c>
      <c r="W5" s="30">
        <f>Table4[[#This Row],[75% Threshold, Lwr 95% CI]]/365</f>
        <v>10.4</v>
      </c>
      <c r="X5" s="30">
        <f>Table4[[#This Row],[80% Threshold, Lwr 95% CI]]/365</f>
        <v>8.8849315068493144</v>
      </c>
    </row>
    <row r="6" spans="1:24" x14ac:dyDescent="0.25">
      <c r="A6" t="s">
        <v>89</v>
      </c>
      <c r="B6" t="s">
        <v>87</v>
      </c>
      <c r="C6">
        <v>547.5</v>
      </c>
      <c r="E6" t="s">
        <v>11</v>
      </c>
      <c r="F6" t="s">
        <v>12</v>
      </c>
      <c r="G6">
        <v>1031</v>
      </c>
      <c r="H6">
        <v>749</v>
      </c>
      <c r="I6">
        <v>725</v>
      </c>
      <c r="J6">
        <v>456</v>
      </c>
      <c r="K6">
        <v>0.31</v>
      </c>
      <c r="L6">
        <v>0.3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 s="30">
        <f>Table4[[#This Row],[75% Threshold, No CI]]/365</f>
        <v>2.8246575342465752</v>
      </c>
      <c r="V6" s="30">
        <f>Table4[[#This Row],[80% Threshold, No CI]]/365</f>
        <v>2.0520547945205481</v>
      </c>
      <c r="W6" s="30">
        <f>Table4[[#This Row],[75% Threshold, Lwr 95% CI]]/365</f>
        <v>1.9863013698630136</v>
      </c>
      <c r="X6" s="30">
        <f>Table4[[#This Row],[80% Threshold, Lwr 95% CI]]/365</f>
        <v>1.2493150684931507</v>
      </c>
    </row>
    <row r="7" spans="1:24" x14ac:dyDescent="0.25">
      <c r="A7" t="s">
        <v>89</v>
      </c>
      <c r="B7" t="s">
        <v>87</v>
      </c>
      <c r="C7">
        <v>547.5</v>
      </c>
      <c r="E7" t="s">
        <v>13</v>
      </c>
      <c r="F7" t="s">
        <v>12</v>
      </c>
      <c r="G7">
        <v>1301</v>
      </c>
      <c r="H7">
        <v>976</v>
      </c>
      <c r="I7">
        <v>819</v>
      </c>
      <c r="J7">
        <v>517</v>
      </c>
      <c r="K7">
        <v>0.28999999999999998</v>
      </c>
      <c r="L7">
        <v>0.27</v>
      </c>
      <c r="M7">
        <v>1E-3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 s="30">
        <f>Table4[[#This Row],[75% Threshold, No CI]]/365</f>
        <v>3.5643835616438357</v>
      </c>
      <c r="V7" s="30">
        <f>Table4[[#This Row],[80% Threshold, No CI]]/365</f>
        <v>2.6739726027397261</v>
      </c>
      <c r="W7" s="30">
        <f>Table4[[#This Row],[75% Threshold, Lwr 95% CI]]/365</f>
        <v>2.2438356164383562</v>
      </c>
      <c r="X7" s="30">
        <f>Table4[[#This Row],[80% Threshold, Lwr 95% CI]]/365</f>
        <v>1.4164383561643836</v>
      </c>
    </row>
    <row r="8" spans="1:24" x14ac:dyDescent="0.25">
      <c r="A8" t="s">
        <v>89</v>
      </c>
      <c r="B8" t="s">
        <v>87</v>
      </c>
      <c r="C8">
        <v>547.5</v>
      </c>
      <c r="E8" t="s">
        <v>11</v>
      </c>
      <c r="F8" t="s">
        <v>14</v>
      </c>
      <c r="G8">
        <v>731</v>
      </c>
      <c r="H8">
        <v>540</v>
      </c>
      <c r="I8">
        <v>533</v>
      </c>
      <c r="J8">
        <v>362</v>
      </c>
      <c r="K8">
        <v>0.38</v>
      </c>
      <c r="L8">
        <v>0.36</v>
      </c>
      <c r="M8">
        <v>1.4999999999999999E-2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s="30">
        <f>Table4[[#This Row],[75% Threshold, No CI]]/365</f>
        <v>2.0027397260273974</v>
      </c>
      <c r="V8" s="30">
        <f>Table4[[#This Row],[80% Threshold, No CI]]/365</f>
        <v>1.4794520547945205</v>
      </c>
      <c r="W8" s="30">
        <f>Table4[[#This Row],[75% Threshold, Lwr 95% CI]]/365</f>
        <v>1.4602739726027398</v>
      </c>
      <c r="X8" s="30">
        <f>Table4[[#This Row],[80% Threshold, Lwr 95% CI]]/365</f>
        <v>0.99178082191780825</v>
      </c>
    </row>
    <row r="9" spans="1:24" x14ac:dyDescent="0.25">
      <c r="A9" t="s">
        <v>89</v>
      </c>
      <c r="B9" t="s">
        <v>87</v>
      </c>
      <c r="C9">
        <v>547.5</v>
      </c>
      <c r="E9" t="s">
        <v>13</v>
      </c>
      <c r="F9" t="s">
        <v>14</v>
      </c>
      <c r="G9">
        <v>925</v>
      </c>
      <c r="H9">
        <v>661</v>
      </c>
      <c r="I9">
        <v>583</v>
      </c>
      <c r="J9">
        <v>384</v>
      </c>
      <c r="K9">
        <v>0.37</v>
      </c>
      <c r="L9">
        <v>0.32</v>
      </c>
      <c r="M9">
        <v>6.9000000000000006E-2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 s="30">
        <f>Table4[[#This Row],[75% Threshold, No CI]]/365</f>
        <v>2.5342465753424657</v>
      </c>
      <c r="V9" s="30">
        <f>Table4[[#This Row],[80% Threshold, No CI]]/365</f>
        <v>1.810958904109589</v>
      </c>
      <c r="W9" s="30">
        <f>Table4[[#This Row],[75% Threshold, Lwr 95% CI]]/365</f>
        <v>1.5972602739726027</v>
      </c>
      <c r="X9" s="30">
        <f>Table4[[#This Row],[80% Threshold, Lwr 95% CI]]/365</f>
        <v>1.0520547945205478</v>
      </c>
    </row>
    <row r="10" spans="1:24" x14ac:dyDescent="0.25">
      <c r="A10" t="s">
        <v>90</v>
      </c>
      <c r="B10" t="s">
        <v>87</v>
      </c>
      <c r="C10">
        <v>547.5</v>
      </c>
      <c r="E10" t="s">
        <v>11</v>
      </c>
      <c r="F10" t="s">
        <v>12</v>
      </c>
      <c r="G10">
        <v>924</v>
      </c>
      <c r="H10">
        <v>731</v>
      </c>
      <c r="I10">
        <v>790</v>
      </c>
      <c r="J10">
        <v>601</v>
      </c>
      <c r="K10">
        <v>0.74</v>
      </c>
      <c r="L10">
        <v>0.73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 s="30">
        <f>Table4[[#This Row],[75% Threshold, No CI]]/365</f>
        <v>2.5315068493150683</v>
      </c>
      <c r="V10" s="30">
        <f>Table4[[#This Row],[80% Threshold, No CI]]/365</f>
        <v>2.0027397260273974</v>
      </c>
      <c r="W10" s="30">
        <f>Table4[[#This Row],[75% Threshold, Lwr 95% CI]]/365</f>
        <v>2.1643835616438358</v>
      </c>
      <c r="X10" s="30">
        <f>Table4[[#This Row],[80% Threshold, Lwr 95% CI]]/365</f>
        <v>1.6465753424657534</v>
      </c>
    </row>
    <row r="11" spans="1:24" x14ac:dyDescent="0.25">
      <c r="A11" t="s">
        <v>90</v>
      </c>
      <c r="B11" t="s">
        <v>87</v>
      </c>
      <c r="C11">
        <v>547.5</v>
      </c>
      <c r="E11" t="s">
        <v>13</v>
      </c>
      <c r="F11" t="s">
        <v>12</v>
      </c>
      <c r="G11">
        <v>872</v>
      </c>
      <c r="H11">
        <v>688</v>
      </c>
      <c r="I11">
        <v>662</v>
      </c>
      <c r="J11">
        <v>484</v>
      </c>
      <c r="K11">
        <v>0.67</v>
      </c>
      <c r="L11">
        <v>0.66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 s="30">
        <f>Table4[[#This Row],[75% Threshold, No CI]]/365</f>
        <v>2.3890410958904109</v>
      </c>
      <c r="V11" s="30">
        <f>Table4[[#This Row],[80% Threshold, No CI]]/365</f>
        <v>1.8849315068493151</v>
      </c>
      <c r="W11" s="30">
        <f>Table4[[#This Row],[75% Threshold, Lwr 95% CI]]/365</f>
        <v>1.8136986301369864</v>
      </c>
      <c r="X11" s="30">
        <f>Table4[[#This Row],[80% Threshold, Lwr 95% CI]]/365</f>
        <v>1.3260273972602741</v>
      </c>
    </row>
    <row r="12" spans="1:24" x14ac:dyDescent="0.25">
      <c r="A12" t="s">
        <v>90</v>
      </c>
      <c r="B12" t="s">
        <v>87</v>
      </c>
      <c r="C12">
        <v>547.5</v>
      </c>
      <c r="E12" t="s">
        <v>11</v>
      </c>
      <c r="F12" t="s">
        <v>14</v>
      </c>
      <c r="G12">
        <v>785</v>
      </c>
      <c r="H12">
        <v>618</v>
      </c>
      <c r="I12">
        <v>679</v>
      </c>
      <c r="J12">
        <v>518</v>
      </c>
      <c r="K12">
        <v>0.77</v>
      </c>
      <c r="L12">
        <v>0.76</v>
      </c>
      <c r="M12">
        <v>1.2E-2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 s="30">
        <f>Table4[[#This Row],[75% Threshold, No CI]]/365</f>
        <v>2.1506849315068495</v>
      </c>
      <c r="V12" s="30">
        <f>Table4[[#This Row],[80% Threshold, No CI]]/365</f>
        <v>1.6931506849315068</v>
      </c>
      <c r="W12" s="30">
        <f>Table4[[#This Row],[75% Threshold, Lwr 95% CI]]/365</f>
        <v>1.8602739726027397</v>
      </c>
      <c r="X12" s="30">
        <f>Table4[[#This Row],[80% Threshold, Lwr 95% CI]]/365</f>
        <v>1.4191780821917808</v>
      </c>
    </row>
    <row r="13" spans="1:24" x14ac:dyDescent="0.25">
      <c r="A13" t="s">
        <v>90</v>
      </c>
      <c r="B13" t="s">
        <v>87</v>
      </c>
      <c r="C13">
        <v>547.5</v>
      </c>
      <c r="E13" t="s">
        <v>13</v>
      </c>
      <c r="F13" t="s">
        <v>14</v>
      </c>
      <c r="G13">
        <v>696</v>
      </c>
      <c r="H13">
        <v>554</v>
      </c>
      <c r="I13">
        <v>546</v>
      </c>
      <c r="J13">
        <v>410</v>
      </c>
      <c r="K13">
        <v>0.72</v>
      </c>
      <c r="L13">
        <v>0.7</v>
      </c>
      <c r="M13">
        <v>2.8000000000000001E-2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 s="30">
        <f>Table4[[#This Row],[75% Threshold, No CI]]/365</f>
        <v>1.9068493150684931</v>
      </c>
      <c r="V13" s="30">
        <f>Table4[[#This Row],[80% Threshold, No CI]]/365</f>
        <v>1.5178082191780822</v>
      </c>
      <c r="W13" s="30">
        <f>Table4[[#This Row],[75% Threshold, Lwr 95% CI]]/365</f>
        <v>1.4958904109589042</v>
      </c>
      <c r="X13" s="30">
        <f>Table4[[#This Row],[80% Threshold, Lwr 95% CI]]/365</f>
        <v>1.1232876712328768</v>
      </c>
    </row>
    <row r="14" spans="1:24" x14ac:dyDescent="0.25">
      <c r="A14" t="s">
        <v>91</v>
      </c>
      <c r="B14" t="s">
        <v>87</v>
      </c>
      <c r="C14">
        <v>547.5</v>
      </c>
      <c r="E14" t="s">
        <v>11</v>
      </c>
      <c r="F14" t="s">
        <v>12</v>
      </c>
      <c r="G14">
        <v>1195</v>
      </c>
      <c r="H14">
        <v>948</v>
      </c>
      <c r="I14">
        <v>1092</v>
      </c>
      <c r="J14">
        <v>848</v>
      </c>
      <c r="K14">
        <v>0.84</v>
      </c>
      <c r="L14">
        <v>0.84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30">
        <f>Table4[[#This Row],[75% Threshold, No CI]]/365</f>
        <v>3.2739726027397262</v>
      </c>
      <c r="V14" s="30">
        <f>Table4[[#This Row],[80% Threshold, No CI]]/365</f>
        <v>2.5972602739726027</v>
      </c>
      <c r="W14" s="30">
        <f>Table4[[#This Row],[75% Threshold, Lwr 95% CI]]/365</f>
        <v>2.9917808219178084</v>
      </c>
      <c r="X14" s="30">
        <f>Table4[[#This Row],[80% Threshold, Lwr 95% CI]]/365</f>
        <v>2.3232876712328765</v>
      </c>
    </row>
    <row r="15" spans="1:24" x14ac:dyDescent="0.25">
      <c r="A15" t="s">
        <v>91</v>
      </c>
      <c r="B15" t="s">
        <v>87</v>
      </c>
      <c r="C15">
        <v>547.5</v>
      </c>
      <c r="E15" t="s">
        <v>13</v>
      </c>
      <c r="F15" t="s">
        <v>12</v>
      </c>
      <c r="G15">
        <v>1103</v>
      </c>
      <c r="H15">
        <v>872</v>
      </c>
      <c r="I15">
        <v>979</v>
      </c>
      <c r="J15">
        <v>752</v>
      </c>
      <c r="K15">
        <v>0.87</v>
      </c>
      <c r="L15">
        <v>0.86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30">
        <f>Table4[[#This Row],[75% Threshold, No CI]]/365</f>
        <v>3.021917808219178</v>
      </c>
      <c r="V15" s="30">
        <f>Table4[[#This Row],[80% Threshold, No CI]]/365</f>
        <v>2.3890410958904109</v>
      </c>
      <c r="W15" s="30">
        <f>Table4[[#This Row],[75% Threshold, Lwr 95% CI]]/365</f>
        <v>2.6821917808219178</v>
      </c>
      <c r="X15" s="30">
        <f>Table4[[#This Row],[80% Threshold, Lwr 95% CI]]/365</f>
        <v>2.0602739726027397</v>
      </c>
    </row>
    <row r="16" spans="1:24" x14ac:dyDescent="0.25">
      <c r="A16" t="s">
        <v>91</v>
      </c>
      <c r="B16" t="s">
        <v>87</v>
      </c>
      <c r="C16">
        <v>547.5</v>
      </c>
      <c r="E16" t="s">
        <v>11</v>
      </c>
      <c r="F16" t="s">
        <v>14</v>
      </c>
      <c r="G16">
        <v>1127</v>
      </c>
      <c r="H16">
        <v>870</v>
      </c>
      <c r="I16">
        <v>1025</v>
      </c>
      <c r="J16">
        <v>783</v>
      </c>
      <c r="K16">
        <v>0.85</v>
      </c>
      <c r="L16">
        <v>0.84</v>
      </c>
      <c r="M16">
        <v>7.1999999999999995E-2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 s="30">
        <f>Table4[[#This Row],[75% Threshold, No CI]]/365</f>
        <v>3.0876712328767124</v>
      </c>
      <c r="V16" s="30">
        <f>Table4[[#This Row],[80% Threshold, No CI]]/365</f>
        <v>2.3835616438356166</v>
      </c>
      <c r="W16" s="30">
        <f>Table4[[#This Row],[75% Threshold, Lwr 95% CI]]/365</f>
        <v>2.8082191780821919</v>
      </c>
      <c r="X16" s="30">
        <f>Table4[[#This Row],[80% Threshold, Lwr 95% CI]]/365</f>
        <v>2.1452054794520548</v>
      </c>
    </row>
    <row r="17" spans="1:24" x14ac:dyDescent="0.25">
      <c r="A17" t="s">
        <v>91</v>
      </c>
      <c r="B17" t="s">
        <v>87</v>
      </c>
      <c r="C17">
        <v>547.5</v>
      </c>
      <c r="E17" t="s">
        <v>13</v>
      </c>
      <c r="F17" t="s">
        <v>14</v>
      </c>
      <c r="G17">
        <v>1008</v>
      </c>
      <c r="H17">
        <v>779</v>
      </c>
      <c r="I17">
        <v>896</v>
      </c>
      <c r="J17">
        <v>679</v>
      </c>
      <c r="K17">
        <v>0.88</v>
      </c>
      <c r="L17">
        <v>0.87</v>
      </c>
      <c r="M17">
        <v>6.3E-2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 s="30">
        <f>Table4[[#This Row],[75% Threshold, No CI]]/365</f>
        <v>2.7616438356164386</v>
      </c>
      <c r="V17" s="30">
        <f>Table4[[#This Row],[80% Threshold, No CI]]/365</f>
        <v>2.1342465753424658</v>
      </c>
      <c r="W17" s="30">
        <f>Table4[[#This Row],[75% Threshold, Lwr 95% CI]]/365</f>
        <v>2.4547945205479453</v>
      </c>
      <c r="X17" s="30">
        <f>Table4[[#This Row],[80% Threshold, Lwr 95% CI]]/365</f>
        <v>1.8602739726027397</v>
      </c>
    </row>
    <row r="18" spans="1:24" x14ac:dyDescent="0.25">
      <c r="A18" t="s">
        <v>92</v>
      </c>
      <c r="B18" t="s">
        <v>87</v>
      </c>
      <c r="C18">
        <v>547.5</v>
      </c>
      <c r="E18" t="s">
        <v>11</v>
      </c>
      <c r="F18" t="s">
        <v>12</v>
      </c>
      <c r="G18">
        <v>1031</v>
      </c>
      <c r="H18">
        <v>749</v>
      </c>
      <c r="I18">
        <v>725</v>
      </c>
      <c r="J18">
        <v>456</v>
      </c>
      <c r="K18">
        <v>0.31</v>
      </c>
      <c r="L18">
        <v>0.3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 s="30">
        <f>Table4[[#This Row],[75% Threshold, No CI]]/365</f>
        <v>2.8246575342465752</v>
      </c>
      <c r="V18" s="30">
        <f>Table4[[#This Row],[80% Threshold, No CI]]/365</f>
        <v>2.0520547945205481</v>
      </c>
      <c r="W18" s="30">
        <f>Table4[[#This Row],[75% Threshold, Lwr 95% CI]]/365</f>
        <v>1.9863013698630136</v>
      </c>
      <c r="X18" s="30">
        <f>Table4[[#This Row],[80% Threshold, Lwr 95% CI]]/365</f>
        <v>1.2493150684931507</v>
      </c>
    </row>
    <row r="19" spans="1:24" x14ac:dyDescent="0.25">
      <c r="A19" t="s">
        <v>92</v>
      </c>
      <c r="B19" t="s">
        <v>87</v>
      </c>
      <c r="C19">
        <v>547.5</v>
      </c>
      <c r="E19" t="s">
        <v>13</v>
      </c>
      <c r="F19" t="s">
        <v>12</v>
      </c>
      <c r="G19">
        <v>704</v>
      </c>
      <c r="H19">
        <v>412</v>
      </c>
      <c r="I19">
        <v>205</v>
      </c>
      <c r="J19">
        <v>-64</v>
      </c>
      <c r="K19">
        <v>0.24</v>
      </c>
      <c r="L19">
        <v>0.21</v>
      </c>
      <c r="M19">
        <v>5.0000000000000001E-3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 s="30">
        <f>Table4[[#This Row],[75% Threshold, No CI]]/365</f>
        <v>1.9287671232876713</v>
      </c>
      <c r="V19" s="30">
        <f>Table4[[#This Row],[80% Threshold, No CI]]/365</f>
        <v>1.1287671232876713</v>
      </c>
      <c r="W19" s="30">
        <f>Table4[[#This Row],[75% Threshold, Lwr 95% CI]]/365</f>
        <v>0.56164383561643838</v>
      </c>
      <c r="X19" s="30">
        <f>Table4[[#This Row],[80% Threshold, Lwr 95% CI]]/365</f>
        <v>-0.17534246575342466</v>
      </c>
    </row>
    <row r="20" spans="1:24" x14ac:dyDescent="0.25">
      <c r="A20" t="s">
        <v>92</v>
      </c>
      <c r="B20" t="s">
        <v>87</v>
      </c>
      <c r="C20">
        <v>547.5</v>
      </c>
      <c r="E20" t="s">
        <v>11</v>
      </c>
      <c r="F20" t="s">
        <v>14</v>
      </c>
      <c r="G20">
        <v>731</v>
      </c>
      <c r="H20">
        <v>540</v>
      </c>
      <c r="I20">
        <v>533</v>
      </c>
      <c r="J20">
        <v>362</v>
      </c>
      <c r="K20">
        <v>0.38</v>
      </c>
      <c r="L20">
        <v>0.36</v>
      </c>
      <c r="M20">
        <v>1.4999999999999999E-2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 s="30">
        <f>Table4[[#This Row],[75% Threshold, No CI]]/365</f>
        <v>2.0027397260273974</v>
      </c>
      <c r="V20" s="30">
        <f>Table4[[#This Row],[80% Threshold, No CI]]/365</f>
        <v>1.4794520547945205</v>
      </c>
      <c r="W20" s="30">
        <f>Table4[[#This Row],[75% Threshold, Lwr 95% CI]]/365</f>
        <v>1.4602739726027398</v>
      </c>
      <c r="X20" s="30">
        <f>Table4[[#This Row],[80% Threshold, Lwr 95% CI]]/365</f>
        <v>0.99178082191780825</v>
      </c>
    </row>
    <row r="21" spans="1:24" x14ac:dyDescent="0.25">
      <c r="A21" t="s">
        <v>92</v>
      </c>
      <c r="B21" t="s">
        <v>87</v>
      </c>
      <c r="C21">
        <v>547.5</v>
      </c>
      <c r="E21" t="s">
        <v>13</v>
      </c>
      <c r="F21" t="s">
        <v>14</v>
      </c>
      <c r="G21">
        <v>465</v>
      </c>
      <c r="H21">
        <v>341</v>
      </c>
      <c r="I21">
        <v>220</v>
      </c>
      <c r="J21">
        <v>102</v>
      </c>
      <c r="K21">
        <v>0.35</v>
      </c>
      <c r="L21">
        <v>0.3</v>
      </c>
      <c r="M21">
        <v>3.3000000000000002E-2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 s="30">
        <f>Table4[[#This Row],[75% Threshold, No CI]]/365</f>
        <v>1.273972602739726</v>
      </c>
      <c r="V21" s="30">
        <f>Table4[[#This Row],[80% Threshold, No CI]]/365</f>
        <v>0.9342465753424658</v>
      </c>
      <c r="W21" s="30">
        <f>Table4[[#This Row],[75% Threshold, Lwr 95% CI]]/365</f>
        <v>0.60273972602739723</v>
      </c>
      <c r="X21" s="30">
        <f>Table4[[#This Row],[80% Threshold, Lwr 95% CI]]/365</f>
        <v>0.27945205479452057</v>
      </c>
    </row>
    <row r="22" spans="1:24" x14ac:dyDescent="0.25">
      <c r="A22" t="s">
        <v>93</v>
      </c>
      <c r="B22" t="s">
        <v>87</v>
      </c>
      <c r="C22">
        <v>547.5</v>
      </c>
      <c r="E22" t="s">
        <v>11</v>
      </c>
      <c r="F22" t="s">
        <v>12</v>
      </c>
      <c r="G22">
        <v>1031</v>
      </c>
      <c r="H22">
        <v>749</v>
      </c>
      <c r="I22">
        <v>725</v>
      </c>
      <c r="J22">
        <v>456</v>
      </c>
      <c r="K22">
        <v>0.31</v>
      </c>
      <c r="L22">
        <v>0.3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 s="30">
        <f>Table4[[#This Row],[75% Threshold, No CI]]/365</f>
        <v>2.8246575342465752</v>
      </c>
      <c r="V22" s="30">
        <f>Table4[[#This Row],[80% Threshold, No CI]]/365</f>
        <v>2.0520547945205481</v>
      </c>
      <c r="W22" s="30">
        <f>Table4[[#This Row],[75% Threshold, Lwr 95% CI]]/365</f>
        <v>1.9863013698630136</v>
      </c>
      <c r="X22" s="30">
        <f>Table4[[#This Row],[80% Threshold, Lwr 95% CI]]/365</f>
        <v>1.2493150684931507</v>
      </c>
    </row>
    <row r="23" spans="1:24" x14ac:dyDescent="0.25">
      <c r="A23" t="s">
        <v>93</v>
      </c>
      <c r="B23" t="s">
        <v>87</v>
      </c>
      <c r="C23">
        <v>547.5</v>
      </c>
      <c r="E23" t="s">
        <v>13</v>
      </c>
      <c r="F23" t="s">
        <v>12</v>
      </c>
      <c r="G23">
        <v>704</v>
      </c>
      <c r="H23">
        <v>412</v>
      </c>
      <c r="I23">
        <v>205</v>
      </c>
      <c r="J23">
        <v>-64</v>
      </c>
      <c r="K23">
        <v>0.24</v>
      </c>
      <c r="L23">
        <v>0.21</v>
      </c>
      <c r="M23">
        <v>5.0000000000000001E-3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 s="30">
        <f>Table4[[#This Row],[75% Threshold, No CI]]/365</f>
        <v>1.9287671232876713</v>
      </c>
      <c r="V23" s="30">
        <f>Table4[[#This Row],[80% Threshold, No CI]]/365</f>
        <v>1.1287671232876713</v>
      </c>
      <c r="W23" s="30">
        <f>Table4[[#This Row],[75% Threshold, Lwr 95% CI]]/365</f>
        <v>0.56164383561643838</v>
      </c>
      <c r="X23" s="30">
        <f>Table4[[#This Row],[80% Threshold, Lwr 95% CI]]/365</f>
        <v>-0.17534246575342466</v>
      </c>
    </row>
    <row r="24" spans="1:24" x14ac:dyDescent="0.25">
      <c r="A24" t="s">
        <v>93</v>
      </c>
      <c r="B24" t="s">
        <v>87</v>
      </c>
      <c r="C24">
        <v>547.5</v>
      </c>
      <c r="E24" t="s">
        <v>11</v>
      </c>
      <c r="F24" t="s">
        <v>14</v>
      </c>
      <c r="G24">
        <v>731</v>
      </c>
      <c r="H24">
        <v>540</v>
      </c>
      <c r="I24">
        <v>533</v>
      </c>
      <c r="J24">
        <v>362</v>
      </c>
      <c r="K24">
        <v>0.38</v>
      </c>
      <c r="L24">
        <v>0.36</v>
      </c>
      <c r="M24">
        <v>1.4999999999999999E-2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 s="30">
        <f>Table4[[#This Row],[75% Threshold, No CI]]/365</f>
        <v>2.0027397260273974</v>
      </c>
      <c r="V24" s="30">
        <f>Table4[[#This Row],[80% Threshold, No CI]]/365</f>
        <v>1.4794520547945205</v>
      </c>
      <c r="W24" s="30">
        <f>Table4[[#This Row],[75% Threshold, Lwr 95% CI]]/365</f>
        <v>1.4602739726027398</v>
      </c>
      <c r="X24" s="30">
        <f>Table4[[#This Row],[80% Threshold, Lwr 95% CI]]/365</f>
        <v>0.99178082191780825</v>
      </c>
    </row>
    <row r="25" spans="1:24" x14ac:dyDescent="0.25">
      <c r="A25" t="s">
        <v>93</v>
      </c>
      <c r="B25" t="s">
        <v>87</v>
      </c>
      <c r="C25">
        <v>547.5</v>
      </c>
      <c r="E25" t="s">
        <v>13</v>
      </c>
      <c r="F25" t="s">
        <v>14</v>
      </c>
      <c r="G25">
        <v>465</v>
      </c>
      <c r="H25">
        <v>341</v>
      </c>
      <c r="I25">
        <v>220</v>
      </c>
      <c r="J25">
        <v>102</v>
      </c>
      <c r="K25">
        <v>0.35</v>
      </c>
      <c r="L25">
        <v>0.3</v>
      </c>
      <c r="M25">
        <v>3.3000000000000002E-2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 s="30">
        <f>Table4[[#This Row],[75% Threshold, No CI]]/365</f>
        <v>1.273972602739726</v>
      </c>
      <c r="V25" s="30">
        <f>Table4[[#This Row],[80% Threshold, No CI]]/365</f>
        <v>0.9342465753424658</v>
      </c>
      <c r="W25" s="30">
        <f>Table4[[#This Row],[75% Threshold, Lwr 95% CI]]/365</f>
        <v>0.60273972602739723</v>
      </c>
      <c r="X25" s="30">
        <f>Table4[[#This Row],[80% Threshold, Lwr 95% CI]]/365</f>
        <v>0.27945205479452057</v>
      </c>
    </row>
    <row r="26" spans="1:24" x14ac:dyDescent="0.25">
      <c r="A26" t="s">
        <v>94</v>
      </c>
      <c r="B26" t="s">
        <v>87</v>
      </c>
      <c r="C26">
        <v>547.5</v>
      </c>
      <c r="E26" t="s">
        <v>11</v>
      </c>
      <c r="F26" t="s">
        <v>12</v>
      </c>
      <c r="G26">
        <v>-4828</v>
      </c>
      <c r="H26">
        <v>-4258</v>
      </c>
      <c r="I26">
        <v>-4683</v>
      </c>
      <c r="J26">
        <v>-3975</v>
      </c>
      <c r="K26">
        <v>0.03</v>
      </c>
      <c r="L26">
        <v>0.02</v>
      </c>
      <c r="M26">
        <v>0.17699999999999999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30">
        <f>Table4[[#This Row],[75% Threshold, No CI]]/365</f>
        <v>-13.227397260273973</v>
      </c>
      <c r="V26" s="30">
        <f>Table4[[#This Row],[80% Threshold, No CI]]/365</f>
        <v>-11.665753424657535</v>
      </c>
      <c r="W26" s="30">
        <f>Table4[[#This Row],[75% Threshold, Lwr 95% CI]]/365</f>
        <v>-12.830136986301369</v>
      </c>
      <c r="X26" s="30">
        <f>Table4[[#This Row],[80% Threshold, Lwr 95% CI]]/365</f>
        <v>-10.890410958904109</v>
      </c>
    </row>
    <row r="27" spans="1:24" x14ac:dyDescent="0.25">
      <c r="A27" t="s">
        <v>94</v>
      </c>
      <c r="B27" t="s">
        <v>87</v>
      </c>
      <c r="C27">
        <v>547.5</v>
      </c>
      <c r="E27" t="s">
        <v>13</v>
      </c>
      <c r="F27" t="s">
        <v>12</v>
      </c>
      <c r="G27">
        <v>-3114</v>
      </c>
      <c r="H27">
        <v>-2788</v>
      </c>
      <c r="I27">
        <v>-2909</v>
      </c>
      <c r="J27">
        <v>-2555</v>
      </c>
      <c r="K27">
        <v>0.35</v>
      </c>
      <c r="L27">
        <v>0.32</v>
      </c>
      <c r="M27">
        <v>3.0000000000000001E-3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 s="30">
        <f>Table4[[#This Row],[75% Threshold, No CI]]/365</f>
        <v>-8.5315068493150683</v>
      </c>
      <c r="V27" s="30">
        <f>Table4[[#This Row],[80% Threshold, No CI]]/365</f>
        <v>-7.6383561643835618</v>
      </c>
      <c r="W27" s="30">
        <f>Table4[[#This Row],[75% Threshold, Lwr 95% CI]]/365</f>
        <v>-7.9698630136986299</v>
      </c>
      <c r="X27" s="30">
        <f>Table4[[#This Row],[80% Threshold, Lwr 95% CI]]/365</f>
        <v>-7</v>
      </c>
    </row>
    <row r="28" spans="1:24" x14ac:dyDescent="0.25">
      <c r="A28" t="s">
        <v>94</v>
      </c>
      <c r="B28" t="s">
        <v>87</v>
      </c>
      <c r="C28">
        <v>547.5</v>
      </c>
      <c r="E28" t="s">
        <v>11</v>
      </c>
      <c r="F28" t="s">
        <v>14</v>
      </c>
      <c r="G28">
        <v>3855</v>
      </c>
      <c r="H28">
        <v>3742</v>
      </c>
      <c r="I28">
        <v>2681</v>
      </c>
      <c r="J28">
        <v>2589</v>
      </c>
      <c r="K28">
        <v>0.04</v>
      </c>
      <c r="L28">
        <v>0.01</v>
      </c>
      <c r="M28">
        <v>0.46899999999999997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 s="30">
        <f>Table4[[#This Row],[75% Threshold, No CI]]/365</f>
        <v>10.561643835616438</v>
      </c>
      <c r="V28" s="30">
        <f>Table4[[#This Row],[80% Threshold, No CI]]/365</f>
        <v>10.252054794520548</v>
      </c>
      <c r="W28" s="30">
        <f>Table4[[#This Row],[75% Threshold, Lwr 95% CI]]/365</f>
        <v>7.3452054794520549</v>
      </c>
      <c r="X28" s="30">
        <f>Table4[[#This Row],[80% Threshold, Lwr 95% CI]]/365</f>
        <v>7.0931506849315067</v>
      </c>
    </row>
    <row r="29" spans="1:24" x14ac:dyDescent="0.25">
      <c r="A29" t="s">
        <v>94</v>
      </c>
      <c r="B29" t="s">
        <v>87</v>
      </c>
      <c r="C29">
        <v>547.5</v>
      </c>
      <c r="E29" t="s">
        <v>13</v>
      </c>
      <c r="F29" t="s">
        <v>14</v>
      </c>
      <c r="G29">
        <v>3493</v>
      </c>
      <c r="H29">
        <v>3417</v>
      </c>
      <c r="I29">
        <v>2923</v>
      </c>
      <c r="J29">
        <v>2854</v>
      </c>
      <c r="K29">
        <v>0.44</v>
      </c>
      <c r="L29">
        <v>0.39</v>
      </c>
      <c r="M29">
        <v>6.6000000000000003E-2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 s="30">
        <f>Table4[[#This Row],[75% Threshold, No CI]]/365</f>
        <v>9.5698630136986296</v>
      </c>
      <c r="V29" s="30">
        <f>Table4[[#This Row],[80% Threshold, No CI]]/365</f>
        <v>9.3616438356164391</v>
      </c>
      <c r="W29" s="30">
        <f>Table4[[#This Row],[75% Threshold, Lwr 95% CI]]/365</f>
        <v>8.0082191780821912</v>
      </c>
      <c r="X29" s="30">
        <f>Table4[[#This Row],[80% Threshold, Lwr 95% CI]]/365</f>
        <v>7.8191780821917805</v>
      </c>
    </row>
    <row r="30" spans="1:24" x14ac:dyDescent="0.25">
      <c r="A30" t="s">
        <v>95</v>
      </c>
      <c r="B30" t="s">
        <v>87</v>
      </c>
      <c r="C30">
        <v>547.5</v>
      </c>
      <c r="E30" t="s">
        <v>11</v>
      </c>
      <c r="F30" t="s">
        <v>12</v>
      </c>
      <c r="G30">
        <v>2562</v>
      </c>
      <c r="H30">
        <v>2036</v>
      </c>
      <c r="I30">
        <v>2490</v>
      </c>
      <c r="J30">
        <v>1969</v>
      </c>
      <c r="K30">
        <v>0.94</v>
      </c>
      <c r="L30">
        <v>0.93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0">
        <f>Table4[[#This Row],[75% Threshold, No CI]]/365</f>
        <v>7.0191780821917806</v>
      </c>
      <c r="V30" s="30">
        <f>Table4[[#This Row],[80% Threshold, No CI]]/365</f>
        <v>5.5780821917808217</v>
      </c>
      <c r="W30" s="30">
        <f>Table4[[#This Row],[75% Threshold, Lwr 95% CI]]/365</f>
        <v>6.8219178082191778</v>
      </c>
      <c r="X30" s="30">
        <f>Table4[[#This Row],[80% Threshold, Lwr 95% CI]]/365</f>
        <v>5.3945205479452056</v>
      </c>
    </row>
    <row r="31" spans="1:24" x14ac:dyDescent="0.25">
      <c r="A31" t="s">
        <v>95</v>
      </c>
      <c r="B31" t="s">
        <v>87</v>
      </c>
      <c r="C31">
        <v>547.5</v>
      </c>
      <c r="E31" t="s">
        <v>13</v>
      </c>
      <c r="F31" t="s">
        <v>12</v>
      </c>
      <c r="G31">
        <v>2576</v>
      </c>
      <c r="H31">
        <v>2050</v>
      </c>
      <c r="I31">
        <v>2461</v>
      </c>
      <c r="J31">
        <v>1942</v>
      </c>
      <c r="K31">
        <v>0.92</v>
      </c>
      <c r="L31">
        <v>0.91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 s="30">
        <f>Table4[[#This Row],[75% Threshold, No CI]]/365</f>
        <v>7.0575342465753428</v>
      </c>
      <c r="V31" s="30">
        <f>Table4[[#This Row],[80% Threshold, No CI]]/365</f>
        <v>5.6164383561643838</v>
      </c>
      <c r="W31" s="30">
        <f>Table4[[#This Row],[75% Threshold, Lwr 95% CI]]/365</f>
        <v>6.7424657534246579</v>
      </c>
      <c r="X31" s="30">
        <f>Table4[[#This Row],[80% Threshold, Lwr 95% CI]]/365</f>
        <v>5.3205479452054796</v>
      </c>
    </row>
    <row r="32" spans="1:24" x14ac:dyDescent="0.25">
      <c r="A32" t="s">
        <v>95</v>
      </c>
      <c r="B32" t="s">
        <v>87</v>
      </c>
      <c r="C32">
        <v>547.5</v>
      </c>
      <c r="E32" t="s">
        <v>11</v>
      </c>
      <c r="F32" t="s">
        <v>14</v>
      </c>
      <c r="H32">
        <v>2334</v>
      </c>
      <c r="I32">
        <v>2958</v>
      </c>
      <c r="J32">
        <v>2085</v>
      </c>
      <c r="K32">
        <v>0.94</v>
      </c>
      <c r="L32">
        <v>0.94</v>
      </c>
      <c r="M32">
        <v>1.2E-2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 s="30">
        <f>Table4[[#This Row],[75% Threshold, No CI]]/365</f>
        <v>0</v>
      </c>
      <c r="V32" s="30">
        <f>Table4[[#This Row],[80% Threshold, No CI]]/365</f>
        <v>6.3945205479452056</v>
      </c>
      <c r="W32" s="30">
        <f>Table4[[#This Row],[75% Threshold, Lwr 95% CI]]/365</f>
        <v>8.1041095890410961</v>
      </c>
      <c r="X32" s="30">
        <f>Table4[[#This Row],[80% Threshold, Lwr 95% CI]]/365</f>
        <v>5.7123287671232879</v>
      </c>
    </row>
    <row r="33" spans="1:24" x14ac:dyDescent="0.25">
      <c r="A33" t="s">
        <v>95</v>
      </c>
      <c r="B33" t="s">
        <v>87</v>
      </c>
      <c r="C33">
        <v>547.5</v>
      </c>
      <c r="E33" t="s">
        <v>13</v>
      </c>
      <c r="F33" t="s">
        <v>14</v>
      </c>
      <c r="H33">
        <v>2432</v>
      </c>
      <c r="I33">
        <v>2867</v>
      </c>
      <c r="J33">
        <v>2031</v>
      </c>
      <c r="K33">
        <v>0.93</v>
      </c>
      <c r="L33">
        <v>0.92</v>
      </c>
      <c r="M33">
        <v>6.2E-2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 s="30">
        <f>Table4[[#This Row],[75% Threshold, No CI]]/365</f>
        <v>0</v>
      </c>
      <c r="V33" s="30">
        <f>Table4[[#This Row],[80% Threshold, No CI]]/365</f>
        <v>6.6630136986301371</v>
      </c>
      <c r="W33" s="30">
        <f>Table4[[#This Row],[75% Threshold, Lwr 95% CI]]/365</f>
        <v>7.8547945205479452</v>
      </c>
      <c r="X33" s="30">
        <f>Table4[[#This Row],[80% Threshold, Lwr 95% CI]]/365</f>
        <v>5.5643835616438357</v>
      </c>
    </row>
    <row r="34" spans="1:24" x14ac:dyDescent="0.25">
      <c r="A34" t="s">
        <v>96</v>
      </c>
      <c r="B34" t="s">
        <v>87</v>
      </c>
      <c r="C34">
        <v>547.5</v>
      </c>
      <c r="E34" t="s">
        <v>11</v>
      </c>
      <c r="F34" t="s">
        <v>12</v>
      </c>
      <c r="G34">
        <v>1355</v>
      </c>
      <c r="H34">
        <v>1090</v>
      </c>
      <c r="I34">
        <v>1143</v>
      </c>
      <c r="J34">
        <v>885</v>
      </c>
      <c r="K34">
        <v>0.63</v>
      </c>
      <c r="L34">
        <v>0.62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 s="30">
        <f>Table4[[#This Row],[75% Threshold, No CI]]/365</f>
        <v>3.7123287671232879</v>
      </c>
      <c r="V34" s="30">
        <f>Table4[[#This Row],[80% Threshold, No CI]]/365</f>
        <v>2.9863013698630136</v>
      </c>
      <c r="W34" s="30">
        <f>Table4[[#This Row],[75% Threshold, Lwr 95% CI]]/365</f>
        <v>3.1315068493150684</v>
      </c>
      <c r="X34" s="30">
        <f>Table4[[#This Row],[80% Threshold, Lwr 95% CI]]/365</f>
        <v>2.4246575342465753</v>
      </c>
    </row>
    <row r="35" spans="1:24" x14ac:dyDescent="0.25">
      <c r="A35" t="s">
        <v>96</v>
      </c>
      <c r="B35" t="s">
        <v>87</v>
      </c>
      <c r="C35">
        <v>547.5</v>
      </c>
      <c r="E35" t="s">
        <v>13</v>
      </c>
      <c r="F35" t="s">
        <v>12</v>
      </c>
      <c r="G35">
        <v>1271</v>
      </c>
      <c r="H35">
        <v>1038</v>
      </c>
      <c r="I35">
        <v>976</v>
      </c>
      <c r="J35">
        <v>750</v>
      </c>
      <c r="K35">
        <v>0.62</v>
      </c>
      <c r="L35">
        <v>0.61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</row>
    <row r="36" spans="1:24" x14ac:dyDescent="0.25">
      <c r="A36" t="s">
        <v>96</v>
      </c>
      <c r="B36" t="s">
        <v>87</v>
      </c>
      <c r="C36">
        <v>547.5</v>
      </c>
      <c r="E36" t="s">
        <v>11</v>
      </c>
      <c r="F36" t="s">
        <v>14</v>
      </c>
      <c r="G36">
        <v>1422</v>
      </c>
      <c r="H36">
        <v>1227</v>
      </c>
      <c r="I36">
        <v>1263</v>
      </c>
      <c r="J36">
        <v>1062</v>
      </c>
      <c r="K36">
        <v>0.66</v>
      </c>
      <c r="L36">
        <v>0.64</v>
      </c>
      <c r="M36">
        <v>0.08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4" x14ac:dyDescent="0.25">
      <c r="A37" t="s">
        <v>96</v>
      </c>
      <c r="B37" t="s">
        <v>87</v>
      </c>
      <c r="C37">
        <v>547.5</v>
      </c>
      <c r="E37" t="s">
        <v>13</v>
      </c>
      <c r="F37" t="s">
        <v>14</v>
      </c>
      <c r="G37">
        <v>1379</v>
      </c>
      <c r="H37">
        <v>1214</v>
      </c>
      <c r="I37">
        <v>1163</v>
      </c>
      <c r="J37">
        <v>981</v>
      </c>
      <c r="K37">
        <v>0.66</v>
      </c>
      <c r="L37">
        <v>0.63</v>
      </c>
      <c r="M37">
        <v>0.128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</row>
    <row r="39" spans="1:24" x14ac:dyDescent="0.25">
      <c r="G39" s="47"/>
      <c r="H39" s="47"/>
      <c r="I39" s="47"/>
      <c r="J39" s="47"/>
    </row>
  </sheetData>
  <conditionalFormatting sqref="N2:T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A3BB-9984-4EB0-920B-2EFEFE23B3D4}">
  <dimension ref="A1:E54"/>
  <sheetViews>
    <sheetView zoomScale="115" zoomScaleNormal="115" workbookViewId="0">
      <selection activeCell="F40" sqref="F40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0.88888888888888884</v>
      </c>
      <c r="C3" s="19">
        <v>0.77777777777777779</v>
      </c>
      <c r="D3" s="19">
        <v>0.77777777777777779</v>
      </c>
      <c r="E3" s="19">
        <v>0.5</v>
      </c>
    </row>
    <row r="4" spans="1:5" x14ac:dyDescent="0.25">
      <c r="A4" s="5" t="s">
        <v>14</v>
      </c>
      <c r="B4" s="19">
        <v>0.72222222222222221</v>
      </c>
      <c r="C4" s="19">
        <v>0.66666666666666663</v>
      </c>
      <c r="D4" s="19">
        <v>0.66666666666666663</v>
      </c>
      <c r="E4" s="19">
        <v>0.55555555555555558</v>
      </c>
    </row>
    <row r="5" spans="1:5" x14ac:dyDescent="0.25">
      <c r="A5" s="5" t="s">
        <v>11</v>
      </c>
      <c r="B5" s="19">
        <v>0.88888888888888884</v>
      </c>
      <c r="C5" s="19">
        <v>0.77777777777777779</v>
      </c>
      <c r="D5" s="19">
        <v>0.77777777777777779</v>
      </c>
      <c r="E5" s="19">
        <v>0.55555555555555558</v>
      </c>
    </row>
    <row r="6" spans="1:5" x14ac:dyDescent="0.25">
      <c r="A6" s="5" t="s">
        <v>13</v>
      </c>
      <c r="B6" s="19">
        <v>0.72222222222222221</v>
      </c>
      <c r="C6" s="19">
        <v>0.66666666666666663</v>
      </c>
      <c r="D6" s="19">
        <v>0.66666666666666663</v>
      </c>
      <c r="E6" s="19">
        <v>0.5</v>
      </c>
    </row>
    <row r="7" spans="1:5" x14ac:dyDescent="0.25">
      <c r="A7" s="5" t="s">
        <v>36</v>
      </c>
      <c r="B7" s="19">
        <v>0.88888888888888884</v>
      </c>
      <c r="C7" s="19">
        <v>0.88888888888888884</v>
      </c>
      <c r="D7" s="19">
        <v>0.88888888888888884</v>
      </c>
      <c r="E7" s="19">
        <v>0.55555555555555558</v>
      </c>
    </row>
    <row r="8" spans="1:5" x14ac:dyDescent="0.25">
      <c r="A8" s="5" t="s">
        <v>37</v>
      </c>
      <c r="B8" s="19">
        <v>0.88888888888888884</v>
      </c>
      <c r="C8" s="19">
        <v>0.66666666666666663</v>
      </c>
      <c r="D8" s="19">
        <v>0.66666666666666663</v>
      </c>
      <c r="E8" s="19">
        <v>0.44444444444444442</v>
      </c>
    </row>
    <row r="9" spans="1:5" x14ac:dyDescent="0.25">
      <c r="A9" s="5" t="s">
        <v>38</v>
      </c>
      <c r="B9" s="19">
        <v>0.88888888888888884</v>
      </c>
      <c r="C9" s="19">
        <v>0.66666666666666663</v>
      </c>
      <c r="D9" s="19">
        <v>0.66666666666666663</v>
      </c>
      <c r="E9" s="19">
        <v>0.55555555555555558</v>
      </c>
    </row>
    <row r="10" spans="1:5" ht="13.8" thickBot="1" x14ac:dyDescent="0.3">
      <c r="A10" s="7" t="s">
        <v>39</v>
      </c>
      <c r="B10" s="19">
        <v>0.55555555555555558</v>
      </c>
      <c r="C10" s="19">
        <v>0.66666666666666663</v>
      </c>
      <c r="D10" s="19">
        <v>0.66666666666666663</v>
      </c>
      <c r="E10" s="19">
        <v>0.55555555555555558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0.94117647058823528</v>
      </c>
      <c r="C14" s="19">
        <v>0.82352941176470584</v>
      </c>
      <c r="D14" s="19">
        <v>0.82352941176470584</v>
      </c>
      <c r="E14" s="19">
        <v>0.52941176470588236</v>
      </c>
    </row>
    <row r="15" spans="1:5" x14ac:dyDescent="0.25">
      <c r="A15" s="5" t="s">
        <v>14</v>
      </c>
      <c r="B15" s="19">
        <v>0.625</v>
      </c>
      <c r="C15" s="19">
        <v>0.375</v>
      </c>
      <c r="D15" s="19">
        <v>0.25</v>
      </c>
      <c r="E15" s="19">
        <v>0.125</v>
      </c>
    </row>
    <row r="16" spans="1:5" x14ac:dyDescent="0.25">
      <c r="A16" s="5" t="s">
        <v>11</v>
      </c>
      <c r="B16" s="19">
        <v>0.92307692307692313</v>
      </c>
      <c r="C16" s="19">
        <v>0.76923076923076927</v>
      </c>
      <c r="D16" s="19">
        <v>0.76923076923076927</v>
      </c>
      <c r="E16" s="19">
        <v>0.46153846153846162</v>
      </c>
    </row>
    <row r="17" spans="1:5" ht="13.8" thickBot="1" x14ac:dyDescent="0.3">
      <c r="A17" s="5" t="s">
        <v>13</v>
      </c>
      <c r="B17" s="19">
        <v>0.75</v>
      </c>
      <c r="C17" s="19">
        <v>0.58333333333333337</v>
      </c>
      <c r="D17" s="19">
        <v>0.5</v>
      </c>
      <c r="E17" s="19">
        <v>0.33333333333333331</v>
      </c>
    </row>
    <row r="18" spans="1:5" x14ac:dyDescent="0.25">
      <c r="A18" s="2" t="s">
        <v>36</v>
      </c>
      <c r="B18" s="37">
        <v>1</v>
      </c>
      <c r="C18" s="37">
        <v>1</v>
      </c>
      <c r="D18" s="37">
        <v>1</v>
      </c>
      <c r="E18" s="38">
        <v>0.625</v>
      </c>
    </row>
    <row r="19" spans="1:5" x14ac:dyDescent="0.25">
      <c r="A19" s="5" t="s">
        <v>37</v>
      </c>
      <c r="B19" s="13">
        <v>0.88888888888888884</v>
      </c>
      <c r="C19" s="13">
        <v>0.66666666666666663</v>
      </c>
      <c r="D19" s="13">
        <v>0.66666666666666663</v>
      </c>
      <c r="E19" s="14">
        <v>0.44444444444444442</v>
      </c>
    </row>
    <row r="20" spans="1:5" x14ac:dyDescent="0.25">
      <c r="A20" s="5" t="s">
        <v>38</v>
      </c>
      <c r="B20" s="13">
        <v>0.8</v>
      </c>
      <c r="C20" s="13">
        <v>0.4</v>
      </c>
      <c r="D20" s="13">
        <v>0.4</v>
      </c>
      <c r="E20" s="14">
        <v>0.2</v>
      </c>
    </row>
    <row r="21" spans="1:5" ht="13.8" thickBot="1" x14ac:dyDescent="0.3">
      <c r="A21" s="7" t="s">
        <v>39</v>
      </c>
      <c r="B21" s="15">
        <v>0.33333333333333331</v>
      </c>
      <c r="C21" s="15">
        <v>0.33333333333333331</v>
      </c>
      <c r="D21" s="15">
        <v>0</v>
      </c>
      <c r="E21" s="16">
        <v>0</v>
      </c>
    </row>
    <row r="22" spans="1:5" ht="13.8" thickBot="1" x14ac:dyDescent="0.3"/>
    <row r="23" spans="1:5" ht="13.8" thickBot="1" x14ac:dyDescent="0.3">
      <c r="A23" s="82" t="s">
        <v>41</v>
      </c>
      <c r="B23" s="83"/>
      <c r="C23" s="83"/>
      <c r="D23" s="83"/>
      <c r="E23" s="84"/>
    </row>
    <row r="24" spans="1:5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5" x14ac:dyDescent="0.25">
      <c r="A25" s="5" t="s">
        <v>12</v>
      </c>
      <c r="B25" s="19">
        <v>1</v>
      </c>
      <c r="C25" s="19">
        <v>1</v>
      </c>
      <c r="D25" s="19">
        <v>1</v>
      </c>
      <c r="E25" s="19">
        <v>1</v>
      </c>
    </row>
    <row r="26" spans="1:5" x14ac:dyDescent="0.25">
      <c r="A26" s="5" t="s">
        <v>14</v>
      </c>
      <c r="B26" s="19">
        <v>0</v>
      </c>
      <c r="C26" s="19">
        <v>1</v>
      </c>
      <c r="D26" s="19">
        <v>1</v>
      </c>
      <c r="E26" s="19">
        <v>1</v>
      </c>
    </row>
    <row r="27" spans="1:5" x14ac:dyDescent="0.25">
      <c r="A27" s="5" t="s">
        <v>11</v>
      </c>
      <c r="B27" s="19">
        <v>0.66666666666666663</v>
      </c>
      <c r="C27" s="19">
        <v>1</v>
      </c>
      <c r="D27" s="19">
        <v>1</v>
      </c>
      <c r="E27" s="19">
        <v>1</v>
      </c>
    </row>
    <row r="28" spans="1:5" x14ac:dyDescent="0.25">
      <c r="A28" s="5" t="s">
        <v>13</v>
      </c>
      <c r="B28" s="19">
        <v>1</v>
      </c>
      <c r="C28" s="19">
        <v>1</v>
      </c>
      <c r="D28" s="19">
        <v>1</v>
      </c>
      <c r="E28" s="19">
        <v>1</v>
      </c>
    </row>
    <row r="29" spans="1:5" x14ac:dyDescent="0.25">
      <c r="A29" s="5" t="s">
        <v>36</v>
      </c>
      <c r="B29" s="19">
        <v>1</v>
      </c>
      <c r="C29" s="19">
        <v>1</v>
      </c>
      <c r="D29" s="19">
        <v>1</v>
      </c>
      <c r="E29" s="19">
        <v>1</v>
      </c>
    </row>
    <row r="30" spans="1:5" x14ac:dyDescent="0.25">
      <c r="A30" s="5" t="s">
        <v>37</v>
      </c>
      <c r="B30" s="19">
        <v>1</v>
      </c>
      <c r="C30" s="19">
        <v>1</v>
      </c>
      <c r="D30" s="19">
        <v>1</v>
      </c>
      <c r="E30" s="19">
        <v>1</v>
      </c>
    </row>
    <row r="31" spans="1:5" x14ac:dyDescent="0.25">
      <c r="A31" s="5" t="s">
        <v>38</v>
      </c>
      <c r="B31" s="19">
        <v>0</v>
      </c>
      <c r="C31" s="19">
        <v>1</v>
      </c>
      <c r="D31" s="19">
        <v>1</v>
      </c>
      <c r="E31" s="19">
        <v>1</v>
      </c>
    </row>
    <row r="32" spans="1:5" ht="13.8" thickBot="1" x14ac:dyDescent="0.3">
      <c r="A32" s="7" t="s">
        <v>39</v>
      </c>
      <c r="B32" s="19"/>
      <c r="C32" s="19"/>
      <c r="D32" s="19"/>
      <c r="E32" s="19"/>
    </row>
    <row r="33" spans="1:5" ht="13.8" thickBot="1" x14ac:dyDescent="0.3"/>
    <row r="34" spans="1:5" ht="13.8" thickBot="1" x14ac:dyDescent="0.3">
      <c r="A34" s="82" t="s">
        <v>86</v>
      </c>
      <c r="B34" s="83"/>
      <c r="C34" s="84"/>
    </row>
    <row r="35" spans="1:5" ht="14.4" x14ac:dyDescent="0.3">
      <c r="A35" s="21" t="s">
        <v>35</v>
      </c>
      <c r="B35" s="22" t="s">
        <v>85</v>
      </c>
      <c r="C35" s="23" t="s">
        <v>8</v>
      </c>
    </row>
    <row r="36" spans="1:5" x14ac:dyDescent="0.25">
      <c r="A36" s="5" t="s">
        <v>12</v>
      </c>
      <c r="B36" s="13">
        <v>0.23529411764705879</v>
      </c>
      <c r="C36" s="14">
        <v>0.23529411764705879</v>
      </c>
      <c r="D36" s="19"/>
      <c r="E36" s="19"/>
    </row>
    <row r="37" spans="1:5" x14ac:dyDescent="0.25">
      <c r="A37" s="5" t="s">
        <v>14</v>
      </c>
      <c r="B37" s="13">
        <v>0.125</v>
      </c>
      <c r="C37" s="14">
        <v>0.125</v>
      </c>
      <c r="D37" s="19"/>
      <c r="E37" s="19"/>
    </row>
    <row r="38" spans="1:5" x14ac:dyDescent="0.25">
      <c r="A38" s="5" t="s">
        <v>11</v>
      </c>
      <c r="B38" s="13">
        <v>0.23076923076923081</v>
      </c>
      <c r="C38" s="14">
        <v>0.23076923076923081</v>
      </c>
      <c r="D38" s="19"/>
      <c r="E38" s="19"/>
    </row>
    <row r="39" spans="1:5" ht="13.8" thickBot="1" x14ac:dyDescent="0.3">
      <c r="A39" s="5" t="s">
        <v>13</v>
      </c>
      <c r="B39" s="13">
        <v>0.16666666666666671</v>
      </c>
      <c r="C39" s="14">
        <v>0.16666666666666671</v>
      </c>
      <c r="D39" s="19"/>
      <c r="E39" s="19"/>
    </row>
    <row r="40" spans="1:5" ht="13.8" thickBot="1" x14ac:dyDescent="0.3">
      <c r="A40" s="48" t="s">
        <v>36</v>
      </c>
      <c r="B40" s="49">
        <v>0.25</v>
      </c>
      <c r="C40" s="50">
        <v>0.25</v>
      </c>
      <c r="D40" s="19"/>
      <c r="E40" s="19"/>
    </row>
    <row r="41" spans="1:5" x14ac:dyDescent="0.25">
      <c r="A41" s="5" t="s">
        <v>37</v>
      </c>
      <c r="B41" s="13">
        <v>0.22222222222222221</v>
      </c>
      <c r="C41" s="14">
        <v>0.22222222222222221</v>
      </c>
      <c r="D41" s="19"/>
      <c r="E41" s="19"/>
    </row>
    <row r="42" spans="1:5" x14ac:dyDescent="0.25">
      <c r="A42" s="5" t="s">
        <v>38</v>
      </c>
      <c r="B42" s="13">
        <v>0.2</v>
      </c>
      <c r="C42" s="14">
        <v>0.2</v>
      </c>
      <c r="D42" s="19"/>
      <c r="E42" s="19"/>
    </row>
    <row r="43" spans="1:5" ht="13.8" thickBot="1" x14ac:dyDescent="0.3">
      <c r="A43" s="7" t="s">
        <v>39</v>
      </c>
      <c r="B43" s="15">
        <v>0</v>
      </c>
      <c r="C43" s="16">
        <v>0</v>
      </c>
      <c r="D43" s="19"/>
      <c r="E43" s="19"/>
    </row>
    <row r="44" spans="1:5" ht="13.8" thickBot="1" x14ac:dyDescent="0.3"/>
    <row r="45" spans="1:5" ht="13.8" thickBot="1" x14ac:dyDescent="0.3">
      <c r="A45" s="82" t="s">
        <v>152</v>
      </c>
      <c r="B45" s="83"/>
    </row>
    <row r="46" spans="1:5" ht="14.4" x14ac:dyDescent="0.3">
      <c r="A46" s="10" t="s">
        <v>35</v>
      </c>
      <c r="B46" s="11" t="s">
        <v>9</v>
      </c>
    </row>
    <row r="47" spans="1:5" x14ac:dyDescent="0.25">
      <c r="A47" s="5" t="s">
        <v>12</v>
      </c>
      <c r="B47" s="19">
        <v>0.94444444444444442</v>
      </c>
    </row>
    <row r="48" spans="1:5" x14ac:dyDescent="0.25">
      <c r="A48" s="5" t="s">
        <v>14</v>
      </c>
      <c r="B48" s="19">
        <v>0.44444444444444442</v>
      </c>
    </row>
    <row r="49" spans="1:2" x14ac:dyDescent="0.25">
      <c r="A49" s="5" t="s">
        <v>11</v>
      </c>
      <c r="B49" s="19">
        <v>0.72222222222222221</v>
      </c>
    </row>
    <row r="50" spans="1:2" x14ac:dyDescent="0.25">
      <c r="A50" s="5" t="s">
        <v>13</v>
      </c>
      <c r="B50" s="19">
        <v>0.66666666666666663</v>
      </c>
    </row>
    <row r="51" spans="1:2" x14ac:dyDescent="0.25">
      <c r="A51" s="5" t="s">
        <v>36</v>
      </c>
      <c r="B51" s="19">
        <v>0.88888888888888884</v>
      </c>
    </row>
    <row r="52" spans="1:2" x14ac:dyDescent="0.25">
      <c r="A52" s="5" t="s">
        <v>37</v>
      </c>
      <c r="B52" s="19">
        <v>1</v>
      </c>
    </row>
    <row r="53" spans="1:2" x14ac:dyDescent="0.25">
      <c r="A53" s="5" t="s">
        <v>38</v>
      </c>
      <c r="B53" s="19">
        <v>0.55555555555555558</v>
      </c>
    </row>
    <row r="54" spans="1:2" ht="13.8" thickBot="1" x14ac:dyDescent="0.3">
      <c r="A54" s="7" t="s">
        <v>39</v>
      </c>
      <c r="B54" s="19">
        <v>0.33333333333333331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D805-5932-4C97-89D2-F23C8F3AD7E7}">
  <dimension ref="A1:T43"/>
  <sheetViews>
    <sheetView zoomScale="85" zoomScaleNormal="85" workbookViewId="0">
      <selection activeCell="C43" sqref="C43"/>
    </sheetView>
  </sheetViews>
  <sheetFormatPr defaultRowHeight="13.2" x14ac:dyDescent="0.25"/>
  <cols>
    <col min="1" max="1" width="54.44140625" bestFit="1" customWidth="1"/>
    <col min="2" max="2" width="9.44140625" customWidth="1"/>
    <col min="3" max="3" width="10" customWidth="1"/>
    <col min="4" max="4" width="9.88671875" customWidth="1"/>
    <col min="5" max="5" width="14.109375" customWidth="1"/>
    <col min="6" max="6" width="14.5546875" customWidth="1"/>
    <col min="7" max="10" width="10.33203125" customWidth="1"/>
    <col min="11" max="20" width="11" customWidth="1"/>
  </cols>
  <sheetData>
    <row r="1" spans="1:20" s="36" customFormat="1" ht="43.2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</row>
    <row r="2" spans="1:20" x14ac:dyDescent="0.25">
      <c r="A2" t="s">
        <v>101</v>
      </c>
      <c r="B2" t="s">
        <v>87</v>
      </c>
      <c r="C2">
        <v>547.5</v>
      </c>
      <c r="E2" t="s">
        <v>11</v>
      </c>
      <c r="F2" t="s">
        <v>12</v>
      </c>
      <c r="G2">
        <v>1841</v>
      </c>
      <c r="H2">
        <v>1527</v>
      </c>
      <c r="I2">
        <v>1510</v>
      </c>
      <c r="J2">
        <v>1210</v>
      </c>
      <c r="K2">
        <v>0.6</v>
      </c>
      <c r="L2">
        <v>0.57999999999999996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</row>
    <row r="3" spans="1:20" x14ac:dyDescent="0.25">
      <c r="A3" t="s">
        <v>101</v>
      </c>
      <c r="B3" t="s">
        <v>87</v>
      </c>
      <c r="C3">
        <v>547.5</v>
      </c>
      <c r="E3" t="s">
        <v>13</v>
      </c>
      <c r="F3" t="s">
        <v>12</v>
      </c>
      <c r="G3">
        <v>1841</v>
      </c>
      <c r="H3">
        <v>1527</v>
      </c>
      <c r="I3">
        <v>1510</v>
      </c>
      <c r="J3">
        <v>1210</v>
      </c>
      <c r="K3">
        <v>0.6</v>
      </c>
      <c r="L3">
        <v>0.57999999999999996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</row>
    <row r="4" spans="1:20" x14ac:dyDescent="0.25">
      <c r="A4" t="s">
        <v>101</v>
      </c>
      <c r="B4" t="s">
        <v>87</v>
      </c>
      <c r="C4">
        <v>547.5</v>
      </c>
      <c r="E4" t="s">
        <v>11</v>
      </c>
      <c r="F4" t="s">
        <v>14</v>
      </c>
      <c r="G4">
        <v>1978</v>
      </c>
      <c r="H4">
        <v>1525</v>
      </c>
      <c r="I4">
        <v>1443</v>
      </c>
      <c r="J4">
        <v>1157</v>
      </c>
      <c r="K4">
        <v>0.61</v>
      </c>
      <c r="L4">
        <v>0.56999999999999995</v>
      </c>
      <c r="M4">
        <v>0.59599999999999997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</row>
    <row r="5" spans="1:20" x14ac:dyDescent="0.25">
      <c r="A5" t="s">
        <v>101</v>
      </c>
      <c r="B5" t="s">
        <v>87</v>
      </c>
      <c r="C5">
        <v>547.5</v>
      </c>
      <c r="E5" t="s">
        <v>13</v>
      </c>
      <c r="F5" t="s">
        <v>14</v>
      </c>
      <c r="G5">
        <v>1978</v>
      </c>
      <c r="H5">
        <v>1525</v>
      </c>
      <c r="I5">
        <v>1443</v>
      </c>
      <c r="J5">
        <v>1157</v>
      </c>
      <c r="K5">
        <v>0.61</v>
      </c>
      <c r="L5">
        <v>0.56999999999999995</v>
      </c>
      <c r="M5">
        <v>0.59599999999999997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</row>
    <row r="6" spans="1:20" x14ac:dyDescent="0.25">
      <c r="A6" t="s">
        <v>102</v>
      </c>
      <c r="B6" t="s">
        <v>87</v>
      </c>
      <c r="C6">
        <v>547.5</v>
      </c>
      <c r="E6" t="s">
        <v>11</v>
      </c>
      <c r="F6" t="s">
        <v>12</v>
      </c>
      <c r="G6">
        <v>1524</v>
      </c>
      <c r="H6">
        <v>1184</v>
      </c>
      <c r="I6">
        <v>1387</v>
      </c>
      <c r="J6">
        <v>1054</v>
      </c>
      <c r="K6">
        <v>0.9</v>
      </c>
      <c r="L6">
        <v>0.89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5">
      <c r="A7" t="s">
        <v>102</v>
      </c>
      <c r="B7" t="s">
        <v>87</v>
      </c>
      <c r="C7">
        <v>547.5</v>
      </c>
      <c r="E7" t="s">
        <v>13</v>
      </c>
      <c r="F7" t="s">
        <v>12</v>
      </c>
      <c r="G7">
        <v>1524</v>
      </c>
      <c r="H7">
        <v>1184</v>
      </c>
      <c r="I7">
        <v>1387</v>
      </c>
      <c r="J7">
        <v>1054</v>
      </c>
      <c r="K7">
        <v>0.9</v>
      </c>
      <c r="L7">
        <v>0.89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5">
      <c r="A8" t="s">
        <v>102</v>
      </c>
      <c r="B8" t="s">
        <v>87</v>
      </c>
      <c r="C8">
        <v>547.5</v>
      </c>
      <c r="E8" t="s">
        <v>11</v>
      </c>
      <c r="F8" t="s">
        <v>14</v>
      </c>
      <c r="G8">
        <v>1527</v>
      </c>
      <c r="H8">
        <v>1067</v>
      </c>
      <c r="I8">
        <v>1322</v>
      </c>
      <c r="J8">
        <v>951</v>
      </c>
      <c r="K8">
        <v>0.92</v>
      </c>
      <c r="L8">
        <v>0.91</v>
      </c>
      <c r="M8">
        <v>1.4E-2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5">
      <c r="A9" t="s">
        <v>102</v>
      </c>
      <c r="B9" t="s">
        <v>87</v>
      </c>
      <c r="C9">
        <v>547.5</v>
      </c>
      <c r="E9" t="s">
        <v>13</v>
      </c>
      <c r="F9" t="s">
        <v>14</v>
      </c>
      <c r="G9">
        <v>1527</v>
      </c>
      <c r="H9">
        <v>1067</v>
      </c>
      <c r="I9">
        <v>1322</v>
      </c>
      <c r="J9">
        <v>951</v>
      </c>
      <c r="K9">
        <v>0.92</v>
      </c>
      <c r="L9">
        <v>0.91</v>
      </c>
      <c r="M9">
        <v>1.4E-2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5">
      <c r="A10" t="s">
        <v>88</v>
      </c>
      <c r="B10" t="s">
        <v>87</v>
      </c>
      <c r="C10">
        <v>547.5</v>
      </c>
      <c r="E10" t="s">
        <v>11</v>
      </c>
      <c r="F10" t="s">
        <v>12</v>
      </c>
      <c r="G10">
        <v>4312</v>
      </c>
      <c r="H10">
        <v>3486</v>
      </c>
      <c r="I10">
        <v>3762</v>
      </c>
      <c r="J10">
        <v>2982</v>
      </c>
      <c r="K10">
        <v>0.48</v>
      </c>
      <c r="L10">
        <v>0.46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</row>
    <row r="11" spans="1:20" x14ac:dyDescent="0.25">
      <c r="A11" t="s">
        <v>88</v>
      </c>
      <c r="B11" t="s">
        <v>87</v>
      </c>
      <c r="C11">
        <v>547.5</v>
      </c>
      <c r="E11" t="s">
        <v>13</v>
      </c>
      <c r="F11" t="s">
        <v>12</v>
      </c>
      <c r="G11">
        <v>4312</v>
      </c>
      <c r="H11">
        <v>3486</v>
      </c>
      <c r="I11">
        <v>3762</v>
      </c>
      <c r="J11">
        <v>2982</v>
      </c>
      <c r="K11">
        <v>0.48</v>
      </c>
      <c r="L11">
        <v>0.46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</row>
    <row r="12" spans="1:20" x14ac:dyDescent="0.25">
      <c r="A12" t="s">
        <v>88</v>
      </c>
      <c r="B12" t="s">
        <v>87</v>
      </c>
      <c r="C12">
        <v>547.5</v>
      </c>
      <c r="E12" t="s">
        <v>11</v>
      </c>
      <c r="F12" t="s">
        <v>14</v>
      </c>
      <c r="G12">
        <v>2722</v>
      </c>
      <c r="H12">
        <v>2429</v>
      </c>
      <c r="I12">
        <v>2342</v>
      </c>
      <c r="J12">
        <v>2090</v>
      </c>
      <c r="K12">
        <v>0.52</v>
      </c>
      <c r="L12">
        <v>0.47</v>
      </c>
      <c r="M12">
        <v>0.21299999999999999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 x14ac:dyDescent="0.25">
      <c r="A13" t="s">
        <v>88</v>
      </c>
      <c r="B13" t="s">
        <v>87</v>
      </c>
      <c r="C13">
        <v>547.5</v>
      </c>
      <c r="E13" t="s">
        <v>13</v>
      </c>
      <c r="F13" t="s">
        <v>14</v>
      </c>
      <c r="G13">
        <v>2722</v>
      </c>
      <c r="H13">
        <v>2429</v>
      </c>
      <c r="I13">
        <v>2342</v>
      </c>
      <c r="J13">
        <v>2090</v>
      </c>
      <c r="K13">
        <v>0.52</v>
      </c>
      <c r="L13">
        <v>0.47</v>
      </c>
      <c r="M13">
        <v>0.21299999999999999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 x14ac:dyDescent="0.25">
      <c r="A14" t="s">
        <v>103</v>
      </c>
      <c r="B14" t="s">
        <v>87</v>
      </c>
      <c r="C14">
        <v>547.5</v>
      </c>
      <c r="E14" t="s">
        <v>11</v>
      </c>
      <c r="F14" t="s">
        <v>12</v>
      </c>
      <c r="G14">
        <v>1960</v>
      </c>
      <c r="H14">
        <v>1553</v>
      </c>
      <c r="I14">
        <v>1920</v>
      </c>
      <c r="J14">
        <v>1514</v>
      </c>
      <c r="K14">
        <v>0.99</v>
      </c>
      <c r="L14">
        <v>0.99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5">
      <c r="A15" t="s">
        <v>103</v>
      </c>
      <c r="B15" t="s">
        <v>87</v>
      </c>
      <c r="C15">
        <v>547.5</v>
      </c>
      <c r="E15" t="s">
        <v>13</v>
      </c>
      <c r="F15" t="s">
        <v>12</v>
      </c>
      <c r="G15">
        <v>1960</v>
      </c>
      <c r="H15">
        <v>1553</v>
      </c>
      <c r="I15">
        <v>1920</v>
      </c>
      <c r="J15">
        <v>1514</v>
      </c>
      <c r="K15">
        <v>0.99</v>
      </c>
      <c r="L15">
        <v>0.99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5">
      <c r="A16" t="s">
        <v>103</v>
      </c>
      <c r="B16" t="s">
        <v>87</v>
      </c>
      <c r="C16">
        <v>547.5</v>
      </c>
      <c r="E16" t="s">
        <v>11</v>
      </c>
      <c r="F16" t="s">
        <v>14</v>
      </c>
      <c r="G16">
        <v>2081</v>
      </c>
      <c r="H16">
        <v>1557</v>
      </c>
      <c r="I16">
        <v>1989</v>
      </c>
      <c r="J16">
        <v>1507</v>
      </c>
      <c r="K16">
        <v>0.99</v>
      </c>
      <c r="L16">
        <v>0.99</v>
      </c>
      <c r="M16">
        <v>1E-3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t="s">
        <v>103</v>
      </c>
      <c r="B17" t="s">
        <v>87</v>
      </c>
      <c r="C17">
        <v>547.5</v>
      </c>
      <c r="E17" t="s">
        <v>13</v>
      </c>
      <c r="F17" t="s">
        <v>14</v>
      </c>
      <c r="G17">
        <v>2081</v>
      </c>
      <c r="H17">
        <v>1557</v>
      </c>
      <c r="I17">
        <v>1989</v>
      </c>
      <c r="J17">
        <v>1507</v>
      </c>
      <c r="K17">
        <v>0.99</v>
      </c>
      <c r="L17">
        <v>0.99</v>
      </c>
      <c r="M17">
        <v>1E-3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25">
      <c r="A18" t="s">
        <v>104</v>
      </c>
      <c r="B18" t="s">
        <v>87</v>
      </c>
      <c r="C18">
        <v>547.5</v>
      </c>
      <c r="E18" t="s">
        <v>11</v>
      </c>
      <c r="F18" t="s">
        <v>12</v>
      </c>
      <c r="G18">
        <v>1740</v>
      </c>
      <c r="H18">
        <v>1389</v>
      </c>
      <c r="I18">
        <v>1691</v>
      </c>
      <c r="J18">
        <v>1342</v>
      </c>
      <c r="K18">
        <v>0.98</v>
      </c>
      <c r="L18">
        <v>0.98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t="s">
        <v>104</v>
      </c>
      <c r="B19" t="s">
        <v>87</v>
      </c>
      <c r="C19">
        <v>547.5</v>
      </c>
      <c r="E19" t="s">
        <v>13</v>
      </c>
      <c r="F19" t="s">
        <v>12</v>
      </c>
      <c r="G19">
        <v>1740</v>
      </c>
      <c r="H19">
        <v>1389</v>
      </c>
      <c r="I19">
        <v>1691</v>
      </c>
      <c r="J19">
        <v>1342</v>
      </c>
      <c r="K19">
        <v>0.98</v>
      </c>
      <c r="L19">
        <v>0.98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5">
      <c r="A20" t="s">
        <v>104</v>
      </c>
      <c r="B20" t="s">
        <v>87</v>
      </c>
      <c r="C20">
        <v>547.5</v>
      </c>
      <c r="E20" t="s">
        <v>11</v>
      </c>
      <c r="F20" t="s">
        <v>14</v>
      </c>
      <c r="G20">
        <v>1768</v>
      </c>
      <c r="H20">
        <v>1388</v>
      </c>
      <c r="I20">
        <v>1688</v>
      </c>
      <c r="J20">
        <v>1331</v>
      </c>
      <c r="K20">
        <v>0.99</v>
      </c>
      <c r="L20">
        <v>0.98</v>
      </c>
      <c r="M20">
        <v>0.33900000000000002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</row>
    <row r="21" spans="1:20" x14ac:dyDescent="0.25">
      <c r="A21" t="s">
        <v>104</v>
      </c>
      <c r="B21" t="s">
        <v>87</v>
      </c>
      <c r="C21">
        <v>547.5</v>
      </c>
      <c r="E21" t="s">
        <v>13</v>
      </c>
      <c r="F21" t="s">
        <v>14</v>
      </c>
      <c r="G21">
        <v>1768</v>
      </c>
      <c r="H21">
        <v>1388</v>
      </c>
      <c r="I21">
        <v>1688</v>
      </c>
      <c r="J21">
        <v>1331</v>
      </c>
      <c r="K21">
        <v>0.99</v>
      </c>
      <c r="L21">
        <v>0.98</v>
      </c>
      <c r="M21">
        <v>0.33900000000000002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</row>
    <row r="22" spans="1:20" x14ac:dyDescent="0.25">
      <c r="A22" t="s">
        <v>105</v>
      </c>
      <c r="B22" t="s">
        <v>87</v>
      </c>
      <c r="C22">
        <v>547.5</v>
      </c>
      <c r="E22" t="s">
        <v>11</v>
      </c>
      <c r="F22" t="s">
        <v>12</v>
      </c>
      <c r="G22">
        <v>1320</v>
      </c>
      <c r="H22">
        <v>1041</v>
      </c>
      <c r="I22">
        <v>1178</v>
      </c>
      <c r="J22">
        <v>905</v>
      </c>
      <c r="K22">
        <v>0.88</v>
      </c>
      <c r="L22">
        <v>0.88</v>
      </c>
      <c r="M22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t="s">
        <v>105</v>
      </c>
      <c r="B23" t="s">
        <v>87</v>
      </c>
      <c r="C23">
        <v>547.5</v>
      </c>
      <c r="E23" t="s">
        <v>13</v>
      </c>
      <c r="F23" t="s">
        <v>12</v>
      </c>
      <c r="G23">
        <v>1320</v>
      </c>
      <c r="H23">
        <v>1041</v>
      </c>
      <c r="I23">
        <v>1178</v>
      </c>
      <c r="J23">
        <v>905</v>
      </c>
      <c r="K23">
        <v>0.88</v>
      </c>
      <c r="L23">
        <v>0.88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t="s">
        <v>105</v>
      </c>
      <c r="B24" t="s">
        <v>87</v>
      </c>
      <c r="C24">
        <v>547.5</v>
      </c>
      <c r="E24" t="s">
        <v>11</v>
      </c>
      <c r="F24" t="s">
        <v>14</v>
      </c>
      <c r="G24">
        <v>1223</v>
      </c>
      <c r="H24">
        <v>912</v>
      </c>
      <c r="I24">
        <v>1081</v>
      </c>
      <c r="J24">
        <v>805</v>
      </c>
      <c r="K24">
        <v>0.91</v>
      </c>
      <c r="L24">
        <v>0.9</v>
      </c>
      <c r="M24">
        <v>2.1000000000000001E-2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25">
      <c r="A25" t="s">
        <v>105</v>
      </c>
      <c r="B25" t="s">
        <v>87</v>
      </c>
      <c r="C25">
        <v>547.5</v>
      </c>
      <c r="E25" t="s">
        <v>13</v>
      </c>
      <c r="F25" t="s">
        <v>14</v>
      </c>
      <c r="G25">
        <v>1223</v>
      </c>
      <c r="H25">
        <v>912</v>
      </c>
      <c r="I25">
        <v>1081</v>
      </c>
      <c r="J25">
        <v>805</v>
      </c>
      <c r="K25">
        <v>0.91</v>
      </c>
      <c r="L25">
        <v>0.9</v>
      </c>
      <c r="M25">
        <v>2.1000000000000001E-2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</row>
    <row r="26" spans="1:20" x14ac:dyDescent="0.25">
      <c r="A26" t="s">
        <v>89</v>
      </c>
      <c r="B26" t="s">
        <v>87</v>
      </c>
      <c r="C26">
        <v>547.5</v>
      </c>
      <c r="E26" t="s">
        <v>11</v>
      </c>
      <c r="F26" t="s">
        <v>12</v>
      </c>
      <c r="G26">
        <v>2206</v>
      </c>
      <c r="H26">
        <v>1773</v>
      </c>
      <c r="I26">
        <v>1998</v>
      </c>
      <c r="J26">
        <v>1576</v>
      </c>
      <c r="K26">
        <v>0.81</v>
      </c>
      <c r="L26">
        <v>0.81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</row>
    <row r="27" spans="1:20" x14ac:dyDescent="0.25">
      <c r="A27" t="s">
        <v>89</v>
      </c>
      <c r="B27" t="s">
        <v>87</v>
      </c>
      <c r="C27">
        <v>547.5</v>
      </c>
      <c r="E27" t="s">
        <v>13</v>
      </c>
      <c r="F27" t="s">
        <v>12</v>
      </c>
      <c r="G27">
        <v>2206</v>
      </c>
      <c r="H27">
        <v>1773</v>
      </c>
      <c r="I27">
        <v>1998</v>
      </c>
      <c r="J27">
        <v>1576</v>
      </c>
      <c r="K27">
        <v>0.81</v>
      </c>
      <c r="L27">
        <v>0.81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 x14ac:dyDescent="0.25">
      <c r="A28" t="s">
        <v>89</v>
      </c>
      <c r="B28" t="s">
        <v>87</v>
      </c>
      <c r="C28">
        <v>547.5</v>
      </c>
      <c r="E28" t="s">
        <v>11</v>
      </c>
      <c r="F28" t="s">
        <v>14</v>
      </c>
      <c r="G28">
        <v>2075</v>
      </c>
      <c r="H28">
        <v>1731</v>
      </c>
      <c r="I28">
        <v>1825</v>
      </c>
      <c r="J28">
        <v>1527</v>
      </c>
      <c r="K28">
        <v>0.82</v>
      </c>
      <c r="L28">
        <v>0.8</v>
      </c>
      <c r="M28">
        <v>0.52800000000000002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</row>
    <row r="29" spans="1:20" x14ac:dyDescent="0.25">
      <c r="A29" t="s">
        <v>89</v>
      </c>
      <c r="B29" t="s">
        <v>87</v>
      </c>
      <c r="C29">
        <v>547.5</v>
      </c>
      <c r="E29" t="s">
        <v>13</v>
      </c>
      <c r="F29" t="s">
        <v>14</v>
      </c>
      <c r="G29">
        <v>2075</v>
      </c>
      <c r="H29">
        <v>1731</v>
      </c>
      <c r="I29">
        <v>1825</v>
      </c>
      <c r="J29">
        <v>1527</v>
      </c>
      <c r="K29">
        <v>0.82</v>
      </c>
      <c r="L29">
        <v>0.8</v>
      </c>
      <c r="M29">
        <v>0.52800000000000002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</row>
    <row r="30" spans="1:20" x14ac:dyDescent="0.25">
      <c r="A30" t="s">
        <v>90</v>
      </c>
      <c r="B30" t="s">
        <v>87</v>
      </c>
      <c r="C30">
        <v>547.5</v>
      </c>
      <c r="E30" t="s">
        <v>11</v>
      </c>
      <c r="F30" t="s">
        <v>12</v>
      </c>
      <c r="G30">
        <v>1162</v>
      </c>
      <c r="H30">
        <v>897</v>
      </c>
      <c r="I30">
        <v>1066</v>
      </c>
      <c r="J30">
        <v>804</v>
      </c>
      <c r="K30">
        <v>0.94</v>
      </c>
      <c r="L30">
        <v>0.94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  <row r="31" spans="1:20" x14ac:dyDescent="0.25">
      <c r="A31" t="s">
        <v>90</v>
      </c>
      <c r="B31" t="s">
        <v>87</v>
      </c>
      <c r="C31">
        <v>547.5</v>
      </c>
      <c r="E31" t="s">
        <v>13</v>
      </c>
      <c r="F31" t="s">
        <v>12</v>
      </c>
      <c r="G31">
        <v>1162</v>
      </c>
      <c r="H31">
        <v>897</v>
      </c>
      <c r="I31">
        <v>1066</v>
      </c>
      <c r="J31">
        <v>804</v>
      </c>
      <c r="K31">
        <v>0.94</v>
      </c>
      <c r="L31">
        <v>0.94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</row>
    <row r="32" spans="1:20" x14ac:dyDescent="0.25">
      <c r="A32" t="s">
        <v>90</v>
      </c>
      <c r="B32" t="s">
        <v>87</v>
      </c>
      <c r="C32">
        <v>547.5</v>
      </c>
      <c r="E32" t="s">
        <v>11</v>
      </c>
      <c r="F32" t="s">
        <v>14</v>
      </c>
      <c r="G32">
        <v>1059</v>
      </c>
      <c r="H32">
        <v>791</v>
      </c>
      <c r="I32">
        <v>981</v>
      </c>
      <c r="J32">
        <v>726</v>
      </c>
      <c r="K32">
        <v>0.96</v>
      </c>
      <c r="L32">
        <v>0.96</v>
      </c>
      <c r="M32">
        <v>3.0000000000000001E-3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</row>
    <row r="33" spans="1:20" x14ac:dyDescent="0.25">
      <c r="A33" t="s">
        <v>90</v>
      </c>
      <c r="B33" t="s">
        <v>87</v>
      </c>
      <c r="C33">
        <v>547.5</v>
      </c>
      <c r="E33" t="s">
        <v>13</v>
      </c>
      <c r="F33" t="s">
        <v>14</v>
      </c>
      <c r="G33">
        <v>1059</v>
      </c>
      <c r="H33">
        <v>791</v>
      </c>
      <c r="I33">
        <v>981</v>
      </c>
      <c r="J33">
        <v>726</v>
      </c>
      <c r="K33">
        <v>0.96</v>
      </c>
      <c r="L33">
        <v>0.96</v>
      </c>
      <c r="M33">
        <v>3.0000000000000001E-3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</row>
    <row r="34" spans="1:20" x14ac:dyDescent="0.25">
      <c r="A34" t="s">
        <v>92</v>
      </c>
      <c r="B34" t="s">
        <v>87</v>
      </c>
      <c r="C34">
        <v>547.5</v>
      </c>
      <c r="E34" t="s">
        <v>11</v>
      </c>
      <c r="F34" t="s">
        <v>12</v>
      </c>
      <c r="G34">
        <v>1118</v>
      </c>
      <c r="H34">
        <v>919</v>
      </c>
      <c r="I34">
        <v>975</v>
      </c>
      <c r="J34">
        <v>780</v>
      </c>
      <c r="K34">
        <v>0.87</v>
      </c>
      <c r="L34">
        <v>0.87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1:20" x14ac:dyDescent="0.25">
      <c r="A35" t="s">
        <v>92</v>
      </c>
      <c r="B35" t="s">
        <v>87</v>
      </c>
      <c r="C35">
        <v>547.5</v>
      </c>
      <c r="E35" t="s">
        <v>13</v>
      </c>
      <c r="F35" t="s">
        <v>12</v>
      </c>
      <c r="G35">
        <v>1118</v>
      </c>
      <c r="H35">
        <v>919</v>
      </c>
      <c r="I35">
        <v>975</v>
      </c>
      <c r="J35">
        <v>780</v>
      </c>
      <c r="K35">
        <v>0.87</v>
      </c>
      <c r="L35">
        <v>0.87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</row>
    <row r="36" spans="1:20" x14ac:dyDescent="0.25">
      <c r="A36" t="s">
        <v>92</v>
      </c>
      <c r="B36" t="s">
        <v>87</v>
      </c>
      <c r="C36">
        <v>547.5</v>
      </c>
      <c r="E36" t="s">
        <v>11</v>
      </c>
      <c r="F36" t="s">
        <v>14</v>
      </c>
      <c r="G36">
        <v>1110</v>
      </c>
      <c r="H36">
        <v>909</v>
      </c>
      <c r="I36">
        <v>970</v>
      </c>
      <c r="J36">
        <v>775</v>
      </c>
      <c r="K36">
        <v>0.87</v>
      </c>
      <c r="L36">
        <v>0.86</v>
      </c>
      <c r="M36">
        <v>0.86099999999999999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</row>
    <row r="37" spans="1:20" x14ac:dyDescent="0.25">
      <c r="A37" t="s">
        <v>92</v>
      </c>
      <c r="B37" t="s">
        <v>87</v>
      </c>
      <c r="C37">
        <v>547.5</v>
      </c>
      <c r="E37" t="s">
        <v>13</v>
      </c>
      <c r="F37" t="s">
        <v>14</v>
      </c>
      <c r="G37">
        <v>1110</v>
      </c>
      <c r="H37">
        <v>909</v>
      </c>
      <c r="I37">
        <v>970</v>
      </c>
      <c r="J37">
        <v>775</v>
      </c>
      <c r="K37">
        <v>0.87</v>
      </c>
      <c r="L37">
        <v>0.86</v>
      </c>
      <c r="M37">
        <v>0.86099999999999999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</row>
    <row r="38" spans="1:20" x14ac:dyDescent="0.25">
      <c r="A38" t="s">
        <v>93</v>
      </c>
      <c r="B38" t="s">
        <v>87</v>
      </c>
      <c r="C38">
        <v>547.5</v>
      </c>
      <c r="E38" t="s">
        <v>11</v>
      </c>
      <c r="F38" t="s">
        <v>12</v>
      </c>
      <c r="G38">
        <v>1510</v>
      </c>
      <c r="H38">
        <v>1159</v>
      </c>
      <c r="I38">
        <v>1331</v>
      </c>
      <c r="J38">
        <v>989</v>
      </c>
      <c r="K38">
        <v>0.83</v>
      </c>
      <c r="L38">
        <v>0.82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</row>
    <row r="39" spans="1:20" x14ac:dyDescent="0.25">
      <c r="A39" t="s">
        <v>93</v>
      </c>
      <c r="B39" t="s">
        <v>87</v>
      </c>
      <c r="C39">
        <v>547.5</v>
      </c>
      <c r="E39" t="s">
        <v>13</v>
      </c>
      <c r="F39" t="s">
        <v>12</v>
      </c>
      <c r="G39">
        <v>1510</v>
      </c>
      <c r="H39">
        <v>1159</v>
      </c>
      <c r="I39">
        <v>1331</v>
      </c>
      <c r="J39">
        <v>989</v>
      </c>
      <c r="K39">
        <v>0.83</v>
      </c>
      <c r="L39">
        <v>0.82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0" spans="1:20" x14ac:dyDescent="0.25">
      <c r="A40" t="s">
        <v>93</v>
      </c>
      <c r="B40" t="s">
        <v>87</v>
      </c>
      <c r="C40">
        <v>547.5</v>
      </c>
      <c r="E40" t="s">
        <v>11</v>
      </c>
      <c r="F40" t="s">
        <v>14</v>
      </c>
      <c r="G40">
        <v>1511</v>
      </c>
      <c r="H40">
        <v>1017</v>
      </c>
      <c r="I40">
        <v>1243</v>
      </c>
      <c r="J40">
        <v>871</v>
      </c>
      <c r="K40">
        <v>0.87</v>
      </c>
      <c r="L40">
        <v>0.85</v>
      </c>
      <c r="M40">
        <v>0.03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</row>
    <row r="41" spans="1:20" x14ac:dyDescent="0.25">
      <c r="A41" t="s">
        <v>93</v>
      </c>
      <c r="B41" t="s">
        <v>87</v>
      </c>
      <c r="C41">
        <v>547.5</v>
      </c>
      <c r="E41" t="s">
        <v>13</v>
      </c>
      <c r="F41" t="s">
        <v>14</v>
      </c>
      <c r="G41">
        <v>1511</v>
      </c>
      <c r="H41">
        <v>1017</v>
      </c>
      <c r="I41">
        <v>1243</v>
      </c>
      <c r="J41">
        <v>871</v>
      </c>
      <c r="K41">
        <v>0.87</v>
      </c>
      <c r="L41">
        <v>0.85</v>
      </c>
      <c r="M41">
        <v>0.03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</row>
    <row r="43" spans="1:20" x14ac:dyDescent="0.25">
      <c r="G43" s="47"/>
      <c r="H43" s="47"/>
      <c r="I43" s="47"/>
      <c r="J43" s="47"/>
    </row>
  </sheetData>
  <conditionalFormatting sqref="N2: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A706-27F0-41F8-A4D2-DD5F0A1F3010}">
  <dimension ref="A1:E54"/>
  <sheetViews>
    <sheetView topLeftCell="A24" zoomScale="115" zoomScaleNormal="115" workbookViewId="0">
      <selection activeCell="E29" sqref="E29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1</v>
      </c>
      <c r="C3" s="19">
        <v>1</v>
      </c>
      <c r="D3" s="19">
        <v>1</v>
      </c>
      <c r="E3" s="19">
        <v>1</v>
      </c>
    </row>
    <row r="4" spans="1:5" x14ac:dyDescent="0.25">
      <c r="A4" s="5" t="s">
        <v>14</v>
      </c>
      <c r="B4" s="19">
        <v>1</v>
      </c>
      <c r="C4" s="19">
        <v>1</v>
      </c>
      <c r="D4" s="19">
        <v>1</v>
      </c>
      <c r="E4" s="19">
        <v>1</v>
      </c>
    </row>
    <row r="5" spans="1:5" x14ac:dyDescent="0.25">
      <c r="A5" s="5" t="s">
        <v>11</v>
      </c>
      <c r="B5" s="19">
        <v>1</v>
      </c>
      <c r="C5" s="19">
        <v>1</v>
      </c>
      <c r="D5" s="19">
        <v>1</v>
      </c>
      <c r="E5" s="19">
        <v>1</v>
      </c>
    </row>
    <row r="6" spans="1:5" x14ac:dyDescent="0.25">
      <c r="A6" s="5" t="s">
        <v>13</v>
      </c>
      <c r="B6" s="19">
        <v>1</v>
      </c>
      <c r="C6" s="19">
        <v>1</v>
      </c>
      <c r="D6" s="19">
        <v>1</v>
      </c>
      <c r="E6" s="19">
        <v>1</v>
      </c>
    </row>
    <row r="7" spans="1:5" x14ac:dyDescent="0.25">
      <c r="A7" s="5" t="s">
        <v>36</v>
      </c>
      <c r="B7" s="19">
        <v>1</v>
      </c>
      <c r="C7" s="19">
        <v>1</v>
      </c>
      <c r="D7" s="19">
        <v>1</v>
      </c>
      <c r="E7" s="19">
        <v>1</v>
      </c>
    </row>
    <row r="8" spans="1:5" x14ac:dyDescent="0.25">
      <c r="A8" s="5" t="s">
        <v>37</v>
      </c>
      <c r="B8" s="19">
        <v>1</v>
      </c>
      <c r="C8" s="19">
        <v>1</v>
      </c>
      <c r="D8" s="19">
        <v>1</v>
      </c>
      <c r="E8" s="19">
        <v>1</v>
      </c>
    </row>
    <row r="9" spans="1:5" x14ac:dyDescent="0.25">
      <c r="A9" s="5" t="s">
        <v>38</v>
      </c>
      <c r="B9" s="19">
        <v>1</v>
      </c>
      <c r="C9" s="19">
        <v>1</v>
      </c>
      <c r="D9" s="19">
        <v>1</v>
      </c>
      <c r="E9" s="19">
        <v>1</v>
      </c>
    </row>
    <row r="10" spans="1:5" ht="13.8" thickBot="1" x14ac:dyDescent="0.3">
      <c r="A10" s="7" t="s">
        <v>39</v>
      </c>
      <c r="B10" s="19">
        <v>1</v>
      </c>
      <c r="C10" s="19">
        <v>1</v>
      </c>
      <c r="D10" s="19">
        <v>1</v>
      </c>
      <c r="E10" s="19">
        <v>1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1</v>
      </c>
      <c r="C14" s="19">
        <v>1</v>
      </c>
      <c r="D14" s="19">
        <v>1</v>
      </c>
      <c r="E14" s="19">
        <v>1</v>
      </c>
    </row>
    <row r="15" spans="1:5" x14ac:dyDescent="0.25">
      <c r="A15" s="5" t="s">
        <v>14</v>
      </c>
      <c r="B15" s="19">
        <v>1</v>
      </c>
      <c r="C15" s="19">
        <v>1</v>
      </c>
      <c r="D15" s="19">
        <v>1</v>
      </c>
      <c r="E15" s="19">
        <v>1</v>
      </c>
    </row>
    <row r="16" spans="1:5" x14ac:dyDescent="0.25">
      <c r="A16" s="5" t="s">
        <v>11</v>
      </c>
      <c r="B16" s="19">
        <v>1</v>
      </c>
      <c r="C16" s="19">
        <v>1</v>
      </c>
      <c r="D16" s="19">
        <v>1</v>
      </c>
      <c r="E16" s="19">
        <v>1</v>
      </c>
    </row>
    <row r="17" spans="1:5" ht="13.8" thickBot="1" x14ac:dyDescent="0.3">
      <c r="A17" s="5" t="s">
        <v>13</v>
      </c>
      <c r="B17" s="19">
        <v>1</v>
      </c>
      <c r="C17" s="19">
        <v>1</v>
      </c>
      <c r="D17" s="19">
        <v>1</v>
      </c>
      <c r="E17" s="19">
        <v>1</v>
      </c>
    </row>
    <row r="18" spans="1:5" x14ac:dyDescent="0.25">
      <c r="A18" s="2" t="s">
        <v>36</v>
      </c>
      <c r="B18" s="37">
        <v>1</v>
      </c>
      <c r="C18" s="37">
        <v>1</v>
      </c>
      <c r="D18" s="37">
        <v>1</v>
      </c>
      <c r="E18" s="38">
        <v>1</v>
      </c>
    </row>
    <row r="19" spans="1:5" x14ac:dyDescent="0.25">
      <c r="A19" s="5" t="s">
        <v>37</v>
      </c>
      <c r="B19" s="13">
        <v>1</v>
      </c>
      <c r="C19" s="13">
        <v>1</v>
      </c>
      <c r="D19" s="13">
        <v>1</v>
      </c>
      <c r="E19" s="14">
        <v>1</v>
      </c>
    </row>
    <row r="20" spans="1:5" x14ac:dyDescent="0.25">
      <c r="A20" s="5" t="s">
        <v>38</v>
      </c>
      <c r="B20" s="13">
        <v>1</v>
      </c>
      <c r="C20" s="13">
        <v>1</v>
      </c>
      <c r="D20" s="13">
        <v>1</v>
      </c>
      <c r="E20" s="14">
        <v>1</v>
      </c>
    </row>
    <row r="21" spans="1:5" ht="13.8" thickBot="1" x14ac:dyDescent="0.3">
      <c r="A21" s="7" t="s">
        <v>39</v>
      </c>
      <c r="B21" s="15">
        <v>1</v>
      </c>
      <c r="C21" s="15">
        <v>1</v>
      </c>
      <c r="D21" s="15">
        <v>1</v>
      </c>
      <c r="E21" s="16">
        <v>1</v>
      </c>
    </row>
    <row r="22" spans="1:5" ht="13.8" thickBot="1" x14ac:dyDescent="0.3"/>
    <row r="23" spans="1:5" ht="13.8" thickBot="1" x14ac:dyDescent="0.3">
      <c r="A23" s="82" t="s">
        <v>41</v>
      </c>
      <c r="B23" s="83"/>
      <c r="C23" s="83"/>
      <c r="D23" s="83"/>
      <c r="E23" s="84"/>
    </row>
    <row r="24" spans="1:5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5" x14ac:dyDescent="0.25">
      <c r="A25" s="5" t="s">
        <v>12</v>
      </c>
      <c r="B25" s="19">
        <v>1</v>
      </c>
      <c r="C25" s="19">
        <v>1</v>
      </c>
      <c r="D25" s="19">
        <v>1</v>
      </c>
      <c r="E25" s="19">
        <v>1</v>
      </c>
    </row>
    <row r="26" spans="1:5" x14ac:dyDescent="0.25">
      <c r="A26" s="5" t="s">
        <v>14</v>
      </c>
      <c r="B26" s="19">
        <v>1</v>
      </c>
      <c r="C26" s="19">
        <v>1</v>
      </c>
      <c r="D26" s="19">
        <v>1</v>
      </c>
      <c r="E26" s="19">
        <v>1</v>
      </c>
    </row>
    <row r="27" spans="1:5" x14ac:dyDescent="0.25">
      <c r="A27" s="5" t="s">
        <v>11</v>
      </c>
      <c r="B27" s="19">
        <v>1</v>
      </c>
      <c r="C27" s="19">
        <v>1</v>
      </c>
      <c r="D27" s="19">
        <v>1</v>
      </c>
      <c r="E27" s="19">
        <v>1</v>
      </c>
    </row>
    <row r="28" spans="1:5" x14ac:dyDescent="0.25">
      <c r="A28" s="5" t="s">
        <v>13</v>
      </c>
      <c r="B28" s="19">
        <v>1</v>
      </c>
      <c r="C28" s="19">
        <v>1</v>
      </c>
      <c r="D28" s="19">
        <v>1</v>
      </c>
      <c r="E28" s="19">
        <v>1</v>
      </c>
    </row>
    <row r="29" spans="1:5" x14ac:dyDescent="0.25">
      <c r="A29" s="5" t="s">
        <v>36</v>
      </c>
      <c r="B29" s="19">
        <v>1</v>
      </c>
      <c r="C29" s="19">
        <v>1</v>
      </c>
      <c r="D29" s="19">
        <v>1</v>
      </c>
      <c r="E29" s="19">
        <v>1</v>
      </c>
    </row>
    <row r="30" spans="1:5" x14ac:dyDescent="0.25">
      <c r="A30" s="5" t="s">
        <v>37</v>
      </c>
      <c r="B30" s="19">
        <v>1</v>
      </c>
      <c r="C30" s="19">
        <v>1</v>
      </c>
      <c r="D30" s="19">
        <v>1</v>
      </c>
      <c r="E30" s="19">
        <v>1</v>
      </c>
    </row>
    <row r="31" spans="1:5" x14ac:dyDescent="0.25">
      <c r="A31" s="5" t="s">
        <v>38</v>
      </c>
      <c r="B31" s="19">
        <v>1</v>
      </c>
      <c r="C31" s="19">
        <v>1</v>
      </c>
      <c r="D31" s="19">
        <v>1</v>
      </c>
      <c r="E31" s="19">
        <v>1</v>
      </c>
    </row>
    <row r="32" spans="1:5" ht="13.8" thickBot="1" x14ac:dyDescent="0.3">
      <c r="A32" s="7" t="s">
        <v>39</v>
      </c>
      <c r="B32" s="19">
        <v>1</v>
      </c>
      <c r="C32" s="19">
        <v>1</v>
      </c>
      <c r="D32" s="19">
        <v>1</v>
      </c>
      <c r="E32" s="19">
        <v>1</v>
      </c>
    </row>
    <row r="33" spans="1:5" ht="13.8" thickBot="1" x14ac:dyDescent="0.3"/>
    <row r="34" spans="1:5" ht="13.8" thickBot="1" x14ac:dyDescent="0.3">
      <c r="A34" s="82" t="s">
        <v>86</v>
      </c>
      <c r="B34" s="83"/>
      <c r="C34" s="84"/>
    </row>
    <row r="35" spans="1:5" ht="14.4" x14ac:dyDescent="0.3">
      <c r="A35" s="21" t="s">
        <v>35</v>
      </c>
      <c r="B35" s="22" t="s">
        <v>85</v>
      </c>
      <c r="C35" s="23" t="s">
        <v>8</v>
      </c>
    </row>
    <row r="36" spans="1:5" x14ac:dyDescent="0.25">
      <c r="A36" s="5" t="s">
        <v>12</v>
      </c>
      <c r="B36" s="13">
        <v>0.8</v>
      </c>
      <c r="C36" s="14">
        <v>0.8</v>
      </c>
      <c r="D36" s="19"/>
      <c r="E36" s="19"/>
    </row>
    <row r="37" spans="1:5" x14ac:dyDescent="0.25">
      <c r="A37" s="5" t="s">
        <v>14</v>
      </c>
      <c r="B37" s="13">
        <v>1</v>
      </c>
      <c r="C37" s="14">
        <v>1</v>
      </c>
      <c r="D37" s="19"/>
      <c r="E37" s="19"/>
    </row>
    <row r="38" spans="1:5" x14ac:dyDescent="0.25">
      <c r="A38" s="5" t="s">
        <v>11</v>
      </c>
      <c r="B38" s="13">
        <v>0.8666666666666667</v>
      </c>
      <c r="C38" s="14">
        <v>0.8666666666666667</v>
      </c>
      <c r="D38" s="19"/>
      <c r="E38" s="19"/>
    </row>
    <row r="39" spans="1:5" ht="13.8" thickBot="1" x14ac:dyDescent="0.3">
      <c r="A39" s="5" t="s">
        <v>13</v>
      </c>
      <c r="B39" s="13">
        <v>0.8666666666666667</v>
      </c>
      <c r="C39" s="14">
        <v>0.8666666666666667</v>
      </c>
      <c r="D39" s="19"/>
      <c r="E39" s="19"/>
    </row>
    <row r="40" spans="1:5" ht="13.8" thickBot="1" x14ac:dyDescent="0.3">
      <c r="A40" s="48" t="s">
        <v>36</v>
      </c>
      <c r="B40" s="49">
        <v>0.8</v>
      </c>
      <c r="C40" s="50">
        <v>0.8</v>
      </c>
      <c r="D40" s="19"/>
      <c r="E40" s="19"/>
    </row>
    <row r="41" spans="1:5" x14ac:dyDescent="0.25">
      <c r="A41" s="5" t="s">
        <v>37</v>
      </c>
      <c r="B41" s="13">
        <v>0.8</v>
      </c>
      <c r="C41" s="14">
        <v>0.8</v>
      </c>
      <c r="D41" s="19"/>
      <c r="E41" s="19"/>
    </row>
    <row r="42" spans="1:5" x14ac:dyDescent="0.25">
      <c r="A42" s="5" t="s">
        <v>38</v>
      </c>
      <c r="B42" s="13">
        <v>1</v>
      </c>
      <c r="C42" s="14">
        <v>1</v>
      </c>
      <c r="D42" s="19"/>
      <c r="E42" s="19"/>
    </row>
    <row r="43" spans="1:5" ht="13.8" thickBot="1" x14ac:dyDescent="0.3">
      <c r="A43" s="7" t="s">
        <v>39</v>
      </c>
      <c r="B43" s="15">
        <v>1</v>
      </c>
      <c r="C43" s="16">
        <v>1</v>
      </c>
      <c r="D43" s="19"/>
      <c r="E43" s="19"/>
    </row>
    <row r="44" spans="1:5" ht="13.8" thickBot="1" x14ac:dyDescent="0.3"/>
    <row r="45" spans="1:5" ht="13.8" thickBot="1" x14ac:dyDescent="0.3">
      <c r="A45" s="82" t="s">
        <v>152</v>
      </c>
      <c r="B45" s="83"/>
    </row>
    <row r="46" spans="1:5" ht="14.4" x14ac:dyDescent="0.3">
      <c r="A46" s="10" t="s">
        <v>35</v>
      </c>
      <c r="B46" s="11" t="s">
        <v>9</v>
      </c>
    </row>
    <row r="47" spans="1:5" x14ac:dyDescent="0.25">
      <c r="A47" s="5" t="s">
        <v>12</v>
      </c>
      <c r="B47" s="19">
        <v>1</v>
      </c>
    </row>
    <row r="48" spans="1:5" x14ac:dyDescent="0.25">
      <c r="A48" s="5" t="s">
        <v>14</v>
      </c>
      <c r="B48" s="19">
        <v>0.5</v>
      </c>
    </row>
    <row r="49" spans="1:2" x14ac:dyDescent="0.25">
      <c r="A49" s="5" t="s">
        <v>11</v>
      </c>
      <c r="B49" s="19">
        <v>0.75</v>
      </c>
    </row>
    <row r="50" spans="1:2" x14ac:dyDescent="0.25">
      <c r="A50" s="5" t="s">
        <v>13</v>
      </c>
      <c r="B50" s="19">
        <v>0.75</v>
      </c>
    </row>
    <row r="51" spans="1:2" x14ac:dyDescent="0.25">
      <c r="A51" s="5" t="s">
        <v>36</v>
      </c>
      <c r="B51" s="19">
        <v>1</v>
      </c>
    </row>
    <row r="52" spans="1:2" x14ac:dyDescent="0.25">
      <c r="A52" s="5" t="s">
        <v>37</v>
      </c>
      <c r="B52" s="19">
        <v>1</v>
      </c>
    </row>
    <row r="53" spans="1:2" x14ac:dyDescent="0.25">
      <c r="A53" s="5" t="s">
        <v>38</v>
      </c>
      <c r="B53" s="19">
        <v>0.5</v>
      </c>
    </row>
    <row r="54" spans="1:2" ht="13.8" thickBot="1" x14ac:dyDescent="0.3">
      <c r="A54" s="7" t="s">
        <v>39</v>
      </c>
      <c r="B54" s="19">
        <v>0.5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3451-9DCE-46C3-A255-422A087EAC17}">
  <dimension ref="A1:E54"/>
  <sheetViews>
    <sheetView topLeftCell="A7" workbookViewId="0">
      <selection activeCell="D54" sqref="D54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1</v>
      </c>
      <c r="C3" s="19">
        <v>1</v>
      </c>
      <c r="D3" s="19">
        <v>1</v>
      </c>
      <c r="E3" s="19">
        <v>0.66666666666666663</v>
      </c>
    </row>
    <row r="4" spans="1:5" x14ac:dyDescent="0.25">
      <c r="A4" s="5" t="s">
        <v>14</v>
      </c>
      <c r="B4" s="19">
        <v>0.66666666666666663</v>
      </c>
      <c r="C4" s="19">
        <v>0.66666666666666663</v>
      </c>
      <c r="D4" s="19">
        <v>1</v>
      </c>
      <c r="E4" s="19">
        <v>0.66666666666666663</v>
      </c>
    </row>
    <row r="5" spans="1:5" x14ac:dyDescent="0.25">
      <c r="A5" s="5" t="s">
        <v>11</v>
      </c>
      <c r="B5" s="19">
        <v>0.83333333333333337</v>
      </c>
      <c r="C5" s="19">
        <v>0.83333333333333337</v>
      </c>
      <c r="D5" s="19">
        <v>1</v>
      </c>
      <c r="E5" s="19">
        <v>0.66666666666666663</v>
      </c>
    </row>
    <row r="6" spans="1:5" x14ac:dyDescent="0.25">
      <c r="A6" s="5" t="s">
        <v>13</v>
      </c>
      <c r="B6" s="19">
        <v>0.83333333333333337</v>
      </c>
      <c r="C6" s="19">
        <v>0.83333333333333337</v>
      </c>
      <c r="D6" s="19">
        <v>1</v>
      </c>
      <c r="E6" s="19">
        <v>0.66666666666666663</v>
      </c>
    </row>
    <row r="7" spans="1:5" x14ac:dyDescent="0.25">
      <c r="A7" s="5" t="s">
        <v>36</v>
      </c>
      <c r="B7" s="19">
        <v>1</v>
      </c>
      <c r="C7" s="19">
        <v>1</v>
      </c>
      <c r="D7" s="19">
        <v>1</v>
      </c>
      <c r="E7" s="19">
        <v>0.66666666666666663</v>
      </c>
    </row>
    <row r="8" spans="1:5" x14ac:dyDescent="0.25">
      <c r="A8" s="5" t="s">
        <v>37</v>
      </c>
      <c r="B8" s="19">
        <v>1</v>
      </c>
      <c r="C8" s="19">
        <v>1</v>
      </c>
      <c r="D8" s="19">
        <v>1</v>
      </c>
      <c r="E8" s="19">
        <v>0.66666666666666663</v>
      </c>
    </row>
    <row r="9" spans="1:5" x14ac:dyDescent="0.25">
      <c r="A9" s="5" t="s">
        <v>38</v>
      </c>
      <c r="B9" s="19">
        <v>0.66666666666666663</v>
      </c>
      <c r="C9" s="19">
        <v>0.66666666666666663</v>
      </c>
      <c r="D9" s="19">
        <v>1</v>
      </c>
      <c r="E9" s="19">
        <v>0.66666666666666663</v>
      </c>
    </row>
    <row r="10" spans="1:5" ht="13.8" thickBot="1" x14ac:dyDescent="0.3">
      <c r="A10" s="7" t="s">
        <v>39</v>
      </c>
      <c r="B10" s="19">
        <v>0.66666666666666663</v>
      </c>
      <c r="C10" s="19">
        <v>0.66666666666666663</v>
      </c>
      <c r="D10" s="19">
        <v>1</v>
      </c>
      <c r="E10" s="19">
        <v>0.66666666666666663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1</v>
      </c>
      <c r="C14" s="19">
        <v>1</v>
      </c>
      <c r="D14" s="19">
        <v>1</v>
      </c>
      <c r="E14" s="19">
        <v>0.66666666666666663</v>
      </c>
    </row>
    <row r="15" spans="1:5" x14ac:dyDescent="0.25">
      <c r="A15" s="5" t="s">
        <v>14</v>
      </c>
      <c r="B15" s="19">
        <v>1</v>
      </c>
      <c r="C15" s="19">
        <v>0</v>
      </c>
      <c r="D15" s="19">
        <v>1</v>
      </c>
      <c r="E15" s="19">
        <v>0</v>
      </c>
    </row>
    <row r="16" spans="1:5" x14ac:dyDescent="0.25">
      <c r="A16" s="5" t="s">
        <v>11</v>
      </c>
      <c r="B16" s="19">
        <v>1</v>
      </c>
      <c r="C16" s="19">
        <v>0.75</v>
      </c>
      <c r="D16" s="19">
        <v>1</v>
      </c>
      <c r="E16" s="19">
        <v>0.5</v>
      </c>
    </row>
    <row r="17" spans="1:5" ht="13.8" thickBot="1" x14ac:dyDescent="0.3">
      <c r="A17" s="5" t="s">
        <v>13</v>
      </c>
      <c r="B17" s="19">
        <v>1</v>
      </c>
      <c r="C17" s="19">
        <v>0.75</v>
      </c>
      <c r="D17" s="19">
        <v>1</v>
      </c>
      <c r="E17" s="19">
        <v>0.5</v>
      </c>
    </row>
    <row r="18" spans="1:5" x14ac:dyDescent="0.25">
      <c r="A18" s="2" t="s">
        <v>36</v>
      </c>
      <c r="B18" s="37">
        <v>1</v>
      </c>
      <c r="C18" s="37">
        <v>1</v>
      </c>
      <c r="D18" s="37">
        <v>1</v>
      </c>
      <c r="E18" s="38">
        <v>0.66666666666666663</v>
      </c>
    </row>
    <row r="19" spans="1:5" x14ac:dyDescent="0.25">
      <c r="A19" s="5" t="s">
        <v>37</v>
      </c>
      <c r="B19" s="13">
        <v>1</v>
      </c>
      <c r="C19" s="13">
        <v>1</v>
      </c>
      <c r="D19" s="13">
        <v>1</v>
      </c>
      <c r="E19" s="14">
        <v>0.66666666666666663</v>
      </c>
    </row>
    <row r="20" spans="1:5" x14ac:dyDescent="0.25">
      <c r="A20" s="5" t="s">
        <v>38</v>
      </c>
      <c r="B20" s="13">
        <v>1</v>
      </c>
      <c r="C20" s="13">
        <v>0</v>
      </c>
      <c r="D20" s="13">
        <v>1</v>
      </c>
      <c r="E20" s="14">
        <v>0</v>
      </c>
    </row>
    <row r="21" spans="1:5" ht="13.8" thickBot="1" x14ac:dyDescent="0.3">
      <c r="A21" s="7" t="s">
        <v>39</v>
      </c>
      <c r="B21" s="15">
        <v>1</v>
      </c>
      <c r="C21" s="15">
        <v>0</v>
      </c>
      <c r="D21" s="15">
        <v>1</v>
      </c>
      <c r="E21" s="16">
        <v>0</v>
      </c>
    </row>
    <row r="22" spans="1:5" ht="13.8" thickBot="1" x14ac:dyDescent="0.3"/>
    <row r="23" spans="1:5" ht="13.8" thickBot="1" x14ac:dyDescent="0.3">
      <c r="A23" s="82" t="s">
        <v>41</v>
      </c>
      <c r="B23" s="83"/>
      <c r="C23" s="83"/>
      <c r="D23" s="83"/>
      <c r="E23" s="84"/>
    </row>
    <row r="24" spans="1:5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5" x14ac:dyDescent="0.25">
      <c r="A25" s="5" t="s">
        <v>12</v>
      </c>
      <c r="B25" s="19">
        <v>1</v>
      </c>
      <c r="C25" s="19">
        <v>1</v>
      </c>
      <c r="D25" s="19">
        <v>1</v>
      </c>
      <c r="E25" s="19">
        <v>0.75</v>
      </c>
    </row>
    <row r="26" spans="1:5" x14ac:dyDescent="0.25">
      <c r="A26" s="5" t="s">
        <v>14</v>
      </c>
      <c r="B26" s="19">
        <v>1</v>
      </c>
      <c r="C26" s="19">
        <v>0</v>
      </c>
      <c r="D26" s="19">
        <v>1</v>
      </c>
      <c r="E26" s="19">
        <v>0</v>
      </c>
    </row>
    <row r="27" spans="1:5" x14ac:dyDescent="0.25">
      <c r="A27" s="5" t="s">
        <v>11</v>
      </c>
      <c r="B27" s="19">
        <v>1</v>
      </c>
      <c r="C27" s="19">
        <v>0.5</v>
      </c>
      <c r="D27" s="19">
        <v>1</v>
      </c>
      <c r="E27" s="19">
        <v>0.5</v>
      </c>
    </row>
    <row r="28" spans="1:5" x14ac:dyDescent="0.25">
      <c r="A28" s="5" t="s">
        <v>13</v>
      </c>
      <c r="B28" s="19">
        <v>1</v>
      </c>
      <c r="C28" s="19">
        <v>0.75</v>
      </c>
      <c r="D28" s="19">
        <v>1</v>
      </c>
      <c r="E28" s="19">
        <v>0.5</v>
      </c>
    </row>
    <row r="29" spans="1:5" x14ac:dyDescent="0.25">
      <c r="A29" s="5" t="s">
        <v>36</v>
      </c>
      <c r="B29" s="19">
        <v>1</v>
      </c>
      <c r="C29" s="19">
        <v>1</v>
      </c>
      <c r="D29" s="19">
        <v>1</v>
      </c>
      <c r="E29" s="19">
        <v>1</v>
      </c>
    </row>
    <row r="30" spans="1:5" x14ac:dyDescent="0.25">
      <c r="A30" s="5" t="s">
        <v>37</v>
      </c>
      <c r="B30" s="19">
        <v>1</v>
      </c>
      <c r="C30" s="19">
        <v>1</v>
      </c>
      <c r="D30" s="19">
        <v>1</v>
      </c>
      <c r="E30" s="19">
        <v>0.66666666666666663</v>
      </c>
    </row>
    <row r="31" spans="1:5" x14ac:dyDescent="0.25">
      <c r="A31" s="5" t="s">
        <v>38</v>
      </c>
      <c r="B31" s="19">
        <v>1</v>
      </c>
      <c r="C31" s="19">
        <v>0</v>
      </c>
      <c r="D31" s="19">
        <v>1</v>
      </c>
      <c r="E31" s="19">
        <v>0</v>
      </c>
    </row>
    <row r="32" spans="1:5" ht="13.8" thickBot="1" x14ac:dyDescent="0.3">
      <c r="A32" s="7" t="s">
        <v>39</v>
      </c>
      <c r="B32" s="19">
        <v>1</v>
      </c>
      <c r="C32" s="19">
        <v>0</v>
      </c>
      <c r="D32" s="19">
        <v>1</v>
      </c>
      <c r="E32" s="19">
        <v>0</v>
      </c>
    </row>
    <row r="33" spans="1:3" ht="13.8" thickBot="1" x14ac:dyDescent="0.3"/>
    <row r="34" spans="1:3" ht="13.8" thickBot="1" x14ac:dyDescent="0.3">
      <c r="A34" s="82" t="s">
        <v>86</v>
      </c>
      <c r="B34" s="83"/>
      <c r="C34" s="84"/>
    </row>
    <row r="35" spans="1:3" ht="14.4" x14ac:dyDescent="0.3">
      <c r="A35" s="21" t="s">
        <v>35</v>
      </c>
      <c r="B35" s="22" t="s">
        <v>85</v>
      </c>
      <c r="C35" s="23" t="s">
        <v>8</v>
      </c>
    </row>
    <row r="36" spans="1:3" x14ac:dyDescent="0.25">
      <c r="A36" s="5" t="s">
        <v>12</v>
      </c>
      <c r="B36" s="19">
        <v>0.66666666666666663</v>
      </c>
      <c r="C36" s="19">
        <v>0.66666666666666663</v>
      </c>
    </row>
    <row r="37" spans="1:3" x14ac:dyDescent="0.25">
      <c r="A37" s="5" t="s">
        <v>14</v>
      </c>
      <c r="B37" s="19">
        <v>1</v>
      </c>
      <c r="C37" s="19">
        <v>1</v>
      </c>
    </row>
    <row r="38" spans="1:3" x14ac:dyDescent="0.25">
      <c r="A38" s="5" t="s">
        <v>11</v>
      </c>
      <c r="B38" s="19">
        <v>0.5</v>
      </c>
      <c r="C38" s="19">
        <v>0.5</v>
      </c>
    </row>
    <row r="39" spans="1:3" x14ac:dyDescent="0.25">
      <c r="A39" s="5" t="s">
        <v>13</v>
      </c>
      <c r="B39" s="19">
        <v>1</v>
      </c>
      <c r="C39" s="19">
        <v>1</v>
      </c>
    </row>
    <row r="40" spans="1:3" x14ac:dyDescent="0.25">
      <c r="A40" s="5" t="s">
        <v>36</v>
      </c>
      <c r="B40" s="19">
        <v>0.33333333333333331</v>
      </c>
      <c r="C40" s="19">
        <v>0.33333333333333331</v>
      </c>
    </row>
    <row r="41" spans="1:3" x14ac:dyDescent="0.25">
      <c r="A41" s="5" t="s">
        <v>37</v>
      </c>
      <c r="B41" s="19">
        <v>1</v>
      </c>
      <c r="C41" s="19">
        <v>1</v>
      </c>
    </row>
    <row r="42" spans="1:3" x14ac:dyDescent="0.25">
      <c r="A42" s="5" t="s">
        <v>38</v>
      </c>
      <c r="B42" s="19">
        <v>1</v>
      </c>
      <c r="C42" s="19">
        <v>1</v>
      </c>
    </row>
    <row r="43" spans="1:3" ht="13.8" thickBot="1" x14ac:dyDescent="0.3">
      <c r="A43" s="7" t="s">
        <v>39</v>
      </c>
      <c r="B43" s="19">
        <v>1</v>
      </c>
      <c r="C43" s="19">
        <v>1</v>
      </c>
    </row>
    <row r="44" spans="1:3" ht="13.8" thickBot="1" x14ac:dyDescent="0.3"/>
    <row r="45" spans="1:3" ht="13.8" thickBot="1" x14ac:dyDescent="0.3">
      <c r="A45" s="82" t="s">
        <v>152</v>
      </c>
      <c r="B45" s="83"/>
    </row>
    <row r="46" spans="1:3" ht="14.4" x14ac:dyDescent="0.3">
      <c r="A46" s="10" t="s">
        <v>35</v>
      </c>
      <c r="B46" s="11" t="s">
        <v>9</v>
      </c>
    </row>
    <row r="47" spans="1:3" x14ac:dyDescent="0.25">
      <c r="A47" s="5" t="s">
        <v>12</v>
      </c>
      <c r="B47" s="19">
        <v>1</v>
      </c>
    </row>
    <row r="48" spans="1:3" x14ac:dyDescent="0.25">
      <c r="A48" s="5" t="s">
        <v>14</v>
      </c>
      <c r="B48" s="19">
        <v>0.33333333333333331</v>
      </c>
    </row>
    <row r="49" spans="1:2" x14ac:dyDescent="0.25">
      <c r="A49" s="5" t="s">
        <v>11</v>
      </c>
      <c r="B49" s="19">
        <v>0.66666666666666663</v>
      </c>
    </row>
    <row r="50" spans="1:2" x14ac:dyDescent="0.25">
      <c r="A50" s="5" t="s">
        <v>13</v>
      </c>
      <c r="B50" s="19">
        <v>0.66666666666666663</v>
      </c>
    </row>
    <row r="51" spans="1:2" x14ac:dyDescent="0.25">
      <c r="A51" s="5" t="s">
        <v>36</v>
      </c>
      <c r="B51" s="19">
        <v>1</v>
      </c>
    </row>
    <row r="52" spans="1:2" x14ac:dyDescent="0.25">
      <c r="A52" s="5" t="s">
        <v>37</v>
      </c>
      <c r="B52" s="19">
        <v>1</v>
      </c>
    </row>
    <row r="53" spans="1:2" x14ac:dyDescent="0.25">
      <c r="A53" s="5" t="s">
        <v>38</v>
      </c>
      <c r="B53" s="19">
        <v>0.33333333333333331</v>
      </c>
    </row>
    <row r="54" spans="1:2" ht="13.8" thickBot="1" x14ac:dyDescent="0.3">
      <c r="A54" s="7" t="s">
        <v>39</v>
      </c>
      <c r="B54" s="19">
        <v>0.33333333333333331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75AB-BB34-4DD1-8E96-437ED970DCF2}">
  <dimension ref="A1:U11"/>
  <sheetViews>
    <sheetView workbookViewId="0">
      <selection activeCell="A6" sqref="A6"/>
    </sheetView>
  </sheetViews>
  <sheetFormatPr defaultRowHeight="13.2" x14ac:dyDescent="0.25"/>
  <cols>
    <col min="1" max="1" width="52.88671875" bestFit="1" customWidth="1"/>
    <col min="2" max="2" width="9.44140625" customWidth="1"/>
    <col min="3" max="21" width="7.6640625" customWidth="1"/>
  </cols>
  <sheetData>
    <row r="1" spans="1:21" s="36" customFormat="1" ht="72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36" t="s">
        <v>167</v>
      </c>
    </row>
    <row r="2" spans="1:21" x14ac:dyDescent="0.25">
      <c r="A2" t="s">
        <v>106</v>
      </c>
      <c r="B2" t="s">
        <v>87</v>
      </c>
      <c r="C2">
        <v>547.5</v>
      </c>
      <c r="E2" t="s">
        <v>11</v>
      </c>
      <c r="F2" t="s">
        <v>12</v>
      </c>
      <c r="G2">
        <v>2320</v>
      </c>
      <c r="H2">
        <v>1787</v>
      </c>
      <c r="I2">
        <v>2137</v>
      </c>
      <c r="J2">
        <v>1615</v>
      </c>
      <c r="K2">
        <v>0.68</v>
      </c>
      <c r="L2">
        <v>0.68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 t="s">
        <v>110</v>
      </c>
    </row>
    <row r="3" spans="1:21" x14ac:dyDescent="0.25">
      <c r="A3" t="s">
        <v>106</v>
      </c>
      <c r="B3" t="s">
        <v>87</v>
      </c>
      <c r="C3">
        <v>547.5</v>
      </c>
      <c r="E3" t="s">
        <v>13</v>
      </c>
      <c r="F3" t="s">
        <v>12</v>
      </c>
      <c r="G3">
        <v>1989</v>
      </c>
      <c r="H3">
        <v>1523</v>
      </c>
      <c r="I3">
        <v>1815</v>
      </c>
      <c r="J3">
        <v>1360</v>
      </c>
      <c r="K3">
        <v>0.81</v>
      </c>
      <c r="L3">
        <v>0.8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 t="s">
        <v>110</v>
      </c>
    </row>
    <row r="4" spans="1:21" hidden="1" x14ac:dyDescent="0.25">
      <c r="A4" t="s">
        <v>106</v>
      </c>
      <c r="B4" t="s">
        <v>87</v>
      </c>
      <c r="C4">
        <v>547.5</v>
      </c>
      <c r="E4" t="s">
        <v>11</v>
      </c>
      <c r="F4" t="s">
        <v>14</v>
      </c>
      <c r="H4">
        <v>1911</v>
      </c>
      <c r="I4">
        <v>2200</v>
      </c>
      <c r="J4">
        <v>1586</v>
      </c>
      <c r="K4">
        <v>0.69</v>
      </c>
      <c r="L4">
        <v>0.68</v>
      </c>
      <c r="M4">
        <v>0.26900000000000002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 t="s">
        <v>110</v>
      </c>
    </row>
    <row r="5" spans="1:21" hidden="1" x14ac:dyDescent="0.25">
      <c r="A5" t="s">
        <v>106</v>
      </c>
      <c r="B5" t="s">
        <v>87</v>
      </c>
      <c r="C5">
        <v>547.5</v>
      </c>
      <c r="E5" t="s">
        <v>13</v>
      </c>
      <c r="F5" t="s">
        <v>14</v>
      </c>
      <c r="H5">
        <v>1521</v>
      </c>
      <c r="I5">
        <v>1870</v>
      </c>
      <c r="J5">
        <v>1287</v>
      </c>
      <c r="K5">
        <v>0.82</v>
      </c>
      <c r="L5">
        <v>0.81</v>
      </c>
      <c r="M5">
        <v>9.1999999999999998E-2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 t="s">
        <v>110</v>
      </c>
    </row>
    <row r="6" spans="1:21" x14ac:dyDescent="0.25">
      <c r="A6" t="s">
        <v>107</v>
      </c>
      <c r="B6" t="s">
        <v>87</v>
      </c>
      <c r="C6">
        <v>547.5</v>
      </c>
      <c r="E6" t="s">
        <v>11</v>
      </c>
      <c r="F6" t="s">
        <v>12</v>
      </c>
      <c r="G6">
        <v>2122</v>
      </c>
      <c r="H6">
        <v>1713</v>
      </c>
      <c r="I6">
        <v>1924</v>
      </c>
      <c r="J6">
        <v>1525</v>
      </c>
      <c r="K6">
        <v>0.82</v>
      </c>
      <c r="L6">
        <v>0.82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t="s">
        <v>109</v>
      </c>
    </row>
    <row r="7" spans="1:21" hidden="1" x14ac:dyDescent="0.25">
      <c r="A7" t="s">
        <v>107</v>
      </c>
      <c r="B7" t="s">
        <v>87</v>
      </c>
      <c r="C7">
        <v>547.5</v>
      </c>
      <c r="E7" t="s">
        <v>11</v>
      </c>
      <c r="F7" t="s">
        <v>14</v>
      </c>
      <c r="G7">
        <v>2066</v>
      </c>
      <c r="H7">
        <v>1703</v>
      </c>
      <c r="I7">
        <v>1795</v>
      </c>
      <c r="J7">
        <v>1489</v>
      </c>
      <c r="K7">
        <v>0.83</v>
      </c>
      <c r="L7">
        <v>0.81</v>
      </c>
      <c r="M7">
        <v>0.72299999999999998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 t="s">
        <v>109</v>
      </c>
    </row>
    <row r="8" spans="1:21" x14ac:dyDescent="0.25">
      <c r="A8" t="s">
        <v>108</v>
      </c>
      <c r="B8" t="s">
        <v>87</v>
      </c>
      <c r="C8">
        <v>547.5</v>
      </c>
      <c r="E8" t="s">
        <v>11</v>
      </c>
      <c r="F8" t="s">
        <v>12</v>
      </c>
      <c r="G8">
        <v>868</v>
      </c>
      <c r="H8">
        <v>581</v>
      </c>
      <c r="I8">
        <v>754</v>
      </c>
      <c r="J8">
        <v>472</v>
      </c>
      <c r="K8">
        <v>0.79</v>
      </c>
      <c r="L8">
        <v>0.79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 t="s">
        <v>110</v>
      </c>
    </row>
    <row r="9" spans="1:21" x14ac:dyDescent="0.25">
      <c r="A9" t="s">
        <v>108</v>
      </c>
      <c r="B9" t="s">
        <v>87</v>
      </c>
      <c r="C9">
        <v>547.5</v>
      </c>
      <c r="E9" t="s">
        <v>13</v>
      </c>
      <c r="F9" t="s">
        <v>12</v>
      </c>
      <c r="G9">
        <v>823</v>
      </c>
      <c r="H9">
        <v>550</v>
      </c>
      <c r="I9">
        <v>695</v>
      </c>
      <c r="J9">
        <v>427</v>
      </c>
      <c r="K9">
        <v>0.85</v>
      </c>
      <c r="L9">
        <v>0.84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 t="s">
        <v>110</v>
      </c>
    </row>
    <row r="10" spans="1:21" hidden="1" x14ac:dyDescent="0.25">
      <c r="A10" t="s">
        <v>108</v>
      </c>
      <c r="B10" t="s">
        <v>87</v>
      </c>
      <c r="C10">
        <v>547.5</v>
      </c>
      <c r="E10" t="s">
        <v>11</v>
      </c>
      <c r="F10" t="s">
        <v>14</v>
      </c>
      <c r="G10">
        <v>663</v>
      </c>
      <c r="H10">
        <v>465</v>
      </c>
      <c r="I10">
        <v>601</v>
      </c>
      <c r="J10">
        <v>408</v>
      </c>
      <c r="K10">
        <v>0.88</v>
      </c>
      <c r="L10">
        <v>0.88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 t="s">
        <v>110</v>
      </c>
    </row>
    <row r="11" spans="1:21" hidden="1" x14ac:dyDescent="0.25">
      <c r="A11" t="s">
        <v>108</v>
      </c>
      <c r="B11" t="s">
        <v>87</v>
      </c>
      <c r="C11">
        <v>547.5</v>
      </c>
      <c r="E11" t="s">
        <v>13</v>
      </c>
      <c r="F11" t="s">
        <v>14</v>
      </c>
      <c r="G11">
        <v>646</v>
      </c>
      <c r="H11">
        <v>453</v>
      </c>
      <c r="I11">
        <v>577</v>
      </c>
      <c r="J11">
        <v>389</v>
      </c>
      <c r="K11">
        <v>0.92</v>
      </c>
      <c r="L11">
        <v>0.92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 t="s">
        <v>110</v>
      </c>
    </row>
  </sheetData>
  <conditionalFormatting sqref="N2:T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BA5F-1D35-4625-87F5-53AB47F23E38}">
  <dimension ref="A1:I7"/>
  <sheetViews>
    <sheetView workbookViewId="0">
      <selection activeCell="M11" sqref="M11"/>
    </sheetView>
  </sheetViews>
  <sheetFormatPr defaultRowHeight="13.2" x14ac:dyDescent="0.25"/>
  <cols>
    <col min="1" max="1" width="27.6640625" bestFit="1" customWidth="1"/>
    <col min="2" max="3" width="10.5546875" style="63" customWidth="1"/>
    <col min="4" max="4" width="12.5546875" style="63" customWidth="1"/>
    <col min="5" max="7" width="10.5546875" style="63" customWidth="1"/>
    <col min="8" max="8" width="12.5546875" style="63" customWidth="1"/>
    <col min="9" max="9" width="10.5546875" style="63" customWidth="1"/>
  </cols>
  <sheetData>
    <row r="1" spans="1:9" x14ac:dyDescent="0.25">
      <c r="A1" s="93" t="s">
        <v>166</v>
      </c>
      <c r="B1" s="90" t="s">
        <v>165</v>
      </c>
      <c r="C1" s="91"/>
      <c r="D1" s="91"/>
      <c r="E1" s="92"/>
      <c r="F1" s="90" t="s">
        <v>7</v>
      </c>
      <c r="G1" s="91"/>
      <c r="H1" s="91"/>
      <c r="I1" s="92"/>
    </row>
    <row r="2" spans="1:9" ht="27" thickBot="1" x14ac:dyDescent="0.3">
      <c r="A2" s="93"/>
      <c r="B2" s="78" t="s">
        <v>110</v>
      </c>
      <c r="C2" s="77" t="s">
        <v>164</v>
      </c>
      <c r="D2" s="76" t="s">
        <v>163</v>
      </c>
      <c r="E2" s="75" t="s">
        <v>109</v>
      </c>
      <c r="F2" s="78" t="s">
        <v>110</v>
      </c>
      <c r="G2" s="77" t="s">
        <v>164</v>
      </c>
      <c r="H2" s="76" t="s">
        <v>163</v>
      </c>
      <c r="I2" s="75" t="s">
        <v>109</v>
      </c>
    </row>
    <row r="3" spans="1:9" x14ac:dyDescent="0.25">
      <c r="A3" s="74" t="s">
        <v>162</v>
      </c>
      <c r="B3" s="72">
        <f>1378/365</f>
        <v>3.7753424657534245</v>
      </c>
      <c r="C3" s="71">
        <v>3.8</v>
      </c>
      <c r="D3" s="70">
        <v>3.5</v>
      </c>
      <c r="E3" s="69">
        <v>5.2</v>
      </c>
      <c r="F3" s="72">
        <v>0.81</v>
      </c>
      <c r="G3" s="71">
        <v>0.82</v>
      </c>
      <c r="H3" s="70">
        <v>0.82</v>
      </c>
      <c r="I3" s="69">
        <v>0.91</v>
      </c>
    </row>
    <row r="4" spans="1:9" x14ac:dyDescent="0.25">
      <c r="A4" s="73" t="s">
        <v>161</v>
      </c>
      <c r="B4" s="72">
        <f>725/365</f>
        <v>1.9863013698630136</v>
      </c>
      <c r="C4" s="71">
        <v>2.2999999999999998</v>
      </c>
      <c r="D4" s="70">
        <v>3</v>
      </c>
      <c r="E4" s="69">
        <v>6.3</v>
      </c>
      <c r="F4" s="72">
        <v>0.31</v>
      </c>
      <c r="G4" s="71">
        <v>0.37</v>
      </c>
      <c r="H4" s="70">
        <v>0.61</v>
      </c>
      <c r="I4" s="69">
        <v>0.92</v>
      </c>
    </row>
    <row r="5" spans="1:9" x14ac:dyDescent="0.25">
      <c r="A5" s="73" t="s">
        <v>160</v>
      </c>
      <c r="B5" s="72">
        <f>2639/365</f>
        <v>7.2301369863013702</v>
      </c>
      <c r="C5" s="71">
        <v>7.1</v>
      </c>
      <c r="D5" s="70">
        <v>7.9</v>
      </c>
      <c r="E5" s="69">
        <v>2.5</v>
      </c>
      <c r="F5" s="72">
        <v>0.23</v>
      </c>
      <c r="G5" s="71">
        <v>0.27</v>
      </c>
      <c r="H5" s="70">
        <v>0.24</v>
      </c>
      <c r="I5" s="69">
        <v>0.56999999999999995</v>
      </c>
    </row>
    <row r="6" spans="1:9" x14ac:dyDescent="0.25">
      <c r="A6" s="73" t="s">
        <v>159</v>
      </c>
      <c r="B6" s="72">
        <f>725/365</f>
        <v>1.9863013698630136</v>
      </c>
      <c r="C6" s="71">
        <v>2.2999999999999998</v>
      </c>
      <c r="D6" s="70">
        <v>2.2999999999999998</v>
      </c>
      <c r="E6" s="69">
        <v>5.5</v>
      </c>
      <c r="F6" s="72">
        <v>0.3</v>
      </c>
      <c r="G6" s="71">
        <v>0.37</v>
      </c>
      <c r="H6" s="70">
        <v>0.4</v>
      </c>
      <c r="I6" s="69">
        <v>0.81</v>
      </c>
    </row>
    <row r="7" spans="1:9" ht="13.8" thickBot="1" x14ac:dyDescent="0.3">
      <c r="A7" s="68" t="s">
        <v>158</v>
      </c>
      <c r="B7" s="67">
        <f>790/365</f>
        <v>2.1643835616438358</v>
      </c>
      <c r="C7" s="66">
        <v>2.2000000000000002</v>
      </c>
      <c r="D7" s="65">
        <v>1.8</v>
      </c>
      <c r="E7" s="64">
        <v>2.9</v>
      </c>
      <c r="F7" s="67">
        <v>0.74</v>
      </c>
      <c r="G7" s="66">
        <v>0.77</v>
      </c>
      <c r="H7" s="65">
        <v>0.76</v>
      </c>
      <c r="I7" s="64">
        <v>0.94</v>
      </c>
    </row>
  </sheetData>
  <mergeCells count="3">
    <mergeCell ref="B1:E1"/>
    <mergeCell ref="F1:I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9E6F-E8AB-4DEC-967D-B8D2726EB00A}">
  <dimension ref="A1:N54"/>
  <sheetViews>
    <sheetView topLeftCell="A4" zoomScale="115" zoomScaleNormal="115" workbookViewId="0">
      <selection activeCell="A18" sqref="A18:E18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14" ht="13.8" thickBot="1" x14ac:dyDescent="0.3">
      <c r="A1" s="82" t="s">
        <v>40</v>
      </c>
      <c r="B1" s="83"/>
      <c r="C1" s="83"/>
      <c r="D1" s="83"/>
      <c r="E1" s="84"/>
      <c r="H1" t="s">
        <v>147</v>
      </c>
    </row>
    <row r="2" spans="1:14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  <c r="H2" s="40" t="s">
        <v>148</v>
      </c>
    </row>
    <row r="3" spans="1:14" x14ac:dyDescent="0.25">
      <c r="A3" s="5" t="s">
        <v>12</v>
      </c>
      <c r="B3" s="19">
        <v>0.77027027027027029</v>
      </c>
      <c r="C3" s="19">
        <v>0.68918918918918914</v>
      </c>
      <c r="D3" s="19">
        <v>0.70270270270270274</v>
      </c>
      <c r="E3" s="19">
        <v>0.56756756756756754</v>
      </c>
      <c r="H3" s="41" t="s">
        <v>149</v>
      </c>
    </row>
    <row r="4" spans="1:14" x14ac:dyDescent="0.25">
      <c r="A4" s="5" t="s">
        <v>14</v>
      </c>
      <c r="B4" s="19">
        <v>0.65540540540540537</v>
      </c>
      <c r="C4" s="19">
        <v>0.59459459459459463</v>
      </c>
      <c r="D4" s="19">
        <v>0.6283783783783784</v>
      </c>
      <c r="E4" s="19">
        <v>0.59459459459459463</v>
      </c>
      <c r="H4" s="41" t="s">
        <v>150</v>
      </c>
    </row>
    <row r="5" spans="1:14" x14ac:dyDescent="0.25">
      <c r="A5" s="5" t="s">
        <v>11</v>
      </c>
      <c r="B5" s="19">
        <v>0.73648648648648651</v>
      </c>
      <c r="C5" s="19">
        <v>0.65540540540540537</v>
      </c>
      <c r="D5" s="19">
        <v>0.68243243243243246</v>
      </c>
      <c r="E5" s="19">
        <v>0.58108108108108103</v>
      </c>
      <c r="H5" s="41" t="s">
        <v>153</v>
      </c>
    </row>
    <row r="6" spans="1:14" x14ac:dyDescent="0.25">
      <c r="A6" s="5" t="s">
        <v>13</v>
      </c>
      <c r="B6" s="19">
        <v>0.68918918918918914</v>
      </c>
      <c r="C6" s="19">
        <v>0.6283783783783784</v>
      </c>
      <c r="D6" s="19">
        <v>0.64864864864864868</v>
      </c>
      <c r="E6" s="19">
        <v>0.58108108108108103</v>
      </c>
    </row>
    <row r="7" spans="1:14" x14ac:dyDescent="0.25">
      <c r="A7" s="5" t="s">
        <v>36</v>
      </c>
      <c r="B7" s="19">
        <v>0.78378378378378377</v>
      </c>
      <c r="C7" s="19">
        <v>0.71621621621621623</v>
      </c>
      <c r="D7" s="19">
        <v>0.72972972972972971</v>
      </c>
      <c r="E7" s="19">
        <v>0.56756756756756754</v>
      </c>
    </row>
    <row r="8" spans="1:14" x14ac:dyDescent="0.25">
      <c r="A8" s="5" t="s">
        <v>37</v>
      </c>
      <c r="B8" s="19">
        <v>0.7567567567567568</v>
      </c>
      <c r="C8" s="19">
        <v>0.66216216216216217</v>
      </c>
      <c r="D8" s="19">
        <v>0.67567567567567566</v>
      </c>
      <c r="E8" s="19">
        <v>0.56756756756756754</v>
      </c>
    </row>
    <row r="9" spans="1:14" x14ac:dyDescent="0.25">
      <c r="A9" s="5" t="s">
        <v>38</v>
      </c>
      <c r="B9" s="19">
        <v>0.68918918918918914</v>
      </c>
      <c r="C9" s="19">
        <v>0.59459459459459463</v>
      </c>
      <c r="D9" s="19">
        <v>0.63513513513513509</v>
      </c>
      <c r="E9" s="19">
        <v>0.59459459459459463</v>
      </c>
    </row>
    <row r="10" spans="1:14" ht="13.8" thickBot="1" x14ac:dyDescent="0.3">
      <c r="A10" s="7" t="s">
        <v>39</v>
      </c>
      <c r="B10" s="19">
        <v>0.6216216216216216</v>
      </c>
      <c r="C10" s="19">
        <v>0.59459459459459463</v>
      </c>
      <c r="D10" s="19">
        <v>0.6216216216216216</v>
      </c>
      <c r="E10" s="19">
        <v>0.59459459459459463</v>
      </c>
    </row>
    <row r="11" spans="1:14" ht="13.8" thickBot="1" x14ac:dyDescent="0.3"/>
    <row r="12" spans="1:14" s="39" customFormat="1" ht="16.5" customHeight="1" thickBot="1" x14ac:dyDescent="0.3">
      <c r="A12" s="85" t="s">
        <v>42</v>
      </c>
      <c r="B12" s="86"/>
      <c r="C12" s="86"/>
      <c r="D12" s="86"/>
      <c r="E12" s="87"/>
      <c r="G12" s="79" t="s">
        <v>151</v>
      </c>
      <c r="H12" s="79"/>
      <c r="I12" s="79"/>
      <c r="J12" s="79"/>
      <c r="K12" s="79"/>
      <c r="L12" s="79"/>
      <c r="M12" s="79"/>
      <c r="N12" s="79"/>
    </row>
    <row r="13" spans="1:14" ht="15" thickBot="1" x14ac:dyDescent="0.35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  <c r="G13" s="79"/>
      <c r="H13" s="79"/>
      <c r="I13" s="79"/>
      <c r="J13" s="79"/>
      <c r="K13" s="79"/>
      <c r="L13" s="79"/>
      <c r="M13" s="79"/>
      <c r="N13" s="79"/>
    </row>
    <row r="14" spans="1:14" hidden="1" x14ac:dyDescent="0.25">
      <c r="A14" s="51" t="s">
        <v>12</v>
      </c>
      <c r="B14" s="52">
        <v>0.80916030534351147</v>
      </c>
      <c r="C14" s="52">
        <v>0.71755725190839692</v>
      </c>
      <c r="D14" s="52">
        <v>0.74045801526717558</v>
      </c>
      <c r="E14" s="53">
        <v>0.58778625954198471</v>
      </c>
    </row>
    <row r="15" spans="1:14" hidden="1" x14ac:dyDescent="0.25">
      <c r="A15" s="54" t="s">
        <v>14</v>
      </c>
      <c r="B15" s="55">
        <v>0.54545454545454541</v>
      </c>
      <c r="C15" s="55">
        <v>0.4285714285714286</v>
      </c>
      <c r="D15" s="55">
        <v>0.48051948051948051</v>
      </c>
      <c r="E15" s="56">
        <v>0.44155844155844148</v>
      </c>
    </row>
    <row r="16" spans="1:14" hidden="1" x14ac:dyDescent="0.25">
      <c r="A16" s="54" t="s">
        <v>11</v>
      </c>
      <c r="B16" s="55">
        <v>0.73333333333333328</v>
      </c>
      <c r="C16" s="55">
        <v>0.62857142857142856</v>
      </c>
      <c r="D16" s="55">
        <v>0.66666666666666663</v>
      </c>
      <c r="E16" s="56">
        <v>0.52380952380952384</v>
      </c>
    </row>
    <row r="17" spans="1:7" hidden="1" x14ac:dyDescent="0.25">
      <c r="A17" s="54" t="s">
        <v>13</v>
      </c>
      <c r="B17" s="55">
        <v>0.68932038834951459</v>
      </c>
      <c r="C17" s="55">
        <v>0.59223300970873782</v>
      </c>
      <c r="D17" s="55">
        <v>0.62135922330097082</v>
      </c>
      <c r="E17" s="56">
        <v>0.5436893203883495</v>
      </c>
    </row>
    <row r="18" spans="1:7" ht="13.8" thickBot="1" x14ac:dyDescent="0.3">
      <c r="A18" s="60" t="s">
        <v>36</v>
      </c>
      <c r="B18" s="61">
        <v>0.83333333333333337</v>
      </c>
      <c r="C18" s="61">
        <v>0.75757575757575757</v>
      </c>
      <c r="D18" s="61">
        <v>0.77272727272727271</v>
      </c>
      <c r="E18" s="62">
        <v>0.59090909090909094</v>
      </c>
    </row>
    <row r="19" spans="1:7" ht="13.8" hidden="1" thickBot="1" x14ac:dyDescent="0.3">
      <c r="A19" s="57" t="s">
        <v>37</v>
      </c>
      <c r="B19" s="58">
        <v>0.7846153846153846</v>
      </c>
      <c r="C19" s="58">
        <v>0.67692307692307696</v>
      </c>
      <c r="D19" s="58">
        <v>0.70769230769230773</v>
      </c>
      <c r="E19" s="59">
        <v>0.58461538461538465</v>
      </c>
    </row>
    <row r="20" spans="1:7" hidden="1" x14ac:dyDescent="0.25">
      <c r="A20" s="54" t="s">
        <v>38</v>
      </c>
      <c r="B20" s="55">
        <v>0.5641025641025641</v>
      </c>
      <c r="C20" s="55">
        <v>0.41025641025641019</v>
      </c>
      <c r="D20" s="55">
        <v>0.48717948717948723</v>
      </c>
      <c r="E20" s="56">
        <v>0.41025641025641019</v>
      </c>
    </row>
    <row r="21" spans="1:7" ht="13.8" hidden="1" thickBot="1" x14ac:dyDescent="0.3">
      <c r="A21" s="57" t="s">
        <v>39</v>
      </c>
      <c r="B21" s="58">
        <v>0.52631578947368418</v>
      </c>
      <c r="C21" s="58">
        <v>0.44736842105263158</v>
      </c>
      <c r="D21" s="58">
        <v>0.47368421052631582</v>
      </c>
      <c r="E21" s="59">
        <v>0.47368421052631582</v>
      </c>
    </row>
    <row r="22" spans="1:7" ht="13.8" thickBot="1" x14ac:dyDescent="0.3"/>
    <row r="23" spans="1:7" ht="13.8" thickBot="1" x14ac:dyDescent="0.3">
      <c r="A23" s="82" t="s">
        <v>41</v>
      </c>
      <c r="B23" s="83"/>
      <c r="C23" s="83"/>
      <c r="D23" s="83"/>
      <c r="E23" s="84"/>
    </row>
    <row r="24" spans="1:7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  <c r="G24" s="20"/>
    </row>
    <row r="25" spans="1:7" x14ac:dyDescent="0.25">
      <c r="A25" s="5" t="s">
        <v>12</v>
      </c>
      <c r="B25" s="19">
        <v>0.76315789473684215</v>
      </c>
      <c r="C25" s="19">
        <v>0.71052631578947367</v>
      </c>
      <c r="D25" s="19">
        <v>0.73684210526315785</v>
      </c>
      <c r="E25" s="19">
        <v>0.65789473684210531</v>
      </c>
    </row>
    <row r="26" spans="1:7" x14ac:dyDescent="0.25">
      <c r="A26" s="5" t="s">
        <v>14</v>
      </c>
      <c r="B26" s="19">
        <v>0.51111111111111107</v>
      </c>
      <c r="C26" s="19">
        <v>0.44444444444444442</v>
      </c>
      <c r="D26" s="19">
        <v>0.51111111111111107</v>
      </c>
      <c r="E26" s="19">
        <v>0.44444444444444442</v>
      </c>
    </row>
    <row r="27" spans="1:7" x14ac:dyDescent="0.25">
      <c r="A27" s="5" t="s">
        <v>11</v>
      </c>
      <c r="B27" s="19">
        <v>0.59459459459459463</v>
      </c>
      <c r="C27" s="19">
        <v>0.56756756756756754</v>
      </c>
      <c r="D27" s="19">
        <v>0.6216216216216216</v>
      </c>
      <c r="E27" s="19">
        <v>0.54054054054054057</v>
      </c>
    </row>
    <row r="28" spans="1:7" x14ac:dyDescent="0.25">
      <c r="A28" s="5" t="s">
        <v>13</v>
      </c>
      <c r="B28" s="19">
        <v>0.65217391304347827</v>
      </c>
      <c r="C28" s="19">
        <v>0.56521739130434778</v>
      </c>
      <c r="D28" s="19">
        <v>0.60869565217391308</v>
      </c>
      <c r="E28" s="19">
        <v>0.54347826086956519</v>
      </c>
    </row>
    <row r="29" spans="1:7" x14ac:dyDescent="0.25">
      <c r="A29" s="5" t="s">
        <v>36</v>
      </c>
      <c r="B29" s="19">
        <v>0.70588235294117652</v>
      </c>
      <c r="C29" s="19">
        <v>0.70588235294117652</v>
      </c>
      <c r="D29" s="19">
        <v>0.70588235294117652</v>
      </c>
      <c r="E29" s="19">
        <v>0.6470588235294118</v>
      </c>
    </row>
    <row r="30" spans="1:7" x14ac:dyDescent="0.25">
      <c r="A30" s="5" t="s">
        <v>37</v>
      </c>
      <c r="B30" s="19">
        <v>0.80952380952380953</v>
      </c>
      <c r="C30" s="19">
        <v>0.7142857142857143</v>
      </c>
      <c r="D30" s="19">
        <v>0.76190476190476186</v>
      </c>
      <c r="E30" s="19">
        <v>0.66666666666666663</v>
      </c>
    </row>
    <row r="31" spans="1:7" x14ac:dyDescent="0.25">
      <c r="A31" s="5" t="s">
        <v>38</v>
      </c>
      <c r="B31" s="19">
        <v>0.5</v>
      </c>
      <c r="C31" s="19">
        <v>0.45</v>
      </c>
      <c r="D31" s="19">
        <v>0.55000000000000004</v>
      </c>
      <c r="E31" s="19">
        <v>0.45</v>
      </c>
    </row>
    <row r="32" spans="1:7" ht="13.8" thickBot="1" x14ac:dyDescent="0.3">
      <c r="A32" s="7" t="s">
        <v>39</v>
      </c>
      <c r="B32" s="19">
        <v>0.52</v>
      </c>
      <c r="C32" s="19">
        <v>0.44</v>
      </c>
      <c r="D32" s="19">
        <v>0.48</v>
      </c>
      <c r="E32" s="19">
        <v>0.44</v>
      </c>
    </row>
    <row r="33" spans="1:13" ht="13.8" thickBot="1" x14ac:dyDescent="0.3"/>
    <row r="34" spans="1:13" ht="13.8" thickBot="1" x14ac:dyDescent="0.3">
      <c r="A34" s="80" t="s">
        <v>86</v>
      </c>
      <c r="B34" s="88"/>
      <c r="C34" s="81"/>
    </row>
    <row r="35" spans="1:13" ht="14.4" x14ac:dyDescent="0.3">
      <c r="A35" s="10" t="s">
        <v>35</v>
      </c>
      <c r="B35" s="11" t="s">
        <v>85</v>
      </c>
      <c r="C35" s="12" t="s">
        <v>8</v>
      </c>
    </row>
    <row r="36" spans="1:13" x14ac:dyDescent="0.25">
      <c r="A36" s="5" t="s">
        <v>12</v>
      </c>
      <c r="B36" s="19">
        <v>0.29007633587786258</v>
      </c>
      <c r="C36" s="19">
        <v>0.28244274809160308</v>
      </c>
    </row>
    <row r="37" spans="1:13" x14ac:dyDescent="0.25">
      <c r="A37" s="5" t="s">
        <v>14</v>
      </c>
      <c r="B37" s="19">
        <v>0.58441558441558439</v>
      </c>
      <c r="C37" s="19">
        <v>0.58441558441558439</v>
      </c>
    </row>
    <row r="38" spans="1:13" x14ac:dyDescent="0.25">
      <c r="A38" s="5" t="s">
        <v>11</v>
      </c>
      <c r="B38" s="19">
        <v>0.35238095238095241</v>
      </c>
      <c r="C38" s="19">
        <v>0.34285714285714292</v>
      </c>
    </row>
    <row r="39" spans="1:13" x14ac:dyDescent="0.25">
      <c r="A39" s="5" t="s">
        <v>13</v>
      </c>
      <c r="B39" s="19">
        <v>0.44660194174757278</v>
      </c>
      <c r="C39" s="19">
        <v>0.44660194174757278</v>
      </c>
    </row>
    <row r="40" spans="1:13" x14ac:dyDescent="0.25">
      <c r="A40" s="5" t="s">
        <v>36</v>
      </c>
      <c r="B40" s="19">
        <v>0.25757575757575762</v>
      </c>
      <c r="C40" s="19">
        <v>0.2424242424242424</v>
      </c>
    </row>
    <row r="41" spans="1:13" x14ac:dyDescent="0.25">
      <c r="A41" s="5" t="s">
        <v>37</v>
      </c>
      <c r="B41" s="19">
        <v>0.32307692307692309</v>
      </c>
      <c r="C41" s="19">
        <v>0.32307692307692309</v>
      </c>
    </row>
    <row r="42" spans="1:13" x14ac:dyDescent="0.25">
      <c r="A42" s="5" t="s">
        <v>38</v>
      </c>
      <c r="B42" s="19">
        <v>0.51282051282051277</v>
      </c>
      <c r="C42" s="19">
        <v>0.51282051282051277</v>
      </c>
    </row>
    <row r="43" spans="1:13" ht="13.8" thickBot="1" x14ac:dyDescent="0.3">
      <c r="A43" s="7" t="s">
        <v>39</v>
      </c>
      <c r="B43" s="19">
        <v>0.65789473684210531</v>
      </c>
      <c r="C43" s="19">
        <v>0.65789473684210531</v>
      </c>
    </row>
    <row r="44" spans="1:13" ht="13.8" thickBot="1" x14ac:dyDescent="0.3"/>
    <row r="45" spans="1:13" ht="13.8" thickBot="1" x14ac:dyDescent="0.3">
      <c r="A45" s="80" t="s">
        <v>152</v>
      </c>
      <c r="B45" s="81"/>
    </row>
    <row r="46" spans="1:13" ht="15" thickBot="1" x14ac:dyDescent="0.35">
      <c r="A46" s="10" t="s">
        <v>35</v>
      </c>
      <c r="B46" s="12" t="s">
        <v>9</v>
      </c>
      <c r="M46" s="42"/>
    </row>
    <row r="47" spans="1:13" x14ac:dyDescent="0.25">
      <c r="A47" s="51" t="s">
        <v>12</v>
      </c>
      <c r="B47" s="53">
        <v>0.88513513513513509</v>
      </c>
    </row>
    <row r="48" spans="1:13" x14ac:dyDescent="0.25">
      <c r="A48" s="54" t="s">
        <v>14</v>
      </c>
      <c r="B48" s="56">
        <v>0.52027027027027029</v>
      </c>
    </row>
    <row r="49" spans="1:2" hidden="1" x14ac:dyDescent="0.25">
      <c r="A49" s="54" t="s">
        <v>11</v>
      </c>
      <c r="B49" s="56">
        <v>0.70945945945945943</v>
      </c>
    </row>
    <row r="50" spans="1:2" hidden="1" x14ac:dyDescent="0.25">
      <c r="A50" s="54" t="s">
        <v>13</v>
      </c>
      <c r="B50" s="56">
        <v>0.69594594594594594</v>
      </c>
    </row>
    <row r="51" spans="1:2" x14ac:dyDescent="0.25">
      <c r="A51" s="54" t="s">
        <v>36</v>
      </c>
      <c r="B51" s="56">
        <v>0.89189189189189189</v>
      </c>
    </row>
    <row r="52" spans="1:2" x14ac:dyDescent="0.25">
      <c r="A52" s="54" t="s">
        <v>37</v>
      </c>
      <c r="B52" s="56">
        <v>0.8783783783783784</v>
      </c>
    </row>
    <row r="53" spans="1:2" x14ac:dyDescent="0.25">
      <c r="A53" s="54" t="s">
        <v>38</v>
      </c>
      <c r="B53" s="56">
        <v>0.52702702702702697</v>
      </c>
    </row>
    <row r="54" spans="1:2" ht="13.8" thickBot="1" x14ac:dyDescent="0.3">
      <c r="A54" s="57" t="s">
        <v>39</v>
      </c>
      <c r="B54" s="59">
        <v>0.51351351351351349</v>
      </c>
    </row>
  </sheetData>
  <mergeCells count="6">
    <mergeCell ref="G12:N13"/>
    <mergeCell ref="A45:B45"/>
    <mergeCell ref="A1:E1"/>
    <mergeCell ref="A12:E12"/>
    <mergeCell ref="A23:E23"/>
    <mergeCell ref="A34:C34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6305-B462-4CA2-AAF6-D245260F6240}">
  <dimension ref="A1:U85"/>
  <sheetViews>
    <sheetView workbookViewId="0">
      <selection activeCell="G8" sqref="G8"/>
    </sheetView>
  </sheetViews>
  <sheetFormatPr defaultRowHeight="13.2" x14ac:dyDescent="0.25"/>
  <cols>
    <col min="1" max="1" width="57.5546875" bestFit="1" customWidth="1"/>
    <col min="2" max="2" width="9" customWidth="1"/>
    <col min="4" max="21" width="9.21875" customWidth="1"/>
  </cols>
  <sheetData>
    <row r="1" spans="1:21" ht="14.4" x14ac:dyDescent="0.3">
      <c r="A1" s="17" t="s">
        <v>0</v>
      </c>
      <c r="B1" s="17" t="s">
        <v>43</v>
      </c>
      <c r="C1" s="17" t="s">
        <v>135</v>
      </c>
      <c r="D1" s="17" t="s">
        <v>44</v>
      </c>
      <c r="E1" s="17" t="s">
        <v>45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</row>
    <row r="2" spans="1:21" hidden="1" x14ac:dyDescent="0.25">
      <c r="A2" t="s">
        <v>111</v>
      </c>
      <c r="B2" t="s">
        <v>59</v>
      </c>
      <c r="C2" t="s">
        <v>136</v>
      </c>
      <c r="D2">
        <v>547.5</v>
      </c>
      <c r="F2" t="s">
        <v>11</v>
      </c>
      <c r="G2" t="s">
        <v>12</v>
      </c>
      <c r="H2">
        <v>988</v>
      </c>
      <c r="I2">
        <v>737</v>
      </c>
      <c r="J2">
        <v>918</v>
      </c>
      <c r="K2">
        <v>670</v>
      </c>
      <c r="L2">
        <v>0.92</v>
      </c>
      <c r="M2">
        <v>0.91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hidden="1" x14ac:dyDescent="0.25">
      <c r="A3" t="s">
        <v>111</v>
      </c>
      <c r="B3" t="s">
        <v>59</v>
      </c>
      <c r="C3" t="s">
        <v>136</v>
      </c>
      <c r="D3">
        <v>547.5</v>
      </c>
      <c r="F3" t="s">
        <v>13</v>
      </c>
      <c r="G3" t="s">
        <v>12</v>
      </c>
      <c r="H3">
        <v>1025</v>
      </c>
      <c r="I3">
        <v>778</v>
      </c>
      <c r="J3">
        <v>947</v>
      </c>
      <c r="K3">
        <v>704</v>
      </c>
      <c r="L3">
        <v>0.94</v>
      </c>
      <c r="M3">
        <v>0.94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hidden="1" x14ac:dyDescent="0.25">
      <c r="A4" t="s">
        <v>111</v>
      </c>
      <c r="B4" t="s">
        <v>59</v>
      </c>
      <c r="C4" t="s">
        <v>136</v>
      </c>
      <c r="D4">
        <v>547.5</v>
      </c>
      <c r="F4" t="s">
        <v>11</v>
      </c>
      <c r="G4" t="s">
        <v>14</v>
      </c>
      <c r="H4">
        <v>846</v>
      </c>
      <c r="I4">
        <v>625</v>
      </c>
      <c r="J4">
        <v>801</v>
      </c>
      <c r="K4">
        <v>584</v>
      </c>
      <c r="L4">
        <v>0.95</v>
      </c>
      <c r="M4">
        <v>0.95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hidden="1" x14ac:dyDescent="0.25">
      <c r="A5" t="s">
        <v>111</v>
      </c>
      <c r="B5" t="s">
        <v>59</v>
      </c>
      <c r="C5" t="s">
        <v>136</v>
      </c>
      <c r="D5">
        <v>547.5</v>
      </c>
      <c r="F5" t="s">
        <v>13</v>
      </c>
      <c r="G5" t="s">
        <v>14</v>
      </c>
      <c r="H5">
        <v>898</v>
      </c>
      <c r="I5">
        <v>671</v>
      </c>
      <c r="J5">
        <v>848</v>
      </c>
      <c r="K5">
        <v>627</v>
      </c>
      <c r="L5">
        <v>0.97</v>
      </c>
      <c r="M5">
        <v>0.97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hidden="1" x14ac:dyDescent="0.25">
      <c r="A6" t="s">
        <v>112</v>
      </c>
      <c r="B6" t="s">
        <v>59</v>
      </c>
      <c r="C6" t="s">
        <v>137</v>
      </c>
      <c r="D6">
        <v>547.5</v>
      </c>
      <c r="F6" t="s">
        <v>11</v>
      </c>
      <c r="G6" t="s">
        <v>12</v>
      </c>
      <c r="H6">
        <v>391</v>
      </c>
      <c r="I6">
        <v>191</v>
      </c>
      <c r="J6">
        <v>283</v>
      </c>
      <c r="K6">
        <v>87</v>
      </c>
      <c r="L6">
        <v>0.79</v>
      </c>
      <c r="M6">
        <v>0.78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hidden="1" x14ac:dyDescent="0.25">
      <c r="A7" t="s">
        <v>112</v>
      </c>
      <c r="B7" t="s">
        <v>59</v>
      </c>
      <c r="C7" t="s">
        <v>137</v>
      </c>
      <c r="D7">
        <v>547.5</v>
      </c>
      <c r="F7" t="s">
        <v>13</v>
      </c>
      <c r="G7" t="s">
        <v>12</v>
      </c>
      <c r="H7">
        <v>335</v>
      </c>
      <c r="I7">
        <v>127</v>
      </c>
      <c r="J7">
        <v>183</v>
      </c>
      <c r="K7">
        <v>-20</v>
      </c>
      <c r="L7">
        <v>0.77</v>
      </c>
      <c r="M7">
        <v>0.76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hidden="1" x14ac:dyDescent="0.25">
      <c r="A8" t="s">
        <v>112</v>
      </c>
      <c r="B8" t="s">
        <v>59</v>
      </c>
      <c r="C8" t="s">
        <v>137</v>
      </c>
      <c r="D8">
        <v>547.5</v>
      </c>
      <c r="F8" t="s">
        <v>11</v>
      </c>
      <c r="G8" t="s">
        <v>14</v>
      </c>
      <c r="H8">
        <v>345</v>
      </c>
      <c r="I8">
        <v>245</v>
      </c>
      <c r="J8">
        <v>305</v>
      </c>
      <c r="K8">
        <v>205</v>
      </c>
      <c r="L8">
        <v>0.93</v>
      </c>
      <c r="M8">
        <v>0.92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</row>
    <row r="9" spans="1:21" hidden="1" x14ac:dyDescent="0.25">
      <c r="A9" t="s">
        <v>112</v>
      </c>
      <c r="B9" t="s">
        <v>59</v>
      </c>
      <c r="C9" t="s">
        <v>137</v>
      </c>
      <c r="D9">
        <v>547.5</v>
      </c>
      <c r="F9" t="s">
        <v>13</v>
      </c>
      <c r="G9" t="s">
        <v>14</v>
      </c>
      <c r="H9">
        <v>315</v>
      </c>
      <c r="I9">
        <v>218</v>
      </c>
      <c r="J9">
        <v>262</v>
      </c>
      <c r="K9">
        <v>165</v>
      </c>
      <c r="L9">
        <v>0.93</v>
      </c>
      <c r="M9">
        <v>0.92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</row>
    <row r="10" spans="1:21" hidden="1" x14ac:dyDescent="0.25">
      <c r="A10" t="s">
        <v>113</v>
      </c>
      <c r="B10" t="s">
        <v>59</v>
      </c>
      <c r="C10" t="s">
        <v>137</v>
      </c>
      <c r="D10">
        <v>547.5</v>
      </c>
      <c r="F10" t="s">
        <v>11</v>
      </c>
      <c r="G10" t="s">
        <v>12</v>
      </c>
      <c r="H10">
        <v>1245</v>
      </c>
      <c r="I10">
        <v>922</v>
      </c>
      <c r="J10">
        <v>1084</v>
      </c>
      <c r="K10">
        <v>769</v>
      </c>
      <c r="L10">
        <v>0.68</v>
      </c>
      <c r="M10">
        <v>0.68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</row>
    <row r="11" spans="1:21" hidden="1" x14ac:dyDescent="0.25">
      <c r="A11" t="s">
        <v>113</v>
      </c>
      <c r="B11" t="s">
        <v>59</v>
      </c>
      <c r="C11" t="s">
        <v>137</v>
      </c>
      <c r="D11">
        <v>547.5</v>
      </c>
      <c r="F11" t="s">
        <v>13</v>
      </c>
      <c r="G11" t="s">
        <v>12</v>
      </c>
      <c r="H11">
        <v>1399</v>
      </c>
      <c r="I11">
        <v>1011</v>
      </c>
      <c r="J11">
        <v>1178</v>
      </c>
      <c r="K11">
        <v>803</v>
      </c>
      <c r="L11">
        <v>0.69</v>
      </c>
      <c r="M11">
        <v>0.68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</row>
    <row r="12" spans="1:21" hidden="1" x14ac:dyDescent="0.25">
      <c r="A12" t="s">
        <v>113</v>
      </c>
      <c r="B12" t="s">
        <v>59</v>
      </c>
      <c r="C12" t="s">
        <v>137</v>
      </c>
      <c r="D12">
        <v>547.5</v>
      </c>
      <c r="F12" t="s">
        <v>11</v>
      </c>
      <c r="G12" t="s">
        <v>14</v>
      </c>
      <c r="H12">
        <v>1001</v>
      </c>
      <c r="I12">
        <v>701</v>
      </c>
      <c r="J12">
        <v>872</v>
      </c>
      <c r="K12">
        <v>606</v>
      </c>
      <c r="L12">
        <v>0.76</v>
      </c>
      <c r="M12">
        <v>0.75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hidden="1" x14ac:dyDescent="0.25">
      <c r="A13" t="s">
        <v>113</v>
      </c>
      <c r="B13" t="s">
        <v>59</v>
      </c>
      <c r="C13" t="s">
        <v>137</v>
      </c>
      <c r="D13">
        <v>547.5</v>
      </c>
      <c r="F13" t="s">
        <v>13</v>
      </c>
      <c r="G13" t="s">
        <v>14</v>
      </c>
      <c r="H13">
        <v>1121</v>
      </c>
      <c r="I13">
        <v>724</v>
      </c>
      <c r="J13">
        <v>932</v>
      </c>
      <c r="K13">
        <v>615</v>
      </c>
      <c r="L13">
        <v>0.82</v>
      </c>
      <c r="M13">
        <v>0.8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idden="1" x14ac:dyDescent="0.25">
      <c r="A14" t="s">
        <v>114</v>
      </c>
      <c r="B14" t="s">
        <v>59</v>
      </c>
      <c r="C14" t="s">
        <v>137</v>
      </c>
      <c r="D14">
        <v>547.5</v>
      </c>
      <c r="F14" t="s">
        <v>11</v>
      </c>
      <c r="G14" t="s">
        <v>12</v>
      </c>
      <c r="H14">
        <v>1842</v>
      </c>
      <c r="I14">
        <v>1452</v>
      </c>
      <c r="J14">
        <v>1457</v>
      </c>
      <c r="K14">
        <v>1088</v>
      </c>
      <c r="L14">
        <v>0.28999999999999998</v>
      </c>
      <c r="M14">
        <v>0.28000000000000003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</row>
    <row r="15" spans="1:21" hidden="1" x14ac:dyDescent="0.25">
      <c r="A15" t="s">
        <v>114</v>
      </c>
      <c r="B15" t="s">
        <v>59</v>
      </c>
      <c r="C15" t="s">
        <v>137</v>
      </c>
      <c r="D15">
        <v>547.5</v>
      </c>
      <c r="F15" t="s">
        <v>13</v>
      </c>
      <c r="G15" t="s">
        <v>12</v>
      </c>
      <c r="H15">
        <v>1887</v>
      </c>
      <c r="I15">
        <v>1423</v>
      </c>
      <c r="J15">
        <v>1298</v>
      </c>
      <c r="K15">
        <v>870</v>
      </c>
      <c r="L15">
        <v>0.24</v>
      </c>
      <c r="M15">
        <v>0.21</v>
      </c>
      <c r="N15">
        <v>4.0000000000000001E-3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</row>
    <row r="16" spans="1:21" hidden="1" x14ac:dyDescent="0.25">
      <c r="A16" t="s">
        <v>114</v>
      </c>
      <c r="B16" t="s">
        <v>59</v>
      </c>
      <c r="C16" t="s">
        <v>137</v>
      </c>
      <c r="D16">
        <v>547.5</v>
      </c>
      <c r="F16" t="s">
        <v>11</v>
      </c>
      <c r="G16" t="s">
        <v>14</v>
      </c>
      <c r="H16">
        <v>1847</v>
      </c>
      <c r="I16">
        <v>1445</v>
      </c>
      <c r="J16">
        <v>1406</v>
      </c>
      <c r="K16">
        <v>1092</v>
      </c>
      <c r="L16">
        <v>0.28999999999999998</v>
      </c>
      <c r="M16">
        <v>0.27</v>
      </c>
      <c r="N16">
        <v>0.95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</row>
    <row r="17" spans="1:21" hidden="1" x14ac:dyDescent="0.25">
      <c r="A17" t="s">
        <v>114</v>
      </c>
      <c r="B17" t="s">
        <v>59</v>
      </c>
      <c r="C17" t="s">
        <v>137</v>
      </c>
      <c r="D17">
        <v>547.5</v>
      </c>
      <c r="F17" t="s">
        <v>13</v>
      </c>
      <c r="G17" t="s">
        <v>14</v>
      </c>
      <c r="I17">
        <v>1294</v>
      </c>
      <c r="J17">
        <v>1144</v>
      </c>
      <c r="K17">
        <v>719</v>
      </c>
      <c r="L17">
        <v>0.26</v>
      </c>
      <c r="M17">
        <v>0.21</v>
      </c>
      <c r="N17">
        <v>0.376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</row>
    <row r="18" spans="1:21" x14ac:dyDescent="0.25">
      <c r="A18" t="s">
        <v>115</v>
      </c>
      <c r="B18" t="s">
        <v>59</v>
      </c>
      <c r="C18" t="s">
        <v>136</v>
      </c>
      <c r="D18">
        <v>547.5</v>
      </c>
      <c r="F18" t="s">
        <v>11</v>
      </c>
      <c r="G18" t="s">
        <v>12</v>
      </c>
      <c r="H18">
        <v>2103</v>
      </c>
      <c r="I18">
        <v>1596</v>
      </c>
      <c r="J18">
        <v>1879</v>
      </c>
      <c r="K18">
        <v>1387</v>
      </c>
      <c r="L18">
        <v>0.57999999999999996</v>
      </c>
      <c r="M18">
        <v>0.57999999999999996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</row>
    <row r="19" spans="1:21" x14ac:dyDescent="0.25">
      <c r="A19" t="s">
        <v>115</v>
      </c>
      <c r="B19" t="s">
        <v>59</v>
      </c>
      <c r="C19" t="s">
        <v>136</v>
      </c>
      <c r="D19">
        <v>547.5</v>
      </c>
      <c r="F19" t="s">
        <v>13</v>
      </c>
      <c r="G19" t="s">
        <v>12</v>
      </c>
      <c r="H19">
        <v>2196</v>
      </c>
      <c r="I19">
        <v>1679</v>
      </c>
      <c r="J19">
        <v>1933</v>
      </c>
      <c r="K19">
        <v>1433</v>
      </c>
      <c r="L19">
        <v>0.65</v>
      </c>
      <c r="M19">
        <v>0.63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</row>
    <row r="20" spans="1:21" hidden="1" x14ac:dyDescent="0.25">
      <c r="A20" t="s">
        <v>115</v>
      </c>
      <c r="B20" t="s">
        <v>59</v>
      </c>
      <c r="C20" t="s">
        <v>136</v>
      </c>
      <c r="D20">
        <v>547.5</v>
      </c>
      <c r="F20" t="s">
        <v>11</v>
      </c>
      <c r="G20" t="s">
        <v>14</v>
      </c>
      <c r="K20">
        <v>1277</v>
      </c>
      <c r="L20">
        <v>0.62</v>
      </c>
      <c r="M20">
        <v>0.61</v>
      </c>
      <c r="N20">
        <v>2.4E-2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</row>
    <row r="21" spans="1:21" hidden="1" x14ac:dyDescent="0.25">
      <c r="A21" t="s">
        <v>115</v>
      </c>
      <c r="B21" t="s">
        <v>59</v>
      </c>
      <c r="C21" t="s">
        <v>136</v>
      </c>
      <c r="D21">
        <v>547.5</v>
      </c>
      <c r="F21" t="s">
        <v>13</v>
      </c>
      <c r="G21" t="s">
        <v>14</v>
      </c>
      <c r="K21">
        <v>1323</v>
      </c>
      <c r="L21">
        <v>0.7</v>
      </c>
      <c r="M21">
        <v>0.67</v>
      </c>
      <c r="N21">
        <v>3.9E-2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</row>
    <row r="22" spans="1:21" x14ac:dyDescent="0.25">
      <c r="A22" t="s">
        <v>116</v>
      </c>
      <c r="B22" t="s">
        <v>59</v>
      </c>
      <c r="C22" t="s">
        <v>136</v>
      </c>
      <c r="D22">
        <v>547.5</v>
      </c>
      <c r="F22" t="s">
        <v>11</v>
      </c>
      <c r="G22" t="s">
        <v>12</v>
      </c>
      <c r="H22">
        <v>5454</v>
      </c>
      <c r="I22">
        <v>4693</v>
      </c>
      <c r="J22">
        <v>4335</v>
      </c>
      <c r="K22">
        <v>3651</v>
      </c>
      <c r="L22">
        <v>0.09</v>
      </c>
      <c r="M22">
        <v>7.0000000000000007E-2</v>
      </c>
      <c r="N22">
        <v>2.5999999999999999E-2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</row>
    <row r="23" spans="1:21" x14ac:dyDescent="0.25">
      <c r="A23" t="s">
        <v>116</v>
      </c>
      <c r="B23" t="s">
        <v>59</v>
      </c>
      <c r="C23" t="s">
        <v>136</v>
      </c>
      <c r="D23">
        <v>547.5</v>
      </c>
      <c r="F23" t="s">
        <v>13</v>
      </c>
      <c r="G23" t="s">
        <v>12</v>
      </c>
      <c r="H23">
        <v>8054</v>
      </c>
      <c r="I23">
        <v>6869</v>
      </c>
      <c r="J23">
        <v>5433</v>
      </c>
      <c r="K23">
        <v>4477</v>
      </c>
      <c r="L23">
        <v>0.04</v>
      </c>
      <c r="M23">
        <v>0.01</v>
      </c>
      <c r="N23">
        <v>0.27400000000000002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 hidden="1" x14ac:dyDescent="0.25">
      <c r="A24" t="s">
        <v>116</v>
      </c>
      <c r="B24" t="s">
        <v>59</v>
      </c>
      <c r="C24" t="s">
        <v>136</v>
      </c>
      <c r="D24">
        <v>547.5</v>
      </c>
      <c r="F24" t="s">
        <v>11</v>
      </c>
      <c r="G24" t="s">
        <v>14</v>
      </c>
      <c r="H24">
        <v>2138</v>
      </c>
      <c r="I24">
        <v>2041</v>
      </c>
      <c r="J24">
        <v>1969</v>
      </c>
      <c r="K24">
        <v>1874</v>
      </c>
      <c r="L24">
        <v>0.28000000000000003</v>
      </c>
      <c r="M24">
        <v>0.25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</row>
    <row r="25" spans="1:21" hidden="1" x14ac:dyDescent="0.25">
      <c r="A25" t="s">
        <v>116</v>
      </c>
      <c r="B25" t="s">
        <v>59</v>
      </c>
      <c r="C25" t="s">
        <v>136</v>
      </c>
      <c r="D25">
        <v>547.5</v>
      </c>
      <c r="F25" t="s">
        <v>13</v>
      </c>
      <c r="G25" t="s">
        <v>14</v>
      </c>
      <c r="H25">
        <v>2266</v>
      </c>
      <c r="I25">
        <v>2161</v>
      </c>
      <c r="J25">
        <v>1993</v>
      </c>
      <c r="K25">
        <v>1891</v>
      </c>
      <c r="L25">
        <v>0.2</v>
      </c>
      <c r="M25">
        <v>0.15</v>
      </c>
      <c r="N25">
        <v>2.1999999999999999E-2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1</v>
      </c>
    </row>
    <row r="26" spans="1:21" hidden="1" x14ac:dyDescent="0.25">
      <c r="A26" t="s">
        <v>117</v>
      </c>
      <c r="B26" t="s">
        <v>59</v>
      </c>
      <c r="C26" t="s">
        <v>137</v>
      </c>
      <c r="D26">
        <v>547.5</v>
      </c>
      <c r="F26" t="s">
        <v>11</v>
      </c>
      <c r="G26" t="s">
        <v>12</v>
      </c>
      <c r="H26">
        <v>1625</v>
      </c>
      <c r="I26">
        <v>1195</v>
      </c>
      <c r="J26">
        <v>1450</v>
      </c>
      <c r="K26">
        <v>1030</v>
      </c>
      <c r="L26">
        <v>0.67</v>
      </c>
      <c r="M26">
        <v>0.66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1</v>
      </c>
    </row>
    <row r="27" spans="1:21" hidden="1" x14ac:dyDescent="0.25">
      <c r="A27" t="s">
        <v>117</v>
      </c>
      <c r="B27" t="s">
        <v>59</v>
      </c>
      <c r="C27" t="s">
        <v>137</v>
      </c>
      <c r="D27">
        <v>547.5</v>
      </c>
      <c r="F27" t="s">
        <v>13</v>
      </c>
      <c r="G27" t="s">
        <v>12</v>
      </c>
      <c r="H27">
        <v>1543</v>
      </c>
      <c r="I27">
        <v>1110</v>
      </c>
      <c r="J27">
        <v>1342</v>
      </c>
      <c r="K27">
        <v>922</v>
      </c>
      <c r="L27">
        <v>0.74</v>
      </c>
      <c r="M27">
        <v>0.73</v>
      </c>
      <c r="N27">
        <v>0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1</v>
      </c>
    </row>
    <row r="28" spans="1:21" hidden="1" x14ac:dyDescent="0.25">
      <c r="A28" t="s">
        <v>117</v>
      </c>
      <c r="B28" t="s">
        <v>59</v>
      </c>
      <c r="C28" t="s">
        <v>137</v>
      </c>
      <c r="D28">
        <v>547.5</v>
      </c>
      <c r="F28" t="s">
        <v>11</v>
      </c>
      <c r="G28" t="s">
        <v>14</v>
      </c>
      <c r="I28">
        <v>893</v>
      </c>
      <c r="J28">
        <v>1305</v>
      </c>
      <c r="K28">
        <v>786</v>
      </c>
      <c r="L28">
        <v>0.78</v>
      </c>
      <c r="M28">
        <v>0.77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1</v>
      </c>
    </row>
    <row r="29" spans="1:21" hidden="1" x14ac:dyDescent="0.25">
      <c r="A29" t="s">
        <v>117</v>
      </c>
      <c r="B29" t="s">
        <v>59</v>
      </c>
      <c r="C29" t="s">
        <v>137</v>
      </c>
      <c r="D29">
        <v>547.5</v>
      </c>
      <c r="F29" t="s">
        <v>13</v>
      </c>
      <c r="G29" t="s">
        <v>14</v>
      </c>
      <c r="I29">
        <v>830</v>
      </c>
      <c r="J29">
        <v>1166</v>
      </c>
      <c r="K29">
        <v>722</v>
      </c>
      <c r="L29">
        <v>0.85</v>
      </c>
      <c r="M29">
        <v>0.84</v>
      </c>
      <c r="N29">
        <v>0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hidden="1" x14ac:dyDescent="0.25">
      <c r="A30" t="s">
        <v>118</v>
      </c>
      <c r="B30" t="s">
        <v>59</v>
      </c>
      <c r="C30" t="s">
        <v>137</v>
      </c>
      <c r="D30">
        <v>547.5</v>
      </c>
      <c r="F30" t="s">
        <v>11</v>
      </c>
      <c r="G30" t="s">
        <v>12</v>
      </c>
      <c r="H30">
        <v>928</v>
      </c>
      <c r="I30">
        <v>647</v>
      </c>
      <c r="J30">
        <v>772</v>
      </c>
      <c r="K30">
        <v>498</v>
      </c>
      <c r="L30">
        <v>0.67</v>
      </c>
      <c r="M30">
        <v>0.67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</row>
    <row r="31" spans="1:21" hidden="1" x14ac:dyDescent="0.25">
      <c r="A31" t="s">
        <v>118</v>
      </c>
      <c r="B31" t="s">
        <v>59</v>
      </c>
      <c r="C31" t="s">
        <v>137</v>
      </c>
      <c r="D31">
        <v>547.5</v>
      </c>
      <c r="F31" t="s">
        <v>13</v>
      </c>
      <c r="G31" t="s">
        <v>12</v>
      </c>
      <c r="H31">
        <v>798</v>
      </c>
      <c r="I31">
        <v>520</v>
      </c>
      <c r="J31">
        <v>626</v>
      </c>
      <c r="K31">
        <v>355</v>
      </c>
      <c r="L31">
        <v>0.75</v>
      </c>
      <c r="M31">
        <v>0.74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</row>
    <row r="32" spans="1:21" hidden="1" x14ac:dyDescent="0.25">
      <c r="A32" t="s">
        <v>118</v>
      </c>
      <c r="B32" t="s">
        <v>59</v>
      </c>
      <c r="C32" t="s">
        <v>137</v>
      </c>
      <c r="D32">
        <v>547.5</v>
      </c>
      <c r="F32" t="s">
        <v>11</v>
      </c>
      <c r="G32" t="s">
        <v>14</v>
      </c>
      <c r="H32">
        <v>673</v>
      </c>
      <c r="I32">
        <v>489</v>
      </c>
      <c r="J32">
        <v>588</v>
      </c>
      <c r="K32">
        <v>412</v>
      </c>
      <c r="L32">
        <v>0.79</v>
      </c>
      <c r="M32">
        <v>0.78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</row>
    <row r="33" spans="1:21" hidden="1" x14ac:dyDescent="0.25">
      <c r="A33" t="s">
        <v>118</v>
      </c>
      <c r="B33" t="s">
        <v>59</v>
      </c>
      <c r="C33" t="s">
        <v>137</v>
      </c>
      <c r="D33">
        <v>547.5</v>
      </c>
      <c r="F33" t="s">
        <v>13</v>
      </c>
      <c r="G33" t="s">
        <v>14</v>
      </c>
      <c r="H33">
        <v>568</v>
      </c>
      <c r="I33">
        <v>409</v>
      </c>
      <c r="J33">
        <v>502</v>
      </c>
      <c r="K33">
        <v>347</v>
      </c>
      <c r="L33">
        <v>0.91</v>
      </c>
      <c r="M33">
        <v>0.9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</row>
    <row r="34" spans="1:21" hidden="1" x14ac:dyDescent="0.25">
      <c r="A34" t="s">
        <v>119</v>
      </c>
      <c r="B34" t="s">
        <v>59</v>
      </c>
      <c r="C34" t="s">
        <v>136</v>
      </c>
      <c r="D34">
        <v>547.5</v>
      </c>
      <c r="F34" t="s">
        <v>11</v>
      </c>
      <c r="G34" t="s">
        <v>12</v>
      </c>
      <c r="H34">
        <v>5676</v>
      </c>
      <c r="I34">
        <v>4583</v>
      </c>
      <c r="J34">
        <v>4941</v>
      </c>
      <c r="K34">
        <v>3921</v>
      </c>
      <c r="L34">
        <v>0.21</v>
      </c>
      <c r="M34">
        <v>0.2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1</v>
      </c>
    </row>
    <row r="35" spans="1:21" hidden="1" x14ac:dyDescent="0.25">
      <c r="A35" t="s">
        <v>119</v>
      </c>
      <c r="B35" t="s">
        <v>59</v>
      </c>
      <c r="C35" t="s">
        <v>136</v>
      </c>
      <c r="D35">
        <v>547.5</v>
      </c>
      <c r="F35" t="s">
        <v>13</v>
      </c>
      <c r="G35" t="s">
        <v>12</v>
      </c>
      <c r="H35">
        <v>4816</v>
      </c>
      <c r="I35">
        <v>3880</v>
      </c>
      <c r="J35">
        <v>4127</v>
      </c>
      <c r="K35">
        <v>3254</v>
      </c>
      <c r="L35">
        <v>0.32</v>
      </c>
      <c r="M35">
        <v>0.28999999999999998</v>
      </c>
      <c r="N35">
        <v>1E-3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</row>
    <row r="36" spans="1:21" hidden="1" x14ac:dyDescent="0.25">
      <c r="A36" t="s">
        <v>119</v>
      </c>
      <c r="B36" t="s">
        <v>59</v>
      </c>
      <c r="C36" t="s">
        <v>136</v>
      </c>
      <c r="D36">
        <v>547.5</v>
      </c>
      <c r="F36" t="s">
        <v>11</v>
      </c>
      <c r="G36" t="s">
        <v>14</v>
      </c>
      <c r="H36">
        <v>3202</v>
      </c>
      <c r="I36">
        <v>2855</v>
      </c>
      <c r="J36">
        <v>2646</v>
      </c>
      <c r="K36">
        <v>2365</v>
      </c>
      <c r="L36">
        <v>0.23</v>
      </c>
      <c r="M36">
        <v>0.2</v>
      </c>
      <c r="N36">
        <v>0.32500000000000001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hidden="1" x14ac:dyDescent="0.25">
      <c r="A37" t="s">
        <v>119</v>
      </c>
      <c r="B37" t="s">
        <v>59</v>
      </c>
      <c r="C37" t="s">
        <v>136</v>
      </c>
      <c r="D37">
        <v>547.5</v>
      </c>
      <c r="F37" t="s">
        <v>13</v>
      </c>
      <c r="G37" t="s">
        <v>14</v>
      </c>
      <c r="H37">
        <v>2688</v>
      </c>
      <c r="I37">
        <v>2421</v>
      </c>
      <c r="J37">
        <v>2331</v>
      </c>
      <c r="K37">
        <v>2095</v>
      </c>
      <c r="L37">
        <v>0.37</v>
      </c>
      <c r="M37">
        <v>0.32</v>
      </c>
      <c r="N37">
        <v>0.15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</row>
    <row r="38" spans="1:21" hidden="1" x14ac:dyDescent="0.25">
      <c r="A38" t="s">
        <v>120</v>
      </c>
      <c r="B38" t="s">
        <v>59</v>
      </c>
      <c r="C38" t="s">
        <v>136</v>
      </c>
      <c r="D38">
        <v>547.5</v>
      </c>
      <c r="F38" t="s">
        <v>11</v>
      </c>
      <c r="G38" t="s">
        <v>12</v>
      </c>
      <c r="H38">
        <v>-88999</v>
      </c>
      <c r="I38">
        <v>-73791</v>
      </c>
      <c r="J38">
        <v>47296</v>
      </c>
      <c r="K38">
        <v>37691</v>
      </c>
      <c r="L38">
        <v>0</v>
      </c>
      <c r="M38">
        <v>-0.02</v>
      </c>
      <c r="N38">
        <v>0.91700000000000004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</row>
    <row r="39" spans="1:21" hidden="1" x14ac:dyDescent="0.25">
      <c r="A39" t="s">
        <v>120</v>
      </c>
      <c r="B39" t="s">
        <v>59</v>
      </c>
      <c r="C39" t="s">
        <v>136</v>
      </c>
      <c r="D39">
        <v>547.5</v>
      </c>
      <c r="F39" t="s">
        <v>13</v>
      </c>
      <c r="G39" t="s">
        <v>12</v>
      </c>
      <c r="H39">
        <v>41091</v>
      </c>
      <c r="I39">
        <v>34071</v>
      </c>
      <c r="J39">
        <v>11868</v>
      </c>
      <c r="K39">
        <v>9261</v>
      </c>
      <c r="L39">
        <v>0</v>
      </c>
      <c r="M39">
        <v>-0.03</v>
      </c>
      <c r="N39">
        <v>0.873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</row>
    <row r="40" spans="1:21" hidden="1" x14ac:dyDescent="0.25">
      <c r="A40" t="s">
        <v>120</v>
      </c>
      <c r="B40" t="s">
        <v>59</v>
      </c>
      <c r="C40" t="s">
        <v>136</v>
      </c>
      <c r="D40">
        <v>547.5</v>
      </c>
      <c r="F40" t="s">
        <v>11</v>
      </c>
      <c r="G40" t="s">
        <v>14</v>
      </c>
      <c r="H40">
        <v>2819</v>
      </c>
      <c r="I40">
        <v>2670</v>
      </c>
      <c r="J40">
        <v>2322</v>
      </c>
      <c r="K40">
        <v>2187</v>
      </c>
      <c r="L40">
        <v>0.04</v>
      </c>
      <c r="M40">
        <v>0</v>
      </c>
      <c r="N40">
        <v>0.14199999999999999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</row>
    <row r="41" spans="1:21" hidden="1" x14ac:dyDescent="0.25">
      <c r="A41" t="s">
        <v>120</v>
      </c>
      <c r="B41" t="s">
        <v>59</v>
      </c>
      <c r="C41" t="s">
        <v>136</v>
      </c>
      <c r="D41">
        <v>547.5</v>
      </c>
      <c r="F41" t="s">
        <v>13</v>
      </c>
      <c r="G41" t="s">
        <v>14</v>
      </c>
      <c r="H41">
        <v>2543</v>
      </c>
      <c r="I41">
        <v>2413</v>
      </c>
      <c r="J41">
        <v>2060</v>
      </c>
      <c r="K41">
        <v>1939</v>
      </c>
      <c r="L41">
        <v>0.06</v>
      </c>
      <c r="M41">
        <v>0</v>
      </c>
      <c r="N41">
        <v>0.17199999999999999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 hidden="1" x14ac:dyDescent="0.25">
      <c r="A42" t="s">
        <v>121</v>
      </c>
      <c r="B42" t="s">
        <v>122</v>
      </c>
      <c r="C42" t="s">
        <v>137</v>
      </c>
      <c r="D42">
        <v>547.5</v>
      </c>
      <c r="F42" t="s">
        <v>11</v>
      </c>
      <c r="G42" t="s">
        <v>12</v>
      </c>
      <c r="H42">
        <v>602</v>
      </c>
      <c r="I42">
        <v>385</v>
      </c>
      <c r="J42">
        <v>439</v>
      </c>
      <c r="K42">
        <v>228</v>
      </c>
      <c r="L42">
        <v>0.63</v>
      </c>
      <c r="M42">
        <v>0.62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</row>
    <row r="43" spans="1:21" hidden="1" x14ac:dyDescent="0.25">
      <c r="A43" t="s">
        <v>121</v>
      </c>
      <c r="B43" t="s">
        <v>122</v>
      </c>
      <c r="C43" t="s">
        <v>137</v>
      </c>
      <c r="D43">
        <v>547.5</v>
      </c>
      <c r="F43" t="s">
        <v>13</v>
      </c>
      <c r="G43" t="s">
        <v>12</v>
      </c>
      <c r="H43">
        <v>449</v>
      </c>
      <c r="I43">
        <v>231</v>
      </c>
      <c r="J43">
        <v>299</v>
      </c>
      <c r="K43">
        <v>86</v>
      </c>
      <c r="L43">
        <v>0.78</v>
      </c>
      <c r="M43">
        <v>0.77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</row>
    <row r="44" spans="1:21" hidden="1" x14ac:dyDescent="0.25">
      <c r="A44" t="s">
        <v>121</v>
      </c>
      <c r="B44" t="s">
        <v>122</v>
      </c>
      <c r="C44" t="s">
        <v>137</v>
      </c>
      <c r="D44">
        <v>547.5</v>
      </c>
      <c r="F44" t="s">
        <v>11</v>
      </c>
      <c r="G44" t="s">
        <v>14</v>
      </c>
      <c r="H44">
        <v>482</v>
      </c>
      <c r="I44">
        <v>348</v>
      </c>
      <c r="J44">
        <v>376</v>
      </c>
      <c r="K44">
        <v>242</v>
      </c>
      <c r="L44">
        <v>0.69</v>
      </c>
      <c r="M44">
        <v>0.68</v>
      </c>
      <c r="N44">
        <v>2E-3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</row>
    <row r="45" spans="1:21" hidden="1" x14ac:dyDescent="0.25">
      <c r="A45" t="s">
        <v>121</v>
      </c>
      <c r="B45" t="s">
        <v>122</v>
      </c>
      <c r="C45" t="s">
        <v>137</v>
      </c>
      <c r="D45">
        <v>547.5</v>
      </c>
      <c r="F45" t="s">
        <v>13</v>
      </c>
      <c r="G45" t="s">
        <v>14</v>
      </c>
      <c r="H45">
        <v>376</v>
      </c>
      <c r="I45">
        <v>264</v>
      </c>
      <c r="J45">
        <v>315</v>
      </c>
      <c r="K45">
        <v>203</v>
      </c>
      <c r="L45">
        <v>0.91</v>
      </c>
      <c r="M45">
        <v>0.91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</row>
    <row r="46" spans="1:21" hidden="1" x14ac:dyDescent="0.25">
      <c r="A46" t="s">
        <v>123</v>
      </c>
      <c r="B46" t="s">
        <v>122</v>
      </c>
      <c r="C46" t="s">
        <v>136</v>
      </c>
      <c r="D46">
        <v>547.5</v>
      </c>
      <c r="F46" t="s">
        <v>11</v>
      </c>
      <c r="G46" t="s">
        <v>12</v>
      </c>
      <c r="H46">
        <v>1448</v>
      </c>
      <c r="I46">
        <v>1152</v>
      </c>
      <c r="J46">
        <v>1293</v>
      </c>
      <c r="K46">
        <v>1004</v>
      </c>
      <c r="L46">
        <v>0.71</v>
      </c>
      <c r="M46">
        <v>0.71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1</v>
      </c>
    </row>
    <row r="47" spans="1:21" hidden="1" x14ac:dyDescent="0.25">
      <c r="A47" t="s">
        <v>123</v>
      </c>
      <c r="B47" t="s">
        <v>122</v>
      </c>
      <c r="C47" t="s">
        <v>136</v>
      </c>
      <c r="D47">
        <v>547.5</v>
      </c>
      <c r="F47" t="s">
        <v>13</v>
      </c>
      <c r="G47" t="s">
        <v>12</v>
      </c>
      <c r="H47">
        <v>1275</v>
      </c>
      <c r="I47">
        <v>1012</v>
      </c>
      <c r="J47">
        <v>1119</v>
      </c>
      <c r="K47">
        <v>861</v>
      </c>
      <c r="L47">
        <v>0.81</v>
      </c>
      <c r="M47">
        <v>0.81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hidden="1" x14ac:dyDescent="0.25">
      <c r="A48" t="s">
        <v>123</v>
      </c>
      <c r="B48" t="s">
        <v>122</v>
      </c>
      <c r="C48" t="s">
        <v>136</v>
      </c>
      <c r="D48">
        <v>547.5</v>
      </c>
      <c r="F48" t="s">
        <v>11</v>
      </c>
      <c r="G48" t="s">
        <v>14</v>
      </c>
      <c r="H48">
        <v>1454</v>
      </c>
      <c r="I48">
        <v>1186</v>
      </c>
      <c r="J48">
        <v>1308</v>
      </c>
      <c r="K48">
        <v>1052</v>
      </c>
      <c r="L48">
        <v>0.71</v>
      </c>
      <c r="M48">
        <v>0.7</v>
      </c>
      <c r="N48">
        <v>0.48799999999999999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</row>
    <row r="49" spans="1:21" hidden="1" x14ac:dyDescent="0.25">
      <c r="A49" t="s">
        <v>123</v>
      </c>
      <c r="B49" t="s">
        <v>122</v>
      </c>
      <c r="C49" t="s">
        <v>136</v>
      </c>
      <c r="D49">
        <v>547.5</v>
      </c>
      <c r="F49" t="s">
        <v>13</v>
      </c>
      <c r="G49" t="s">
        <v>14</v>
      </c>
      <c r="H49">
        <v>1265</v>
      </c>
      <c r="I49">
        <v>997</v>
      </c>
      <c r="J49">
        <v>1113</v>
      </c>
      <c r="K49">
        <v>859</v>
      </c>
      <c r="L49">
        <v>0.81</v>
      </c>
      <c r="M49">
        <v>0.8</v>
      </c>
      <c r="N49">
        <v>0.83599999999999997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</row>
    <row r="50" spans="1:21" hidden="1" x14ac:dyDescent="0.25">
      <c r="A50" t="s">
        <v>124</v>
      </c>
      <c r="B50" t="s">
        <v>125</v>
      </c>
      <c r="C50" t="s">
        <v>140</v>
      </c>
      <c r="D50">
        <v>547.5</v>
      </c>
      <c r="F50" t="s">
        <v>11</v>
      </c>
      <c r="G50" t="s">
        <v>12</v>
      </c>
      <c r="H50">
        <v>333</v>
      </c>
      <c r="I50">
        <v>91</v>
      </c>
      <c r="J50">
        <v>187</v>
      </c>
      <c r="K50">
        <v>-48</v>
      </c>
      <c r="L50">
        <v>0.66</v>
      </c>
      <c r="M50">
        <v>0.66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</row>
    <row r="51" spans="1:21" hidden="1" x14ac:dyDescent="0.25">
      <c r="A51" t="s">
        <v>124</v>
      </c>
      <c r="B51" t="s">
        <v>125</v>
      </c>
      <c r="C51" t="s">
        <v>140</v>
      </c>
      <c r="D51">
        <v>547.5</v>
      </c>
      <c r="F51" t="s">
        <v>13</v>
      </c>
      <c r="G51" t="s">
        <v>12</v>
      </c>
      <c r="H51">
        <v>294</v>
      </c>
      <c r="I51">
        <v>58</v>
      </c>
      <c r="J51">
        <v>106</v>
      </c>
      <c r="K51">
        <v>-123</v>
      </c>
      <c r="L51">
        <v>0.68</v>
      </c>
      <c r="M51">
        <v>0.67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</row>
    <row r="52" spans="1:21" hidden="1" x14ac:dyDescent="0.25">
      <c r="A52" t="s">
        <v>124</v>
      </c>
      <c r="B52" t="s">
        <v>125</v>
      </c>
      <c r="C52" t="s">
        <v>140</v>
      </c>
      <c r="D52">
        <v>547.5</v>
      </c>
      <c r="F52" t="s">
        <v>11</v>
      </c>
      <c r="G52" t="s">
        <v>14</v>
      </c>
      <c r="H52">
        <v>312</v>
      </c>
      <c r="I52">
        <v>213</v>
      </c>
      <c r="J52">
        <v>265</v>
      </c>
      <c r="K52">
        <v>167</v>
      </c>
      <c r="L52">
        <v>0.88</v>
      </c>
      <c r="M52">
        <v>0.87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</row>
    <row r="53" spans="1:21" hidden="1" x14ac:dyDescent="0.25">
      <c r="A53" t="s">
        <v>124</v>
      </c>
      <c r="B53" t="s">
        <v>125</v>
      </c>
      <c r="C53" t="s">
        <v>140</v>
      </c>
      <c r="D53">
        <v>547.5</v>
      </c>
      <c r="F53" t="s">
        <v>13</v>
      </c>
      <c r="G53" t="s">
        <v>14</v>
      </c>
      <c r="H53">
        <v>296</v>
      </c>
      <c r="I53">
        <v>201</v>
      </c>
      <c r="J53">
        <v>240</v>
      </c>
      <c r="K53">
        <v>146</v>
      </c>
      <c r="L53">
        <v>0.91</v>
      </c>
      <c r="M53">
        <v>0.9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</row>
    <row r="54" spans="1:21" hidden="1" x14ac:dyDescent="0.25">
      <c r="A54" t="s">
        <v>126</v>
      </c>
      <c r="B54" t="s">
        <v>125</v>
      </c>
      <c r="C54" t="s">
        <v>136</v>
      </c>
      <c r="D54">
        <v>547.5</v>
      </c>
      <c r="F54" t="s">
        <v>11</v>
      </c>
      <c r="G54" t="s">
        <v>12</v>
      </c>
      <c r="H54">
        <v>815</v>
      </c>
      <c r="I54">
        <v>547</v>
      </c>
      <c r="J54">
        <v>682</v>
      </c>
      <c r="K54">
        <v>419</v>
      </c>
      <c r="L54">
        <v>0.73</v>
      </c>
      <c r="M54">
        <v>0.72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</row>
    <row r="55" spans="1:21" hidden="1" x14ac:dyDescent="0.25">
      <c r="A55" t="s">
        <v>126</v>
      </c>
      <c r="B55" t="s">
        <v>125</v>
      </c>
      <c r="C55" t="s">
        <v>136</v>
      </c>
      <c r="D55">
        <v>547.5</v>
      </c>
      <c r="F55" t="s">
        <v>13</v>
      </c>
      <c r="G55" t="s">
        <v>12</v>
      </c>
      <c r="H55">
        <v>784</v>
      </c>
      <c r="I55">
        <v>530</v>
      </c>
      <c r="J55">
        <v>630</v>
      </c>
      <c r="K55">
        <v>382</v>
      </c>
      <c r="L55">
        <v>0.79</v>
      </c>
      <c r="M55">
        <v>0.78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</row>
    <row r="56" spans="1:21" hidden="1" x14ac:dyDescent="0.25">
      <c r="A56" t="s">
        <v>126</v>
      </c>
      <c r="B56" t="s">
        <v>125</v>
      </c>
      <c r="C56" t="s">
        <v>136</v>
      </c>
      <c r="D56">
        <v>547.5</v>
      </c>
      <c r="F56" t="s">
        <v>11</v>
      </c>
      <c r="G56" t="s">
        <v>14</v>
      </c>
      <c r="H56">
        <v>629</v>
      </c>
      <c r="I56">
        <v>446</v>
      </c>
      <c r="J56">
        <v>548</v>
      </c>
      <c r="K56">
        <v>369</v>
      </c>
      <c r="L56">
        <v>0.8</v>
      </c>
      <c r="M56">
        <v>0.8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</row>
    <row r="57" spans="1:21" hidden="1" x14ac:dyDescent="0.25">
      <c r="A57" t="s">
        <v>126</v>
      </c>
      <c r="B57" t="s">
        <v>125</v>
      </c>
      <c r="C57" t="s">
        <v>136</v>
      </c>
      <c r="D57">
        <v>547.5</v>
      </c>
      <c r="F57" t="s">
        <v>13</v>
      </c>
      <c r="G57" t="s">
        <v>14</v>
      </c>
      <c r="H57">
        <v>610</v>
      </c>
      <c r="I57">
        <v>437</v>
      </c>
      <c r="J57">
        <v>521</v>
      </c>
      <c r="K57">
        <v>352</v>
      </c>
      <c r="L57">
        <v>0.87</v>
      </c>
      <c r="M57">
        <v>0.86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</row>
    <row r="58" spans="1:21" hidden="1" x14ac:dyDescent="0.25">
      <c r="A58" t="s">
        <v>127</v>
      </c>
      <c r="B58" t="s">
        <v>128</v>
      </c>
      <c r="C58" t="s">
        <v>140</v>
      </c>
      <c r="D58">
        <v>547.5</v>
      </c>
      <c r="F58" t="s">
        <v>11</v>
      </c>
      <c r="G58" t="s">
        <v>12</v>
      </c>
      <c r="H58">
        <v>881</v>
      </c>
      <c r="I58">
        <v>570</v>
      </c>
      <c r="J58">
        <v>696</v>
      </c>
      <c r="K58">
        <v>394</v>
      </c>
      <c r="L58">
        <v>0.59</v>
      </c>
      <c r="M58">
        <v>0.57999999999999996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1</v>
      </c>
    </row>
    <row r="59" spans="1:21" hidden="1" x14ac:dyDescent="0.25">
      <c r="A59" t="s">
        <v>127</v>
      </c>
      <c r="B59" t="s">
        <v>128</v>
      </c>
      <c r="C59" t="s">
        <v>140</v>
      </c>
      <c r="D59">
        <v>547.5</v>
      </c>
      <c r="F59" t="s">
        <v>13</v>
      </c>
      <c r="G59" t="s">
        <v>12</v>
      </c>
      <c r="H59">
        <v>1104</v>
      </c>
      <c r="I59">
        <v>748</v>
      </c>
      <c r="J59">
        <v>843</v>
      </c>
      <c r="K59">
        <v>502</v>
      </c>
      <c r="L59">
        <v>0.57999999999999996</v>
      </c>
      <c r="M59">
        <v>0.56999999999999995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1</v>
      </c>
    </row>
    <row r="60" spans="1:21" hidden="1" x14ac:dyDescent="0.25">
      <c r="A60" t="s">
        <v>127</v>
      </c>
      <c r="B60" t="s">
        <v>128</v>
      </c>
      <c r="C60" t="s">
        <v>140</v>
      </c>
      <c r="D60">
        <v>547.5</v>
      </c>
      <c r="F60" t="s">
        <v>11</v>
      </c>
      <c r="G60" t="s">
        <v>14</v>
      </c>
      <c r="H60">
        <v>601</v>
      </c>
      <c r="I60">
        <v>427</v>
      </c>
      <c r="J60">
        <v>513</v>
      </c>
      <c r="K60">
        <v>347</v>
      </c>
      <c r="L60">
        <v>0.75</v>
      </c>
      <c r="M60">
        <v>0.74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</row>
    <row r="61" spans="1:21" hidden="1" x14ac:dyDescent="0.25">
      <c r="A61" t="s">
        <v>127</v>
      </c>
      <c r="B61" t="s">
        <v>128</v>
      </c>
      <c r="C61" t="s">
        <v>140</v>
      </c>
      <c r="D61">
        <v>547.5</v>
      </c>
      <c r="F61" t="s">
        <v>13</v>
      </c>
      <c r="G61" t="s">
        <v>14</v>
      </c>
      <c r="H61">
        <v>717</v>
      </c>
      <c r="I61">
        <v>505</v>
      </c>
      <c r="J61">
        <v>601</v>
      </c>
      <c r="K61">
        <v>408</v>
      </c>
      <c r="L61">
        <v>0.79</v>
      </c>
      <c r="M61">
        <v>0.77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</row>
    <row r="62" spans="1:21" hidden="1" x14ac:dyDescent="0.25">
      <c r="A62" t="s">
        <v>129</v>
      </c>
      <c r="B62" t="s">
        <v>128</v>
      </c>
      <c r="C62" t="s">
        <v>136</v>
      </c>
      <c r="D62">
        <v>547.5</v>
      </c>
      <c r="F62" t="s">
        <v>11</v>
      </c>
      <c r="G62" t="s">
        <v>12</v>
      </c>
      <c r="H62">
        <v>3730</v>
      </c>
      <c r="I62">
        <v>3026</v>
      </c>
      <c r="J62">
        <v>3269</v>
      </c>
      <c r="K62">
        <v>2600</v>
      </c>
      <c r="L62">
        <v>0.32</v>
      </c>
      <c r="M62">
        <v>0.31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</row>
    <row r="63" spans="1:21" hidden="1" x14ac:dyDescent="0.25">
      <c r="A63" t="s">
        <v>129</v>
      </c>
      <c r="B63" t="s">
        <v>128</v>
      </c>
      <c r="C63" t="s">
        <v>136</v>
      </c>
      <c r="D63">
        <v>547.5</v>
      </c>
      <c r="F63" t="s">
        <v>13</v>
      </c>
      <c r="G63" t="s">
        <v>12</v>
      </c>
      <c r="H63">
        <v>4936</v>
      </c>
      <c r="I63">
        <v>4028</v>
      </c>
      <c r="J63">
        <v>4010</v>
      </c>
      <c r="K63">
        <v>3184</v>
      </c>
      <c r="L63">
        <v>0.21</v>
      </c>
      <c r="M63">
        <v>0.18</v>
      </c>
      <c r="N63">
        <v>8.9999999999999993E-3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1</v>
      </c>
    </row>
    <row r="64" spans="1:21" hidden="1" x14ac:dyDescent="0.25">
      <c r="A64" t="s">
        <v>129</v>
      </c>
      <c r="B64" t="s">
        <v>128</v>
      </c>
      <c r="C64" t="s">
        <v>136</v>
      </c>
      <c r="D64">
        <v>547.5</v>
      </c>
      <c r="F64" t="s">
        <v>11</v>
      </c>
      <c r="G64" t="s">
        <v>14</v>
      </c>
      <c r="H64">
        <v>2785</v>
      </c>
      <c r="I64">
        <v>2435</v>
      </c>
      <c r="J64">
        <v>2318</v>
      </c>
      <c r="K64">
        <v>2035</v>
      </c>
      <c r="L64">
        <v>0.33</v>
      </c>
      <c r="M64">
        <v>0.3</v>
      </c>
      <c r="N64">
        <v>0.45200000000000001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</row>
    <row r="65" spans="1:21" hidden="1" x14ac:dyDescent="0.25">
      <c r="A65" t="s">
        <v>129</v>
      </c>
      <c r="B65" t="s">
        <v>128</v>
      </c>
      <c r="C65" t="s">
        <v>136</v>
      </c>
      <c r="D65">
        <v>547.5</v>
      </c>
      <c r="F65" t="s">
        <v>13</v>
      </c>
      <c r="G65" t="s">
        <v>14</v>
      </c>
      <c r="H65">
        <v>3046</v>
      </c>
      <c r="I65">
        <v>2719</v>
      </c>
      <c r="J65">
        <v>2367</v>
      </c>
      <c r="K65">
        <v>2116</v>
      </c>
      <c r="L65">
        <v>0.22</v>
      </c>
      <c r="M65">
        <v>0.16</v>
      </c>
      <c r="N65">
        <v>0.53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</row>
    <row r="66" spans="1:21" hidden="1" x14ac:dyDescent="0.25">
      <c r="A66" t="s">
        <v>130</v>
      </c>
      <c r="B66" t="s">
        <v>128</v>
      </c>
      <c r="C66" t="s">
        <v>137</v>
      </c>
      <c r="D66">
        <v>547.5</v>
      </c>
      <c r="F66" t="s">
        <v>11</v>
      </c>
      <c r="G66" t="s">
        <v>12</v>
      </c>
      <c r="H66">
        <v>250</v>
      </c>
      <c r="I66">
        <v>-189</v>
      </c>
      <c r="J66">
        <v>-60</v>
      </c>
      <c r="K66">
        <v>-474</v>
      </c>
      <c r="L66">
        <v>0.28000000000000003</v>
      </c>
      <c r="M66">
        <v>0.27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</row>
    <row r="67" spans="1:21" hidden="1" x14ac:dyDescent="0.25">
      <c r="A67" t="s">
        <v>130</v>
      </c>
      <c r="B67" t="s">
        <v>128</v>
      </c>
      <c r="C67" t="s">
        <v>137</v>
      </c>
      <c r="D67">
        <v>547.5</v>
      </c>
      <c r="F67" t="s">
        <v>13</v>
      </c>
      <c r="G67" t="s">
        <v>12</v>
      </c>
      <c r="H67">
        <v>180</v>
      </c>
      <c r="I67">
        <v>-233</v>
      </c>
      <c r="J67">
        <v>-199</v>
      </c>
      <c r="K67">
        <v>-584</v>
      </c>
      <c r="L67">
        <v>0.32</v>
      </c>
      <c r="M67">
        <v>0.3</v>
      </c>
      <c r="N67">
        <v>1E-3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</row>
    <row r="68" spans="1:21" hidden="1" x14ac:dyDescent="0.25">
      <c r="A68" t="s">
        <v>130</v>
      </c>
      <c r="B68" t="s">
        <v>128</v>
      </c>
      <c r="C68" t="s">
        <v>137</v>
      </c>
      <c r="D68">
        <v>547.5</v>
      </c>
      <c r="F68" t="s">
        <v>11</v>
      </c>
      <c r="G68" t="s">
        <v>14</v>
      </c>
      <c r="H68">
        <v>280</v>
      </c>
      <c r="I68">
        <v>135</v>
      </c>
      <c r="J68">
        <v>145</v>
      </c>
      <c r="K68">
        <v>1</v>
      </c>
      <c r="L68">
        <v>0.44</v>
      </c>
      <c r="M68">
        <v>0.41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</row>
    <row r="69" spans="1:21" hidden="1" x14ac:dyDescent="0.25">
      <c r="A69" t="s">
        <v>130</v>
      </c>
      <c r="B69" t="s">
        <v>128</v>
      </c>
      <c r="C69" t="s">
        <v>137</v>
      </c>
      <c r="D69">
        <v>547.5</v>
      </c>
      <c r="F69" t="s">
        <v>13</v>
      </c>
      <c r="G69" t="s">
        <v>14</v>
      </c>
      <c r="H69">
        <v>257</v>
      </c>
      <c r="I69">
        <v>128</v>
      </c>
      <c r="J69">
        <v>101</v>
      </c>
      <c r="K69">
        <v>2719</v>
      </c>
      <c r="L69">
        <v>0.52</v>
      </c>
      <c r="M69">
        <v>0.48</v>
      </c>
      <c r="N69">
        <v>2E-3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</row>
    <row r="70" spans="1:21" hidden="1" x14ac:dyDescent="0.25">
      <c r="A70" t="s">
        <v>131</v>
      </c>
      <c r="B70" t="s">
        <v>128</v>
      </c>
      <c r="C70" t="s">
        <v>136</v>
      </c>
      <c r="D70">
        <v>547.5</v>
      </c>
      <c r="F70" t="s">
        <v>11</v>
      </c>
      <c r="G70" t="s">
        <v>12</v>
      </c>
      <c r="H70">
        <v>1824</v>
      </c>
      <c r="I70">
        <v>1450</v>
      </c>
      <c r="J70">
        <v>1529</v>
      </c>
      <c r="K70">
        <v>1170</v>
      </c>
      <c r="L70">
        <v>0.42</v>
      </c>
      <c r="M70">
        <v>0.41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</row>
    <row r="71" spans="1:21" hidden="1" x14ac:dyDescent="0.25">
      <c r="A71" t="s">
        <v>131</v>
      </c>
      <c r="B71" t="s">
        <v>128</v>
      </c>
      <c r="C71" t="s">
        <v>136</v>
      </c>
      <c r="D71">
        <v>547.5</v>
      </c>
      <c r="F71" t="s">
        <v>13</v>
      </c>
      <c r="G71" t="s">
        <v>12</v>
      </c>
      <c r="H71">
        <v>1399</v>
      </c>
      <c r="I71">
        <v>1090</v>
      </c>
      <c r="J71">
        <v>1223</v>
      </c>
      <c r="K71">
        <v>922</v>
      </c>
      <c r="L71">
        <v>0.78</v>
      </c>
      <c r="M71">
        <v>0.77</v>
      </c>
      <c r="N71">
        <v>0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1</v>
      </c>
    </row>
    <row r="72" spans="1:21" hidden="1" x14ac:dyDescent="0.25">
      <c r="A72" t="s">
        <v>131</v>
      </c>
      <c r="B72" t="s">
        <v>128</v>
      </c>
      <c r="C72" t="s">
        <v>136</v>
      </c>
      <c r="D72">
        <v>547.5</v>
      </c>
      <c r="F72" t="s">
        <v>11</v>
      </c>
      <c r="G72" t="s">
        <v>14</v>
      </c>
      <c r="H72">
        <v>1725</v>
      </c>
      <c r="I72">
        <v>1468</v>
      </c>
      <c r="J72">
        <v>1485</v>
      </c>
      <c r="K72">
        <v>1243</v>
      </c>
      <c r="L72">
        <v>0.43</v>
      </c>
      <c r="M72">
        <v>0.41</v>
      </c>
      <c r="N72">
        <v>0.29799999999999999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</row>
    <row r="73" spans="1:21" hidden="1" x14ac:dyDescent="0.25">
      <c r="A73" t="s">
        <v>131</v>
      </c>
      <c r="B73" t="s">
        <v>128</v>
      </c>
      <c r="C73" t="s">
        <v>136</v>
      </c>
      <c r="D73">
        <v>547.5</v>
      </c>
      <c r="F73" t="s">
        <v>13</v>
      </c>
      <c r="G73" t="s">
        <v>14</v>
      </c>
      <c r="H73">
        <v>1378</v>
      </c>
      <c r="I73">
        <v>1047</v>
      </c>
      <c r="J73">
        <v>1187</v>
      </c>
      <c r="K73">
        <v>890</v>
      </c>
      <c r="L73">
        <v>0.78</v>
      </c>
      <c r="M73">
        <v>0.77</v>
      </c>
      <c r="N73">
        <v>0.54600000000000004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</row>
    <row r="74" spans="1:21" hidden="1" x14ac:dyDescent="0.25">
      <c r="A74" t="s">
        <v>132</v>
      </c>
      <c r="B74" t="s">
        <v>122</v>
      </c>
      <c r="C74">
        <v>123102</v>
      </c>
      <c r="D74">
        <v>547.5</v>
      </c>
      <c r="F74" t="s">
        <v>11</v>
      </c>
      <c r="G74" t="s">
        <v>12</v>
      </c>
      <c r="H74">
        <v>349</v>
      </c>
      <c r="I74">
        <v>177</v>
      </c>
      <c r="J74">
        <v>256</v>
      </c>
      <c r="K74">
        <v>86</v>
      </c>
      <c r="L74">
        <v>0.83</v>
      </c>
      <c r="M74">
        <v>0.83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</row>
    <row r="75" spans="1:21" hidden="1" x14ac:dyDescent="0.25">
      <c r="A75" t="s">
        <v>132</v>
      </c>
      <c r="B75" t="s">
        <v>122</v>
      </c>
      <c r="C75">
        <v>123102</v>
      </c>
      <c r="D75">
        <v>547.5</v>
      </c>
      <c r="F75" t="s">
        <v>13</v>
      </c>
      <c r="G75" t="s">
        <v>12</v>
      </c>
      <c r="H75">
        <v>325</v>
      </c>
      <c r="I75">
        <v>154</v>
      </c>
      <c r="J75">
        <v>204</v>
      </c>
      <c r="K75">
        <v>37</v>
      </c>
      <c r="L75">
        <v>0.84</v>
      </c>
      <c r="M75">
        <v>0.84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</row>
    <row r="76" spans="1:21" hidden="1" x14ac:dyDescent="0.25">
      <c r="A76" t="s">
        <v>132</v>
      </c>
      <c r="B76" t="s">
        <v>122</v>
      </c>
      <c r="C76">
        <v>123102</v>
      </c>
      <c r="D76">
        <v>547.5</v>
      </c>
      <c r="F76" t="s">
        <v>11</v>
      </c>
      <c r="G76" t="s">
        <v>14</v>
      </c>
      <c r="H76">
        <v>324</v>
      </c>
      <c r="I76">
        <v>235</v>
      </c>
      <c r="J76">
        <v>292</v>
      </c>
      <c r="K76">
        <v>203</v>
      </c>
      <c r="L76">
        <v>0.95</v>
      </c>
      <c r="M76">
        <v>0.95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</row>
    <row r="77" spans="1:21" hidden="1" x14ac:dyDescent="0.25">
      <c r="A77" t="s">
        <v>132</v>
      </c>
      <c r="B77" t="s">
        <v>122</v>
      </c>
      <c r="C77">
        <v>123102</v>
      </c>
      <c r="D77">
        <v>547.5</v>
      </c>
      <c r="F77" t="s">
        <v>13</v>
      </c>
      <c r="G77" t="s">
        <v>14</v>
      </c>
      <c r="H77">
        <v>311</v>
      </c>
      <c r="I77">
        <v>224</v>
      </c>
      <c r="J77">
        <v>274</v>
      </c>
      <c r="K77">
        <v>187</v>
      </c>
      <c r="L77">
        <v>0.97</v>
      </c>
      <c r="M77">
        <v>0.96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1" hidden="1" x14ac:dyDescent="0.25">
      <c r="A78" t="s">
        <v>133</v>
      </c>
      <c r="B78" t="s">
        <v>122</v>
      </c>
      <c r="C78" t="s">
        <v>138</v>
      </c>
      <c r="D78">
        <v>547.5</v>
      </c>
      <c r="F78" t="s">
        <v>11</v>
      </c>
      <c r="G78" t="s">
        <v>12</v>
      </c>
      <c r="H78">
        <v>439</v>
      </c>
      <c r="I78">
        <v>268</v>
      </c>
      <c r="J78">
        <v>363</v>
      </c>
      <c r="K78">
        <v>194</v>
      </c>
      <c r="L78">
        <v>0.88</v>
      </c>
      <c r="M78">
        <v>0.88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</row>
    <row r="79" spans="1:21" hidden="1" x14ac:dyDescent="0.25">
      <c r="A79" t="s">
        <v>133</v>
      </c>
      <c r="B79" t="s">
        <v>122</v>
      </c>
      <c r="C79" t="s">
        <v>138</v>
      </c>
      <c r="D79">
        <v>547.5</v>
      </c>
      <c r="F79" t="s">
        <v>13</v>
      </c>
      <c r="G79" t="s">
        <v>12</v>
      </c>
      <c r="H79">
        <v>474</v>
      </c>
      <c r="I79">
        <v>300</v>
      </c>
      <c r="J79">
        <v>380</v>
      </c>
      <c r="K79">
        <v>209</v>
      </c>
      <c r="L79">
        <v>0.9</v>
      </c>
      <c r="M79">
        <v>0.9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</row>
    <row r="80" spans="1:21" hidden="1" x14ac:dyDescent="0.25">
      <c r="A80" t="s">
        <v>133</v>
      </c>
      <c r="B80" t="s">
        <v>122</v>
      </c>
      <c r="C80" t="s">
        <v>138</v>
      </c>
      <c r="D80">
        <v>547.5</v>
      </c>
      <c r="F80" t="s">
        <v>11</v>
      </c>
      <c r="G80" t="s">
        <v>14</v>
      </c>
      <c r="H80">
        <v>382</v>
      </c>
      <c r="I80">
        <v>280</v>
      </c>
      <c r="J80">
        <v>351</v>
      </c>
      <c r="K80">
        <v>249</v>
      </c>
      <c r="L80">
        <v>0.96</v>
      </c>
      <c r="M80">
        <v>0.96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</row>
    <row r="81" spans="1:21" hidden="1" x14ac:dyDescent="0.25">
      <c r="A81" t="s">
        <v>133</v>
      </c>
      <c r="B81" t="s">
        <v>122</v>
      </c>
      <c r="C81" t="s">
        <v>138</v>
      </c>
      <c r="D81">
        <v>547.5</v>
      </c>
      <c r="F81" t="s">
        <v>13</v>
      </c>
      <c r="G81" t="s">
        <v>14</v>
      </c>
      <c r="H81">
        <v>406</v>
      </c>
      <c r="I81">
        <v>298</v>
      </c>
      <c r="J81">
        <v>371</v>
      </c>
      <c r="K81">
        <v>263</v>
      </c>
      <c r="L81">
        <v>0.98</v>
      </c>
      <c r="M81">
        <v>0.97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</row>
    <row r="82" spans="1:21" hidden="1" x14ac:dyDescent="0.25">
      <c r="A82" t="s">
        <v>134</v>
      </c>
      <c r="B82" t="s">
        <v>122</v>
      </c>
      <c r="C82" t="s">
        <v>139</v>
      </c>
      <c r="D82">
        <v>547.5</v>
      </c>
      <c r="F82" t="s">
        <v>11</v>
      </c>
      <c r="G82" t="s">
        <v>12</v>
      </c>
      <c r="H82">
        <v>489</v>
      </c>
      <c r="I82">
        <v>308</v>
      </c>
      <c r="J82">
        <v>407</v>
      </c>
      <c r="K82">
        <v>229</v>
      </c>
      <c r="L82">
        <v>0.87</v>
      </c>
      <c r="M82">
        <v>0.87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</row>
    <row r="83" spans="1:21" hidden="1" x14ac:dyDescent="0.25">
      <c r="A83" t="s">
        <v>134</v>
      </c>
      <c r="B83" t="s">
        <v>122</v>
      </c>
      <c r="C83" t="s">
        <v>139</v>
      </c>
      <c r="D83">
        <v>547.5</v>
      </c>
      <c r="F83" t="s">
        <v>13</v>
      </c>
      <c r="G83" t="s">
        <v>12</v>
      </c>
      <c r="H83">
        <v>521</v>
      </c>
      <c r="I83">
        <v>337</v>
      </c>
      <c r="J83">
        <v>406</v>
      </c>
      <c r="K83">
        <v>226</v>
      </c>
      <c r="L83">
        <v>0.86</v>
      </c>
      <c r="M83">
        <v>0.86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</row>
    <row r="84" spans="1:21" hidden="1" x14ac:dyDescent="0.25">
      <c r="A84" t="s">
        <v>134</v>
      </c>
      <c r="B84" t="s">
        <v>122</v>
      </c>
      <c r="C84" t="s">
        <v>139</v>
      </c>
      <c r="D84">
        <v>547.5</v>
      </c>
      <c r="F84" t="s">
        <v>11</v>
      </c>
      <c r="G84" t="s">
        <v>14</v>
      </c>
      <c r="H84">
        <v>413</v>
      </c>
      <c r="I84">
        <v>303</v>
      </c>
      <c r="J84">
        <v>375</v>
      </c>
      <c r="K84">
        <v>266</v>
      </c>
      <c r="L84">
        <v>0.95</v>
      </c>
      <c r="M84">
        <v>0.95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</row>
    <row r="85" spans="1:21" hidden="1" x14ac:dyDescent="0.25">
      <c r="A85" t="s">
        <v>134</v>
      </c>
      <c r="B85" t="s">
        <v>122</v>
      </c>
      <c r="C85" t="s">
        <v>139</v>
      </c>
      <c r="D85">
        <v>547.5</v>
      </c>
      <c r="F85" t="s">
        <v>13</v>
      </c>
      <c r="G85" t="s">
        <v>14</v>
      </c>
      <c r="H85">
        <v>434</v>
      </c>
      <c r="I85">
        <v>321</v>
      </c>
      <c r="J85">
        <v>378</v>
      </c>
      <c r="K85">
        <v>264</v>
      </c>
      <c r="L85">
        <v>0.94</v>
      </c>
      <c r="M85">
        <v>0.93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</row>
  </sheetData>
  <phoneticPr fontId="8" type="noConversion"/>
  <conditionalFormatting sqref="O2:U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8E68-540E-4C8F-AF8E-2B0E6912B6C1}">
  <dimension ref="A1:E54"/>
  <sheetViews>
    <sheetView workbookViewId="0">
      <selection activeCell="D40" sqref="D40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0.66666666666666663</v>
      </c>
      <c r="C3" s="19">
        <v>0.5714285714285714</v>
      </c>
      <c r="D3" s="19">
        <v>0.66666666666666663</v>
      </c>
      <c r="E3" s="19">
        <v>0.52380952380952384</v>
      </c>
    </row>
    <row r="4" spans="1:5" x14ac:dyDescent="0.25">
      <c r="A4" s="5" t="s">
        <v>14</v>
      </c>
      <c r="B4" s="19">
        <v>0.54761904761904767</v>
      </c>
      <c r="C4" s="19">
        <v>0.47619047619047622</v>
      </c>
      <c r="D4" s="19">
        <v>0.54761904761904767</v>
      </c>
      <c r="E4" s="19">
        <v>0.54761904761904767</v>
      </c>
    </row>
    <row r="5" spans="1:5" x14ac:dyDescent="0.25">
      <c r="A5" s="5" t="s">
        <v>11</v>
      </c>
      <c r="B5" s="19">
        <v>0.61904761904761907</v>
      </c>
      <c r="C5" s="19">
        <v>0.52380952380952384</v>
      </c>
      <c r="D5" s="19">
        <v>0.61904761904761907</v>
      </c>
      <c r="E5" s="19">
        <v>0.52380952380952384</v>
      </c>
    </row>
    <row r="6" spans="1:5" x14ac:dyDescent="0.25">
      <c r="A6" s="5" t="s">
        <v>13</v>
      </c>
      <c r="B6" s="19">
        <v>0.59523809523809523</v>
      </c>
      <c r="C6" s="19">
        <v>0.52380952380952384</v>
      </c>
      <c r="D6" s="19">
        <v>0.59523809523809523</v>
      </c>
      <c r="E6" s="19">
        <v>0.54761904761904767</v>
      </c>
    </row>
    <row r="7" spans="1:5" x14ac:dyDescent="0.25">
      <c r="A7" s="5" t="s">
        <v>36</v>
      </c>
      <c r="B7" s="19">
        <v>0.66666666666666663</v>
      </c>
      <c r="C7" s="19">
        <v>0.5714285714285714</v>
      </c>
      <c r="D7" s="19">
        <v>0.66666666666666663</v>
      </c>
      <c r="E7" s="19">
        <v>0.52380952380952384</v>
      </c>
    </row>
    <row r="8" spans="1:5" x14ac:dyDescent="0.25">
      <c r="A8" s="5" t="s">
        <v>37</v>
      </c>
      <c r="B8" s="19">
        <v>0.66666666666666663</v>
      </c>
      <c r="C8" s="19">
        <v>0.5714285714285714</v>
      </c>
      <c r="D8" s="19">
        <v>0.66666666666666663</v>
      </c>
      <c r="E8" s="19">
        <v>0.52380952380952384</v>
      </c>
    </row>
    <row r="9" spans="1:5" x14ac:dyDescent="0.25">
      <c r="A9" s="5" t="s">
        <v>38</v>
      </c>
      <c r="B9" s="19">
        <v>0.5714285714285714</v>
      </c>
      <c r="C9" s="19">
        <v>0.47619047619047622</v>
      </c>
      <c r="D9" s="19">
        <v>0.5714285714285714</v>
      </c>
      <c r="E9" s="19">
        <v>0.52380952380952384</v>
      </c>
    </row>
    <row r="10" spans="1:5" ht="13.8" thickBot="1" x14ac:dyDescent="0.3">
      <c r="A10" s="7" t="s">
        <v>39</v>
      </c>
      <c r="B10" s="19">
        <v>0.52380952380952384</v>
      </c>
      <c r="C10" s="19">
        <v>0.47619047619047622</v>
      </c>
      <c r="D10" s="19">
        <v>0.52380952380952384</v>
      </c>
      <c r="E10" s="19">
        <v>0.5714285714285714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0.66666666666666663</v>
      </c>
      <c r="C14" s="19">
        <v>0.5641025641025641</v>
      </c>
      <c r="D14" s="19">
        <v>0.64102564102564108</v>
      </c>
      <c r="E14" s="19">
        <v>0.48717948717948723</v>
      </c>
    </row>
    <row r="15" spans="1:5" x14ac:dyDescent="0.25">
      <c r="A15" s="5" t="s">
        <v>14</v>
      </c>
      <c r="B15" s="19">
        <v>0.4</v>
      </c>
      <c r="C15" s="19">
        <v>0.26666666666666672</v>
      </c>
      <c r="D15" s="19">
        <v>0.36666666666666659</v>
      </c>
      <c r="E15" s="19">
        <v>0.36666666666666659</v>
      </c>
    </row>
    <row r="16" spans="1:5" x14ac:dyDescent="0.25">
      <c r="A16" s="5" t="s">
        <v>11</v>
      </c>
      <c r="B16" s="19">
        <v>0.5714285714285714</v>
      </c>
      <c r="C16" s="19">
        <v>0.45714285714285707</v>
      </c>
      <c r="D16" s="19">
        <v>0.54285714285714282</v>
      </c>
      <c r="E16" s="19">
        <v>0.4285714285714286</v>
      </c>
    </row>
    <row r="17" spans="1:5" ht="13.8" thickBot="1" x14ac:dyDescent="0.3">
      <c r="A17" s="5" t="s">
        <v>13</v>
      </c>
      <c r="B17" s="19">
        <v>0.52941176470588236</v>
      </c>
      <c r="C17" s="19">
        <v>0.41176470588235292</v>
      </c>
      <c r="D17" s="19">
        <v>0.5</v>
      </c>
      <c r="E17" s="19">
        <v>0.44117647058823528</v>
      </c>
    </row>
    <row r="18" spans="1:5" x14ac:dyDescent="0.25">
      <c r="A18" s="2" t="s">
        <v>36</v>
      </c>
      <c r="B18" s="37">
        <v>0.7</v>
      </c>
      <c r="C18" s="37">
        <v>0.6</v>
      </c>
      <c r="D18" s="37">
        <v>0.65</v>
      </c>
      <c r="E18" s="38">
        <v>0.5</v>
      </c>
    </row>
    <row r="19" spans="1:5" x14ac:dyDescent="0.25">
      <c r="A19" s="5" t="s">
        <v>37</v>
      </c>
      <c r="B19" s="13">
        <v>0.63157894736842102</v>
      </c>
      <c r="C19" s="13">
        <v>0.52631578947368418</v>
      </c>
      <c r="D19" s="13">
        <v>0.63157894736842102</v>
      </c>
      <c r="E19" s="14">
        <v>0.47368421052631582</v>
      </c>
    </row>
    <row r="20" spans="1:5" x14ac:dyDescent="0.25">
      <c r="A20" s="5" t="s">
        <v>38</v>
      </c>
      <c r="B20" s="13">
        <v>0.4</v>
      </c>
      <c r="C20" s="13">
        <v>0.26666666666666672</v>
      </c>
      <c r="D20" s="13">
        <v>0.4</v>
      </c>
      <c r="E20" s="14">
        <v>0.33333333333333331</v>
      </c>
    </row>
    <row r="21" spans="1:5" ht="13.8" thickBot="1" x14ac:dyDescent="0.3">
      <c r="A21" s="7" t="s">
        <v>39</v>
      </c>
      <c r="B21" s="15">
        <v>0.4</v>
      </c>
      <c r="C21" s="15">
        <v>0.26666666666666672</v>
      </c>
      <c r="D21" s="15">
        <v>0.33333333333333331</v>
      </c>
      <c r="E21" s="16">
        <v>0.4</v>
      </c>
    </row>
    <row r="22" spans="1:5" ht="13.8" thickBot="1" x14ac:dyDescent="0.3"/>
    <row r="23" spans="1:5" ht="13.8" thickBot="1" x14ac:dyDescent="0.3">
      <c r="A23" s="82" t="s">
        <v>41</v>
      </c>
      <c r="B23" s="83"/>
      <c r="C23" s="83"/>
      <c r="D23" s="83"/>
      <c r="E23" s="84"/>
    </row>
    <row r="24" spans="1:5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5" x14ac:dyDescent="0.25">
      <c r="A25" s="5" t="s">
        <v>12</v>
      </c>
      <c r="B25" s="19">
        <v>0.33333333333333331</v>
      </c>
      <c r="C25" s="19">
        <v>0.33333333333333331</v>
      </c>
      <c r="D25" s="19">
        <v>0.33333333333333331</v>
      </c>
      <c r="E25" s="19">
        <v>0.33333333333333331</v>
      </c>
    </row>
    <row r="26" spans="1:5" x14ac:dyDescent="0.25">
      <c r="A26" s="5" t="s">
        <v>14</v>
      </c>
      <c r="B26" s="19">
        <v>0.33333333333333331</v>
      </c>
      <c r="C26" s="19">
        <v>0.22222222222222221</v>
      </c>
      <c r="D26" s="19">
        <v>0.27777777777777779</v>
      </c>
      <c r="E26" s="19">
        <v>0.22222222222222221</v>
      </c>
    </row>
    <row r="27" spans="1:5" x14ac:dyDescent="0.25">
      <c r="A27" s="5" t="s">
        <v>11</v>
      </c>
      <c r="B27" s="19">
        <v>0.27272727272727271</v>
      </c>
      <c r="C27" s="19">
        <v>0.1818181818181818</v>
      </c>
      <c r="D27" s="19">
        <v>0.27272727272727271</v>
      </c>
      <c r="E27" s="19">
        <v>0.1818181818181818</v>
      </c>
    </row>
    <row r="28" spans="1:5" x14ac:dyDescent="0.25">
      <c r="A28" s="5" t="s">
        <v>13</v>
      </c>
      <c r="B28" s="19">
        <v>0.375</v>
      </c>
      <c r="C28" s="19">
        <v>0.3125</v>
      </c>
      <c r="D28" s="19">
        <v>0.3125</v>
      </c>
      <c r="E28" s="19">
        <v>0.3125</v>
      </c>
    </row>
    <row r="29" spans="1:5" x14ac:dyDescent="0.25">
      <c r="A29" s="5" t="s">
        <v>36</v>
      </c>
      <c r="B29" s="19">
        <v>0.25</v>
      </c>
      <c r="C29" s="19">
        <v>0.25</v>
      </c>
      <c r="D29" s="19">
        <v>0.25</v>
      </c>
      <c r="E29" s="19">
        <v>0.25</v>
      </c>
    </row>
    <row r="30" spans="1:5" x14ac:dyDescent="0.25">
      <c r="A30" s="5" t="s">
        <v>37</v>
      </c>
      <c r="B30" s="19">
        <v>0.4</v>
      </c>
      <c r="C30" s="19">
        <v>0.4</v>
      </c>
      <c r="D30" s="19">
        <v>0.4</v>
      </c>
      <c r="E30" s="19">
        <v>0.4</v>
      </c>
    </row>
    <row r="31" spans="1:5" x14ac:dyDescent="0.25">
      <c r="A31" s="5" t="s">
        <v>38</v>
      </c>
      <c r="B31" s="19">
        <v>0.2857142857142857</v>
      </c>
      <c r="C31" s="19">
        <v>0.1428571428571429</v>
      </c>
      <c r="D31" s="19">
        <v>0.2857142857142857</v>
      </c>
      <c r="E31" s="19">
        <v>0.1428571428571429</v>
      </c>
    </row>
    <row r="32" spans="1:5" ht="13.8" thickBot="1" x14ac:dyDescent="0.3">
      <c r="A32" s="7" t="s">
        <v>39</v>
      </c>
      <c r="B32" s="19">
        <v>0.3636363636363637</v>
      </c>
      <c r="C32" s="19">
        <v>0.27272727272727271</v>
      </c>
      <c r="D32" s="19">
        <v>0.27272727272727271</v>
      </c>
      <c r="E32" s="19">
        <v>0.27272727272727271</v>
      </c>
    </row>
    <row r="33" spans="1:3" ht="13.8" thickBot="1" x14ac:dyDescent="0.3"/>
    <row r="34" spans="1:3" ht="13.8" thickBot="1" x14ac:dyDescent="0.3">
      <c r="A34" s="82" t="s">
        <v>86</v>
      </c>
      <c r="B34" s="83"/>
      <c r="C34" s="84"/>
    </row>
    <row r="35" spans="1:3" ht="14.4" x14ac:dyDescent="0.3">
      <c r="A35" s="10" t="s">
        <v>35</v>
      </c>
      <c r="B35" s="11" t="s">
        <v>85</v>
      </c>
      <c r="C35" s="12" t="s">
        <v>8</v>
      </c>
    </row>
    <row r="36" spans="1:3" x14ac:dyDescent="0.25">
      <c r="A36" s="5" t="s">
        <v>12</v>
      </c>
      <c r="B36" s="13">
        <v>0.23076923076923081</v>
      </c>
      <c r="C36" s="14">
        <v>0.23076923076923081</v>
      </c>
    </row>
    <row r="37" spans="1:3" x14ac:dyDescent="0.25">
      <c r="A37" s="5" t="s">
        <v>14</v>
      </c>
      <c r="B37" s="13">
        <v>0.6</v>
      </c>
      <c r="C37" s="14">
        <v>0.6</v>
      </c>
    </row>
    <row r="38" spans="1:3" x14ac:dyDescent="0.25">
      <c r="A38" s="5" t="s">
        <v>11</v>
      </c>
      <c r="B38" s="13">
        <v>0.31428571428571428</v>
      </c>
      <c r="C38" s="14">
        <v>0.31428571428571428</v>
      </c>
    </row>
    <row r="39" spans="1:3" x14ac:dyDescent="0.25">
      <c r="A39" s="5" t="s">
        <v>13</v>
      </c>
      <c r="B39" s="13">
        <v>0.47058823529411759</v>
      </c>
      <c r="C39" s="14">
        <v>0.47058823529411759</v>
      </c>
    </row>
    <row r="40" spans="1:3" x14ac:dyDescent="0.25">
      <c r="A40" s="5" t="s">
        <v>36</v>
      </c>
      <c r="B40" s="13">
        <v>0.2</v>
      </c>
      <c r="C40" s="14">
        <v>0.2</v>
      </c>
    </row>
    <row r="41" spans="1:3" x14ac:dyDescent="0.25">
      <c r="A41" s="5" t="s">
        <v>37</v>
      </c>
      <c r="B41" s="13">
        <v>0.26315789473684209</v>
      </c>
      <c r="C41" s="14">
        <v>0.26315789473684209</v>
      </c>
    </row>
    <row r="42" spans="1:3" x14ac:dyDescent="0.25">
      <c r="A42" s="5" t="s">
        <v>38</v>
      </c>
      <c r="B42" s="13">
        <v>0.46666666666666667</v>
      </c>
      <c r="C42" s="14">
        <v>0.46666666666666667</v>
      </c>
    </row>
    <row r="43" spans="1:3" ht="13.8" thickBot="1" x14ac:dyDescent="0.3">
      <c r="A43" s="7" t="s">
        <v>39</v>
      </c>
      <c r="B43" s="15">
        <v>0.73333333333333328</v>
      </c>
      <c r="C43" s="16">
        <v>0.73333333333333328</v>
      </c>
    </row>
    <row r="44" spans="1:3" ht="13.8" thickBot="1" x14ac:dyDescent="0.3"/>
    <row r="45" spans="1:3" ht="13.8" thickBot="1" x14ac:dyDescent="0.3">
      <c r="A45" s="82" t="s">
        <v>152</v>
      </c>
      <c r="B45" s="83"/>
    </row>
    <row r="46" spans="1:3" ht="14.4" x14ac:dyDescent="0.3">
      <c r="A46" s="10" t="s">
        <v>35</v>
      </c>
      <c r="B46" s="11" t="s">
        <v>9</v>
      </c>
    </row>
    <row r="47" spans="1:3" x14ac:dyDescent="0.25">
      <c r="A47" s="5" t="s">
        <v>12</v>
      </c>
      <c r="B47" s="19">
        <v>0.9285714285714286</v>
      </c>
    </row>
    <row r="48" spans="1:3" x14ac:dyDescent="0.25">
      <c r="A48" s="5" t="s">
        <v>14</v>
      </c>
      <c r="B48" s="19">
        <v>0.7142857142857143</v>
      </c>
    </row>
    <row r="49" spans="1:2" x14ac:dyDescent="0.25">
      <c r="A49" s="5" t="s">
        <v>11</v>
      </c>
      <c r="B49" s="19">
        <v>0.83333333333333337</v>
      </c>
    </row>
    <row r="50" spans="1:2" x14ac:dyDescent="0.25">
      <c r="A50" s="5" t="s">
        <v>13</v>
      </c>
      <c r="B50" s="19">
        <v>0.80952380952380953</v>
      </c>
    </row>
    <row r="51" spans="1:2" x14ac:dyDescent="0.25">
      <c r="A51" s="5" t="s">
        <v>36</v>
      </c>
      <c r="B51" s="19">
        <v>0.95238095238095233</v>
      </c>
    </row>
    <row r="52" spans="1:2" x14ac:dyDescent="0.25">
      <c r="A52" s="5" t="s">
        <v>37</v>
      </c>
      <c r="B52" s="19">
        <v>0.90476190476190477</v>
      </c>
    </row>
    <row r="53" spans="1:2" x14ac:dyDescent="0.25">
      <c r="A53" s="5" t="s">
        <v>38</v>
      </c>
      <c r="B53" s="19">
        <v>0.7142857142857143</v>
      </c>
    </row>
    <row r="54" spans="1:2" ht="13.8" thickBot="1" x14ac:dyDescent="0.3">
      <c r="A54" s="7" t="s">
        <v>39</v>
      </c>
      <c r="B54" s="19">
        <v>0.7142857142857143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7BF0-9725-4D90-8B3E-C55FF01E6175}">
  <dimension ref="A1:T101"/>
  <sheetViews>
    <sheetView workbookViewId="0">
      <selection activeCell="E114" sqref="E114"/>
    </sheetView>
  </sheetViews>
  <sheetFormatPr defaultRowHeight="13.2" x14ac:dyDescent="0.25"/>
  <cols>
    <col min="1" max="1" width="54.109375" customWidth="1"/>
    <col min="2" max="2" width="9.44140625" customWidth="1"/>
    <col min="3" max="6" width="12.5546875" customWidth="1"/>
    <col min="7" max="20" width="7.6640625" customWidth="1"/>
  </cols>
  <sheetData>
    <row r="1" spans="1:20" s="36" customFormat="1" ht="72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</row>
    <row r="2" spans="1:20" hidden="1" x14ac:dyDescent="0.25">
      <c r="A2" s="2" t="s">
        <v>53</v>
      </c>
      <c r="B2" s="3" t="s">
        <v>54</v>
      </c>
      <c r="C2" s="3">
        <v>547.5</v>
      </c>
      <c r="D2" s="3">
        <v>605</v>
      </c>
      <c r="E2" s="3" t="s">
        <v>11</v>
      </c>
      <c r="F2" s="3" t="s">
        <v>12</v>
      </c>
      <c r="G2" s="3">
        <v>334</v>
      </c>
      <c r="H2" s="3">
        <v>195</v>
      </c>
      <c r="I2" s="3">
        <v>184</v>
      </c>
      <c r="J2" s="3">
        <v>48</v>
      </c>
      <c r="K2" s="3">
        <v>0.65</v>
      </c>
      <c r="L2" s="3">
        <v>0.64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4">
        <v>1</v>
      </c>
    </row>
    <row r="3" spans="1:20" hidden="1" x14ac:dyDescent="0.25">
      <c r="A3" s="5" t="s">
        <v>53</v>
      </c>
      <c r="B3" s="18" t="s">
        <v>54</v>
      </c>
      <c r="C3" s="18">
        <v>547.5</v>
      </c>
      <c r="D3" s="18">
        <v>605</v>
      </c>
      <c r="E3" s="18" t="s">
        <v>13</v>
      </c>
      <c r="F3" s="18" t="s">
        <v>12</v>
      </c>
      <c r="G3" s="18">
        <v>319</v>
      </c>
      <c r="H3" s="18">
        <v>183</v>
      </c>
      <c r="I3" s="18">
        <v>117</v>
      </c>
      <c r="J3" s="18">
        <v>-13</v>
      </c>
      <c r="K3" s="18">
        <v>0.65</v>
      </c>
      <c r="L3" s="18">
        <v>0.64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6">
        <v>1</v>
      </c>
    </row>
    <row r="4" spans="1:20" hidden="1" x14ac:dyDescent="0.25">
      <c r="A4" s="5" t="s">
        <v>53</v>
      </c>
      <c r="B4" s="18" t="s">
        <v>54</v>
      </c>
      <c r="C4" s="18">
        <v>547.5</v>
      </c>
      <c r="D4" s="18">
        <v>605</v>
      </c>
      <c r="E4" s="18" t="s">
        <v>11</v>
      </c>
      <c r="F4" s="18" t="s">
        <v>14</v>
      </c>
      <c r="G4" s="18">
        <v>312</v>
      </c>
      <c r="H4" s="18">
        <v>255</v>
      </c>
      <c r="I4" s="18">
        <v>264</v>
      </c>
      <c r="J4" s="18">
        <v>208</v>
      </c>
      <c r="K4" s="18">
        <v>0.87</v>
      </c>
      <c r="L4" s="18">
        <v>0.87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1</v>
      </c>
      <c r="S4" s="18">
        <v>1</v>
      </c>
      <c r="T4" s="6">
        <v>1</v>
      </c>
    </row>
    <row r="5" spans="1:20" ht="13.8" hidden="1" thickBot="1" x14ac:dyDescent="0.3">
      <c r="A5" s="7" t="s">
        <v>53</v>
      </c>
      <c r="B5" s="8" t="s">
        <v>54</v>
      </c>
      <c r="C5" s="8">
        <v>547.5</v>
      </c>
      <c r="D5" s="8">
        <v>605</v>
      </c>
      <c r="E5" s="8" t="s">
        <v>13</v>
      </c>
      <c r="F5" s="8" t="s">
        <v>14</v>
      </c>
      <c r="G5" s="8">
        <v>306</v>
      </c>
      <c r="H5" s="8">
        <v>252</v>
      </c>
      <c r="I5" s="8">
        <v>248</v>
      </c>
      <c r="J5" s="8">
        <v>194</v>
      </c>
      <c r="K5" s="8">
        <v>0.9</v>
      </c>
      <c r="L5" s="8">
        <v>0.89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1</v>
      </c>
      <c r="T5" s="9">
        <v>1</v>
      </c>
    </row>
    <row r="6" spans="1:20" hidden="1" x14ac:dyDescent="0.25">
      <c r="A6" s="2" t="s">
        <v>55</v>
      </c>
      <c r="B6" s="3" t="s">
        <v>56</v>
      </c>
      <c r="C6" s="3">
        <v>365</v>
      </c>
      <c r="D6" s="3">
        <v>545</v>
      </c>
      <c r="E6" s="3" t="s">
        <v>11</v>
      </c>
      <c r="F6" s="3" t="s">
        <v>12</v>
      </c>
      <c r="G6" s="3">
        <v>1387</v>
      </c>
      <c r="H6" s="3">
        <v>1107</v>
      </c>
      <c r="I6" s="3">
        <v>1261</v>
      </c>
      <c r="J6" s="3">
        <v>981</v>
      </c>
      <c r="K6" s="3">
        <v>0.5</v>
      </c>
      <c r="L6" s="3">
        <v>0.48</v>
      </c>
      <c r="M6" s="3">
        <v>0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4">
        <v>1</v>
      </c>
    </row>
    <row r="7" spans="1:20" hidden="1" x14ac:dyDescent="0.25">
      <c r="A7" s="5" t="s">
        <v>55</v>
      </c>
      <c r="B7" s="18" t="s">
        <v>56</v>
      </c>
      <c r="C7" s="18">
        <v>365</v>
      </c>
      <c r="D7" s="18">
        <v>545</v>
      </c>
      <c r="E7" s="18" t="s">
        <v>13</v>
      </c>
      <c r="F7" s="18" t="s">
        <v>12</v>
      </c>
      <c r="G7" s="18">
        <v>1560</v>
      </c>
      <c r="H7" s="18">
        <v>1258</v>
      </c>
      <c r="I7" s="18">
        <v>1395</v>
      </c>
      <c r="J7" s="18">
        <v>1094</v>
      </c>
      <c r="K7" s="18">
        <v>0.54</v>
      </c>
      <c r="L7" s="18">
        <v>0.51</v>
      </c>
      <c r="M7" s="18">
        <v>0</v>
      </c>
      <c r="N7" s="18">
        <v>1</v>
      </c>
      <c r="O7" s="18">
        <v>1</v>
      </c>
      <c r="P7" s="18">
        <v>1</v>
      </c>
      <c r="Q7" s="18">
        <v>1</v>
      </c>
      <c r="R7" s="18">
        <v>0</v>
      </c>
      <c r="S7" s="18">
        <v>0</v>
      </c>
      <c r="T7" s="6">
        <v>1</v>
      </c>
    </row>
    <row r="8" spans="1:20" hidden="1" x14ac:dyDescent="0.25">
      <c r="A8" s="5" t="s">
        <v>55</v>
      </c>
      <c r="B8" s="18" t="s">
        <v>56</v>
      </c>
      <c r="C8" s="18">
        <v>365</v>
      </c>
      <c r="D8" s="18">
        <v>545</v>
      </c>
      <c r="E8" s="18" t="s">
        <v>11</v>
      </c>
      <c r="F8" s="18" t="s">
        <v>14</v>
      </c>
      <c r="G8" s="18">
        <v>1022</v>
      </c>
      <c r="H8" s="18">
        <v>894</v>
      </c>
      <c r="I8" s="18">
        <v>901</v>
      </c>
      <c r="J8" s="18">
        <v>786</v>
      </c>
      <c r="K8" s="18">
        <v>0.52</v>
      </c>
      <c r="L8" s="18">
        <v>0.49</v>
      </c>
      <c r="M8" s="18">
        <v>0.222</v>
      </c>
      <c r="N8" s="18">
        <v>1</v>
      </c>
      <c r="O8" s="18">
        <v>1</v>
      </c>
      <c r="P8" s="18">
        <v>1</v>
      </c>
      <c r="Q8" s="18">
        <v>1</v>
      </c>
      <c r="R8" s="18">
        <v>0</v>
      </c>
      <c r="S8" s="18">
        <v>0</v>
      </c>
      <c r="T8" s="6">
        <v>0</v>
      </c>
    </row>
    <row r="9" spans="1:20" ht="13.8" hidden="1" thickBot="1" x14ac:dyDescent="0.3">
      <c r="A9" s="7" t="s">
        <v>55</v>
      </c>
      <c r="B9" s="8" t="s">
        <v>56</v>
      </c>
      <c r="C9" s="8">
        <v>365</v>
      </c>
      <c r="D9" s="8">
        <v>545</v>
      </c>
      <c r="E9" s="8" t="s">
        <v>13</v>
      </c>
      <c r="F9" s="8" t="s">
        <v>14</v>
      </c>
      <c r="G9" s="8">
        <v>959</v>
      </c>
      <c r="H9" s="8">
        <v>868</v>
      </c>
      <c r="I9" s="8">
        <v>870</v>
      </c>
      <c r="J9" s="8">
        <v>783</v>
      </c>
      <c r="K9" s="8">
        <v>0.65</v>
      </c>
      <c r="L9" s="8">
        <v>0.61</v>
      </c>
      <c r="M9" s="8">
        <v>3.4000000000000002E-2</v>
      </c>
      <c r="N9" s="8">
        <v>1</v>
      </c>
      <c r="O9" s="8">
        <v>1</v>
      </c>
      <c r="P9" s="8">
        <v>1</v>
      </c>
      <c r="Q9" s="8">
        <v>1</v>
      </c>
      <c r="R9" s="8">
        <v>0</v>
      </c>
      <c r="S9" s="8">
        <v>0</v>
      </c>
      <c r="T9" s="9">
        <v>1</v>
      </c>
    </row>
    <row r="10" spans="1:20" hidden="1" x14ac:dyDescent="0.25">
      <c r="A10" s="2" t="s">
        <v>57</v>
      </c>
      <c r="B10" s="3" t="s">
        <v>56</v>
      </c>
      <c r="C10" s="3">
        <v>365</v>
      </c>
      <c r="D10" s="3">
        <v>605</v>
      </c>
      <c r="E10" s="3" t="s">
        <v>11</v>
      </c>
      <c r="F10" s="3" t="s">
        <v>12</v>
      </c>
      <c r="G10" s="3">
        <v>832</v>
      </c>
      <c r="H10" s="3">
        <v>639</v>
      </c>
      <c r="I10" s="3">
        <v>547</v>
      </c>
      <c r="J10" s="3">
        <v>354</v>
      </c>
      <c r="K10" s="3">
        <v>0.16</v>
      </c>
      <c r="L10" s="3">
        <v>0.14000000000000001</v>
      </c>
      <c r="M10" s="3">
        <v>1.6E-2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0</v>
      </c>
      <c r="T10" s="4">
        <v>1</v>
      </c>
    </row>
    <row r="11" spans="1:20" hidden="1" x14ac:dyDescent="0.25">
      <c r="A11" s="5" t="s">
        <v>57</v>
      </c>
      <c r="B11" s="18" t="s">
        <v>56</v>
      </c>
      <c r="C11" s="18">
        <v>365</v>
      </c>
      <c r="D11" s="18">
        <v>605</v>
      </c>
      <c r="E11" s="18" t="s">
        <v>13</v>
      </c>
      <c r="F11" s="18" t="s">
        <v>12</v>
      </c>
      <c r="G11" s="18">
        <v>604</v>
      </c>
      <c r="H11" s="18">
        <v>417</v>
      </c>
      <c r="I11" s="18">
        <v>180</v>
      </c>
      <c r="J11" s="18">
        <v>-6</v>
      </c>
      <c r="K11" s="18">
        <v>0.15</v>
      </c>
      <c r="L11" s="18">
        <v>0.1</v>
      </c>
      <c r="M11" s="18">
        <v>9.4E-2</v>
      </c>
      <c r="N11" s="18">
        <v>1</v>
      </c>
      <c r="O11" s="18">
        <v>1</v>
      </c>
      <c r="P11" s="18">
        <v>0</v>
      </c>
      <c r="Q11" s="18">
        <v>0</v>
      </c>
      <c r="R11" s="18">
        <v>0</v>
      </c>
      <c r="S11" s="18">
        <v>0</v>
      </c>
      <c r="T11" s="6">
        <v>0</v>
      </c>
    </row>
    <row r="12" spans="1:20" hidden="1" x14ac:dyDescent="0.25">
      <c r="A12" s="5" t="s">
        <v>57</v>
      </c>
      <c r="B12" s="18" t="s">
        <v>56</v>
      </c>
      <c r="C12" s="18">
        <v>365</v>
      </c>
      <c r="D12" s="18">
        <v>605</v>
      </c>
      <c r="E12" s="18" t="s">
        <v>11</v>
      </c>
      <c r="F12" s="18" t="s">
        <v>14</v>
      </c>
      <c r="G12" s="18"/>
      <c r="H12" s="18"/>
      <c r="I12" s="18"/>
      <c r="J12" s="18"/>
      <c r="K12" s="18">
        <v>0.19</v>
      </c>
      <c r="L12" s="18">
        <v>0.14000000000000001</v>
      </c>
      <c r="M12" s="18">
        <v>0.29199999999999998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6">
        <v>0</v>
      </c>
    </row>
    <row r="13" spans="1:20" ht="13.8" hidden="1" thickBot="1" x14ac:dyDescent="0.3">
      <c r="A13" s="7" t="s">
        <v>57</v>
      </c>
      <c r="B13" s="8" t="s">
        <v>56</v>
      </c>
      <c r="C13" s="8">
        <v>365</v>
      </c>
      <c r="D13" s="8">
        <v>605</v>
      </c>
      <c r="E13" s="8" t="s">
        <v>13</v>
      </c>
      <c r="F13" s="8" t="s">
        <v>14</v>
      </c>
      <c r="G13" s="8"/>
      <c r="H13" s="8"/>
      <c r="I13" s="8"/>
      <c r="J13" s="8"/>
      <c r="K13" s="8">
        <v>0.25</v>
      </c>
      <c r="L13" s="8">
        <v>0.16</v>
      </c>
      <c r="M13" s="8">
        <v>0.14199999999999999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9">
        <v>0</v>
      </c>
    </row>
    <row r="14" spans="1:20" hidden="1" x14ac:dyDescent="0.25">
      <c r="A14" t="s">
        <v>58</v>
      </c>
      <c r="B14" t="s">
        <v>59</v>
      </c>
      <c r="C14">
        <v>547.5</v>
      </c>
      <c r="D14">
        <v>695</v>
      </c>
      <c r="E14" t="s">
        <v>11</v>
      </c>
      <c r="F14" t="s">
        <v>12</v>
      </c>
      <c r="G14">
        <v>687</v>
      </c>
      <c r="H14">
        <v>450</v>
      </c>
      <c r="I14">
        <v>531</v>
      </c>
      <c r="J14">
        <v>300</v>
      </c>
      <c r="K14">
        <v>0.66</v>
      </c>
      <c r="L14">
        <v>0.65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idden="1" x14ac:dyDescent="0.25">
      <c r="A15" t="s">
        <v>58</v>
      </c>
      <c r="B15" t="s">
        <v>59</v>
      </c>
      <c r="C15">
        <v>547.5</v>
      </c>
      <c r="D15">
        <v>695</v>
      </c>
      <c r="E15" t="s">
        <v>13</v>
      </c>
      <c r="F15" t="s">
        <v>12</v>
      </c>
      <c r="G15">
        <v>498</v>
      </c>
      <c r="H15">
        <v>283</v>
      </c>
      <c r="I15">
        <v>335</v>
      </c>
      <c r="J15">
        <v>127</v>
      </c>
      <c r="K15">
        <v>0.76</v>
      </c>
      <c r="L15">
        <v>0.75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0" hidden="1" x14ac:dyDescent="0.25">
      <c r="A16" t="s">
        <v>58</v>
      </c>
      <c r="B16" t="s">
        <v>59</v>
      </c>
      <c r="C16">
        <v>547.5</v>
      </c>
      <c r="D16">
        <v>695</v>
      </c>
      <c r="E16" t="s">
        <v>11</v>
      </c>
      <c r="F16" t="s">
        <v>14</v>
      </c>
      <c r="G16">
        <v>517</v>
      </c>
      <c r="H16">
        <v>378</v>
      </c>
      <c r="I16">
        <v>431</v>
      </c>
      <c r="J16">
        <v>296</v>
      </c>
      <c r="K16">
        <v>0.76</v>
      </c>
      <c r="L16">
        <v>0.75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hidden="1" x14ac:dyDescent="0.25">
      <c r="A17" t="s">
        <v>58</v>
      </c>
      <c r="B17" t="s">
        <v>59</v>
      </c>
      <c r="C17">
        <v>547.5</v>
      </c>
      <c r="D17">
        <v>695</v>
      </c>
      <c r="E17" t="s">
        <v>13</v>
      </c>
      <c r="F17" t="s">
        <v>14</v>
      </c>
      <c r="G17">
        <v>397</v>
      </c>
      <c r="H17">
        <v>290</v>
      </c>
      <c r="I17">
        <v>338</v>
      </c>
      <c r="J17">
        <v>233</v>
      </c>
      <c r="K17">
        <v>0.91</v>
      </c>
      <c r="L17">
        <v>0.91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</row>
    <row r="18" spans="1:20" hidden="1" x14ac:dyDescent="0.25">
      <c r="A18" t="s">
        <v>60</v>
      </c>
      <c r="B18" t="s">
        <v>56</v>
      </c>
      <c r="C18">
        <v>365</v>
      </c>
      <c r="D18">
        <v>695</v>
      </c>
      <c r="E18" t="s">
        <v>11</v>
      </c>
      <c r="F18" t="s">
        <v>12</v>
      </c>
      <c r="G18">
        <v>581</v>
      </c>
      <c r="H18">
        <v>473</v>
      </c>
      <c r="I18">
        <v>455</v>
      </c>
      <c r="J18">
        <v>347</v>
      </c>
      <c r="K18">
        <v>0.5</v>
      </c>
      <c r="L18">
        <v>0.49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</row>
    <row r="19" spans="1:20" hidden="1" x14ac:dyDescent="0.25">
      <c r="A19" t="s">
        <v>60</v>
      </c>
      <c r="B19" t="s">
        <v>56</v>
      </c>
      <c r="C19">
        <v>365</v>
      </c>
      <c r="D19">
        <v>695</v>
      </c>
      <c r="E19" t="s">
        <v>13</v>
      </c>
      <c r="F19" t="s">
        <v>12</v>
      </c>
      <c r="G19">
        <v>407</v>
      </c>
      <c r="H19">
        <v>327</v>
      </c>
      <c r="I19">
        <v>341</v>
      </c>
      <c r="J19">
        <v>261</v>
      </c>
      <c r="K19">
        <v>0.88</v>
      </c>
      <c r="L19">
        <v>0.87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</row>
    <row r="20" spans="1:20" hidden="1" x14ac:dyDescent="0.25">
      <c r="A20" t="s">
        <v>60</v>
      </c>
      <c r="B20" t="s">
        <v>56</v>
      </c>
      <c r="C20">
        <v>365</v>
      </c>
      <c r="D20">
        <v>695</v>
      </c>
      <c r="E20" t="s">
        <v>11</v>
      </c>
      <c r="F20" t="s">
        <v>14</v>
      </c>
      <c r="G20">
        <v>589</v>
      </c>
      <c r="H20">
        <v>496</v>
      </c>
      <c r="I20">
        <v>478</v>
      </c>
      <c r="J20">
        <v>382</v>
      </c>
      <c r="K20">
        <v>0.51</v>
      </c>
      <c r="L20">
        <v>0.48</v>
      </c>
      <c r="M20">
        <v>0.56599999999999995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</row>
    <row r="21" spans="1:20" hidden="1" x14ac:dyDescent="0.25">
      <c r="A21" t="s">
        <v>60</v>
      </c>
      <c r="B21" t="s">
        <v>56</v>
      </c>
      <c r="C21">
        <v>365</v>
      </c>
      <c r="D21">
        <v>695</v>
      </c>
      <c r="E21" t="s">
        <v>13</v>
      </c>
      <c r="F21" t="s">
        <v>14</v>
      </c>
      <c r="G21">
        <v>430</v>
      </c>
      <c r="H21">
        <v>352</v>
      </c>
      <c r="I21">
        <v>368</v>
      </c>
      <c r="J21">
        <v>284</v>
      </c>
      <c r="K21">
        <v>0.88</v>
      </c>
      <c r="L21">
        <v>0.87</v>
      </c>
      <c r="M21">
        <v>0.36699999999999999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 hidden="1" x14ac:dyDescent="0.25">
      <c r="A22" t="s">
        <v>61</v>
      </c>
      <c r="B22" t="s">
        <v>54</v>
      </c>
      <c r="C22">
        <v>547.5</v>
      </c>
      <c r="D22">
        <v>695</v>
      </c>
      <c r="E22" t="s">
        <v>11</v>
      </c>
      <c r="F22" t="s">
        <v>12</v>
      </c>
      <c r="G22">
        <v>247</v>
      </c>
      <c r="H22">
        <v>76</v>
      </c>
      <c r="I22">
        <v>125</v>
      </c>
      <c r="J22">
        <v>-43</v>
      </c>
      <c r="K22">
        <v>0.73</v>
      </c>
      <c r="L22">
        <v>0.72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</row>
    <row r="23" spans="1:20" hidden="1" x14ac:dyDescent="0.25">
      <c r="A23" t="s">
        <v>61</v>
      </c>
      <c r="B23" t="s">
        <v>54</v>
      </c>
      <c r="C23">
        <v>547.5</v>
      </c>
      <c r="D23">
        <v>695</v>
      </c>
      <c r="E23" t="s">
        <v>13</v>
      </c>
      <c r="F23" t="s">
        <v>12</v>
      </c>
      <c r="G23">
        <v>125</v>
      </c>
      <c r="H23">
        <v>-40</v>
      </c>
      <c r="I23">
        <v>-28</v>
      </c>
      <c r="J23">
        <v>-189</v>
      </c>
      <c r="K23">
        <v>0.75</v>
      </c>
      <c r="L23">
        <v>0.74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</row>
    <row r="24" spans="1:20" hidden="1" x14ac:dyDescent="0.25">
      <c r="A24" t="s">
        <v>61</v>
      </c>
      <c r="B24" t="s">
        <v>54</v>
      </c>
      <c r="C24">
        <v>547.5</v>
      </c>
      <c r="D24">
        <v>695</v>
      </c>
      <c r="E24" t="s">
        <v>11</v>
      </c>
      <c r="F24" t="s">
        <v>14</v>
      </c>
      <c r="G24">
        <v>273</v>
      </c>
      <c r="H24">
        <v>195</v>
      </c>
      <c r="I24">
        <v>223</v>
      </c>
      <c r="J24">
        <v>144</v>
      </c>
      <c r="K24">
        <v>0.88</v>
      </c>
      <c r="L24">
        <v>0.88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</row>
    <row r="25" spans="1:20" hidden="1" x14ac:dyDescent="0.25">
      <c r="A25" t="s">
        <v>61</v>
      </c>
      <c r="B25" t="s">
        <v>54</v>
      </c>
      <c r="C25">
        <v>547.5</v>
      </c>
      <c r="D25">
        <v>695</v>
      </c>
      <c r="E25" t="s">
        <v>13</v>
      </c>
      <c r="F25" t="s">
        <v>14</v>
      </c>
      <c r="G25">
        <v>220</v>
      </c>
      <c r="H25">
        <v>151</v>
      </c>
      <c r="I25">
        <v>172</v>
      </c>
      <c r="J25">
        <v>102</v>
      </c>
      <c r="K25">
        <v>0.93</v>
      </c>
      <c r="L25">
        <v>0.93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</row>
    <row r="26" spans="1:20" hidden="1" x14ac:dyDescent="0.25">
      <c r="A26" t="s">
        <v>62</v>
      </c>
      <c r="B26" t="s">
        <v>56</v>
      </c>
      <c r="C26">
        <v>365</v>
      </c>
      <c r="D26">
        <v>455</v>
      </c>
      <c r="E26" t="s">
        <v>11</v>
      </c>
      <c r="F26" t="s">
        <v>12</v>
      </c>
      <c r="G26">
        <v>483</v>
      </c>
      <c r="H26">
        <v>387</v>
      </c>
      <c r="I26">
        <v>435</v>
      </c>
      <c r="J26">
        <v>339</v>
      </c>
      <c r="K26">
        <v>0.87</v>
      </c>
      <c r="L26">
        <v>0.87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</row>
    <row r="27" spans="1:20" hidden="1" x14ac:dyDescent="0.25">
      <c r="A27" t="s">
        <v>62</v>
      </c>
      <c r="B27" t="s">
        <v>56</v>
      </c>
      <c r="C27">
        <v>365</v>
      </c>
      <c r="D27">
        <v>455</v>
      </c>
      <c r="E27" t="s">
        <v>13</v>
      </c>
      <c r="F27" t="s">
        <v>12</v>
      </c>
      <c r="G27">
        <v>423</v>
      </c>
      <c r="H27">
        <v>338</v>
      </c>
      <c r="I27">
        <v>380</v>
      </c>
      <c r="J27">
        <v>295</v>
      </c>
      <c r="K27">
        <v>0.95</v>
      </c>
      <c r="L27">
        <v>0.94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</row>
    <row r="28" spans="1:20" hidden="1" x14ac:dyDescent="0.25">
      <c r="A28" t="s">
        <v>62</v>
      </c>
      <c r="B28" t="s">
        <v>56</v>
      </c>
      <c r="C28">
        <v>365</v>
      </c>
      <c r="D28">
        <v>455</v>
      </c>
      <c r="E28" t="s">
        <v>11</v>
      </c>
      <c r="F28" t="s">
        <v>14</v>
      </c>
      <c r="G28">
        <v>470</v>
      </c>
      <c r="H28">
        <v>372</v>
      </c>
      <c r="I28">
        <v>421</v>
      </c>
      <c r="J28">
        <v>325</v>
      </c>
      <c r="K28">
        <v>0.88</v>
      </c>
      <c r="L28">
        <v>0.87</v>
      </c>
      <c r="M28">
        <v>0.46500000000000002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</row>
    <row r="29" spans="1:20" hidden="1" x14ac:dyDescent="0.25">
      <c r="A29" t="s">
        <v>62</v>
      </c>
      <c r="B29" t="s">
        <v>56</v>
      </c>
      <c r="C29">
        <v>365</v>
      </c>
      <c r="D29">
        <v>455</v>
      </c>
      <c r="E29" t="s">
        <v>13</v>
      </c>
      <c r="F29" t="s">
        <v>14</v>
      </c>
      <c r="G29">
        <v>402</v>
      </c>
      <c r="H29">
        <v>317</v>
      </c>
      <c r="I29">
        <v>361</v>
      </c>
      <c r="J29">
        <v>277</v>
      </c>
      <c r="K29">
        <v>0.95</v>
      </c>
      <c r="L29">
        <v>0.94</v>
      </c>
      <c r="M29">
        <v>0.23400000000000001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</row>
    <row r="30" spans="1:20" hidden="1" x14ac:dyDescent="0.25">
      <c r="A30" t="s">
        <v>63</v>
      </c>
      <c r="B30" t="s">
        <v>54</v>
      </c>
      <c r="C30">
        <v>547.5</v>
      </c>
      <c r="D30">
        <v>455</v>
      </c>
      <c r="E30" t="s">
        <v>11</v>
      </c>
      <c r="F30" t="s">
        <v>12</v>
      </c>
      <c r="G30">
        <v>-269</v>
      </c>
      <c r="H30">
        <v>-393</v>
      </c>
      <c r="I30">
        <v>-410</v>
      </c>
      <c r="J30">
        <v>-531</v>
      </c>
      <c r="K30">
        <v>0.62</v>
      </c>
      <c r="L30">
        <v>0.62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</row>
    <row r="31" spans="1:20" hidden="1" x14ac:dyDescent="0.25">
      <c r="A31" t="s">
        <v>63</v>
      </c>
      <c r="B31" t="s">
        <v>54</v>
      </c>
      <c r="C31">
        <v>547.5</v>
      </c>
      <c r="D31">
        <v>455</v>
      </c>
      <c r="E31" t="s">
        <v>13</v>
      </c>
      <c r="F31" t="s">
        <v>12</v>
      </c>
      <c r="G31">
        <v>-258</v>
      </c>
      <c r="H31">
        <v>-373</v>
      </c>
      <c r="I31">
        <v>-434</v>
      </c>
      <c r="J31">
        <v>-545</v>
      </c>
      <c r="K31">
        <v>0.66</v>
      </c>
      <c r="L31">
        <v>0.65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</row>
    <row r="32" spans="1:20" hidden="1" x14ac:dyDescent="0.25">
      <c r="A32" t="s">
        <v>63</v>
      </c>
      <c r="B32" t="s">
        <v>54</v>
      </c>
      <c r="C32">
        <v>547.5</v>
      </c>
      <c r="D32">
        <v>455</v>
      </c>
      <c r="E32" t="s">
        <v>11</v>
      </c>
      <c r="F32" t="s">
        <v>14</v>
      </c>
      <c r="G32">
        <v>98</v>
      </c>
      <c r="H32">
        <v>59</v>
      </c>
      <c r="I32">
        <v>59</v>
      </c>
      <c r="J32">
        <v>19</v>
      </c>
      <c r="K32">
        <v>0.9</v>
      </c>
      <c r="L32">
        <v>0.9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</row>
    <row r="33" spans="1:20" hidden="1" x14ac:dyDescent="0.25">
      <c r="A33" t="s">
        <v>63</v>
      </c>
      <c r="B33" t="s">
        <v>54</v>
      </c>
      <c r="C33">
        <v>547.5</v>
      </c>
      <c r="D33">
        <v>455</v>
      </c>
      <c r="E33" t="s">
        <v>13</v>
      </c>
      <c r="F33" t="s">
        <v>14</v>
      </c>
      <c r="G33">
        <v>98</v>
      </c>
      <c r="H33">
        <v>60</v>
      </c>
      <c r="I33">
        <v>55</v>
      </c>
      <c r="J33">
        <v>18</v>
      </c>
      <c r="K33">
        <v>0.94</v>
      </c>
      <c r="L33">
        <v>0.93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</row>
    <row r="34" spans="1:20" hidden="1" x14ac:dyDescent="0.25">
      <c r="A34" t="s">
        <v>64</v>
      </c>
      <c r="B34" t="s">
        <v>65</v>
      </c>
      <c r="C34">
        <v>730</v>
      </c>
      <c r="D34">
        <v>515</v>
      </c>
      <c r="E34" t="s">
        <v>11</v>
      </c>
      <c r="F34" t="s">
        <v>12</v>
      </c>
      <c r="G34">
        <v>-57</v>
      </c>
      <c r="H34">
        <v>-199</v>
      </c>
      <c r="I34">
        <v>-265</v>
      </c>
      <c r="J34">
        <v>-402</v>
      </c>
      <c r="K34">
        <v>0.44</v>
      </c>
      <c r="L34">
        <v>0.43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</row>
    <row r="35" spans="1:20" hidden="1" x14ac:dyDescent="0.25">
      <c r="A35" t="s">
        <v>64</v>
      </c>
      <c r="B35" t="s">
        <v>65</v>
      </c>
      <c r="C35">
        <v>730</v>
      </c>
      <c r="D35">
        <v>515</v>
      </c>
      <c r="E35" t="s">
        <v>13</v>
      </c>
      <c r="F35" t="s">
        <v>12</v>
      </c>
      <c r="G35">
        <v>-133</v>
      </c>
      <c r="H35">
        <v>-258</v>
      </c>
      <c r="I35">
        <v>-373</v>
      </c>
      <c r="J35">
        <v>-492</v>
      </c>
      <c r="K35">
        <v>0.52</v>
      </c>
      <c r="L35">
        <v>0.5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</row>
    <row r="36" spans="1:20" hidden="1" x14ac:dyDescent="0.25">
      <c r="A36" t="s">
        <v>64</v>
      </c>
      <c r="B36" t="s">
        <v>65</v>
      </c>
      <c r="C36">
        <v>730</v>
      </c>
      <c r="D36">
        <v>515</v>
      </c>
      <c r="E36" t="s">
        <v>11</v>
      </c>
      <c r="F36" t="s">
        <v>14</v>
      </c>
      <c r="G36">
        <v>152</v>
      </c>
      <c r="H36">
        <v>98</v>
      </c>
      <c r="I36">
        <v>38</v>
      </c>
      <c r="J36">
        <v>3030</v>
      </c>
      <c r="K36">
        <v>0.56999999999999995</v>
      </c>
      <c r="L36">
        <v>0.56000000000000005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</row>
    <row r="37" spans="1:20" hidden="1" x14ac:dyDescent="0.25">
      <c r="A37" t="s">
        <v>64</v>
      </c>
      <c r="B37" t="s">
        <v>65</v>
      </c>
      <c r="C37">
        <v>730</v>
      </c>
      <c r="D37">
        <v>515</v>
      </c>
      <c r="E37" t="s">
        <v>13</v>
      </c>
      <c r="F37" t="s">
        <v>14</v>
      </c>
      <c r="G37">
        <v>130</v>
      </c>
      <c r="H37">
        <v>86</v>
      </c>
      <c r="I37">
        <v>14</v>
      </c>
      <c r="J37">
        <v>2950</v>
      </c>
      <c r="K37">
        <v>0.7</v>
      </c>
      <c r="L37">
        <v>0.68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</row>
    <row r="38" spans="1:20" hidden="1" x14ac:dyDescent="0.25">
      <c r="A38" t="s">
        <v>66</v>
      </c>
      <c r="B38" t="s">
        <v>65</v>
      </c>
      <c r="C38">
        <v>730</v>
      </c>
      <c r="D38">
        <v>605</v>
      </c>
      <c r="E38" t="s">
        <v>11</v>
      </c>
      <c r="F38" t="s">
        <v>12</v>
      </c>
      <c r="G38">
        <v>289</v>
      </c>
      <c r="H38">
        <v>173</v>
      </c>
      <c r="I38">
        <v>133</v>
      </c>
      <c r="J38">
        <v>21</v>
      </c>
      <c r="K38">
        <v>0.63</v>
      </c>
      <c r="L38">
        <v>0.62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</row>
    <row r="39" spans="1:20" hidden="1" x14ac:dyDescent="0.25">
      <c r="A39" t="s">
        <v>66</v>
      </c>
      <c r="B39" t="s">
        <v>65</v>
      </c>
      <c r="C39">
        <v>730</v>
      </c>
      <c r="D39">
        <v>605</v>
      </c>
      <c r="E39" t="s">
        <v>13</v>
      </c>
      <c r="F39" t="s">
        <v>12</v>
      </c>
      <c r="G39">
        <v>478</v>
      </c>
      <c r="H39">
        <v>375</v>
      </c>
      <c r="I39">
        <v>312</v>
      </c>
      <c r="J39">
        <v>211</v>
      </c>
      <c r="K39">
        <v>0.74</v>
      </c>
      <c r="L39">
        <v>0.74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</row>
    <row r="40" spans="1:20" hidden="1" x14ac:dyDescent="0.25">
      <c r="A40" t="s">
        <v>66</v>
      </c>
      <c r="B40" t="s">
        <v>65</v>
      </c>
      <c r="C40">
        <v>730</v>
      </c>
      <c r="D40">
        <v>605</v>
      </c>
      <c r="E40" t="s">
        <v>11</v>
      </c>
      <c r="F40" t="s">
        <v>14</v>
      </c>
      <c r="G40">
        <v>290</v>
      </c>
      <c r="H40">
        <v>200</v>
      </c>
      <c r="I40">
        <v>118</v>
      </c>
      <c r="J40">
        <v>18</v>
      </c>
      <c r="K40">
        <v>0.63</v>
      </c>
      <c r="L40">
        <v>0.62</v>
      </c>
      <c r="M40">
        <v>0.29799999999999999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hidden="1" x14ac:dyDescent="0.25">
      <c r="A41" t="s">
        <v>66</v>
      </c>
      <c r="B41" t="s">
        <v>65</v>
      </c>
      <c r="C41">
        <v>730</v>
      </c>
      <c r="D41">
        <v>605</v>
      </c>
      <c r="E41" t="s">
        <v>13</v>
      </c>
      <c r="F41" t="s">
        <v>14</v>
      </c>
      <c r="G41">
        <v>475</v>
      </c>
      <c r="H41">
        <v>373</v>
      </c>
      <c r="I41">
        <v>267</v>
      </c>
      <c r="J41">
        <v>146</v>
      </c>
      <c r="K41">
        <v>0.74</v>
      </c>
      <c r="L41">
        <v>0.73</v>
      </c>
      <c r="M41">
        <v>0.94699999999999995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67</v>
      </c>
      <c r="B42" t="s">
        <v>68</v>
      </c>
      <c r="C42">
        <v>547.5</v>
      </c>
      <c r="D42">
        <v>575</v>
      </c>
      <c r="E42" t="s">
        <v>11</v>
      </c>
      <c r="F42" t="s">
        <v>12</v>
      </c>
      <c r="G42">
        <v>4396</v>
      </c>
      <c r="H42">
        <v>4254</v>
      </c>
      <c r="I42">
        <v>3255</v>
      </c>
      <c r="J42">
        <v>3130</v>
      </c>
      <c r="K42">
        <v>7.0000000000000007E-2</v>
      </c>
      <c r="L42">
        <v>0.05</v>
      </c>
      <c r="M42">
        <v>4.9000000000000002E-2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</row>
    <row r="43" spans="1:20" x14ac:dyDescent="0.25">
      <c r="A43" t="s">
        <v>67</v>
      </c>
      <c r="B43" t="s">
        <v>68</v>
      </c>
      <c r="C43">
        <v>547.5</v>
      </c>
      <c r="D43">
        <v>575</v>
      </c>
      <c r="E43" t="s">
        <v>13</v>
      </c>
      <c r="F43" t="s">
        <v>12</v>
      </c>
      <c r="G43">
        <v>4527</v>
      </c>
      <c r="H43">
        <v>4389</v>
      </c>
      <c r="I43">
        <v>3084</v>
      </c>
      <c r="J43">
        <v>2965</v>
      </c>
      <c r="K43">
        <v>0.08</v>
      </c>
      <c r="L43">
        <v>0.05</v>
      </c>
      <c r="M43">
        <v>0.121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 hidden="1" x14ac:dyDescent="0.25">
      <c r="A44" t="s">
        <v>67</v>
      </c>
      <c r="B44" t="s">
        <v>68</v>
      </c>
      <c r="C44">
        <v>547.5</v>
      </c>
      <c r="D44">
        <v>575</v>
      </c>
      <c r="E44" t="s">
        <v>11</v>
      </c>
      <c r="F44" t="s">
        <v>14</v>
      </c>
      <c r="G44">
        <v>1929</v>
      </c>
      <c r="H44">
        <v>1913</v>
      </c>
      <c r="I44">
        <v>1777</v>
      </c>
      <c r="J44">
        <v>1760</v>
      </c>
      <c r="K44">
        <v>0.32</v>
      </c>
      <c r="L44">
        <v>0.28999999999999998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</row>
    <row r="45" spans="1:20" hidden="1" x14ac:dyDescent="0.25">
      <c r="A45" t="s">
        <v>67</v>
      </c>
      <c r="B45" t="s">
        <v>68</v>
      </c>
      <c r="C45">
        <v>547.5</v>
      </c>
      <c r="D45">
        <v>575</v>
      </c>
      <c r="E45" t="s">
        <v>13</v>
      </c>
      <c r="F45" t="s">
        <v>14</v>
      </c>
      <c r="G45">
        <v>1902</v>
      </c>
      <c r="H45">
        <v>1888</v>
      </c>
      <c r="I45">
        <v>1745</v>
      </c>
      <c r="J45">
        <v>1731</v>
      </c>
      <c r="K45">
        <v>0.45</v>
      </c>
      <c r="L45">
        <v>0.41</v>
      </c>
      <c r="M45">
        <v>0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1</v>
      </c>
    </row>
    <row r="46" spans="1:20" hidden="1" x14ac:dyDescent="0.25">
      <c r="A46" t="s">
        <v>69</v>
      </c>
      <c r="B46" t="s">
        <v>65</v>
      </c>
      <c r="C46">
        <v>730</v>
      </c>
      <c r="D46">
        <v>575</v>
      </c>
      <c r="E46" t="s">
        <v>11</v>
      </c>
      <c r="F46" t="s">
        <v>12</v>
      </c>
      <c r="G46">
        <v>11560</v>
      </c>
      <c r="H46">
        <v>9060</v>
      </c>
      <c r="I46">
        <v>9512</v>
      </c>
      <c r="J46">
        <v>7313</v>
      </c>
      <c r="K46">
        <v>0.06</v>
      </c>
      <c r="L46">
        <v>0.05</v>
      </c>
      <c r="M46">
        <v>5.8999999999999997E-2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 hidden="1" x14ac:dyDescent="0.25">
      <c r="A47" t="s">
        <v>69</v>
      </c>
      <c r="B47" t="s">
        <v>65</v>
      </c>
      <c r="C47">
        <v>730</v>
      </c>
      <c r="D47">
        <v>575</v>
      </c>
      <c r="E47" t="s">
        <v>13</v>
      </c>
      <c r="F47" t="s">
        <v>12</v>
      </c>
      <c r="G47">
        <v>7949</v>
      </c>
      <c r="H47">
        <v>6319</v>
      </c>
      <c r="I47">
        <v>6661</v>
      </c>
      <c r="J47">
        <v>5189</v>
      </c>
      <c r="K47">
        <v>0.18</v>
      </c>
      <c r="L47">
        <v>0.15</v>
      </c>
      <c r="M47">
        <v>1.4999999999999999E-2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</row>
    <row r="48" spans="1:20" hidden="1" x14ac:dyDescent="0.25">
      <c r="A48" t="s">
        <v>69</v>
      </c>
      <c r="B48" t="s">
        <v>65</v>
      </c>
      <c r="C48">
        <v>730</v>
      </c>
      <c r="D48">
        <v>575</v>
      </c>
      <c r="E48" t="s">
        <v>11</v>
      </c>
      <c r="F48" t="s">
        <v>14</v>
      </c>
      <c r="K48">
        <v>0.08</v>
      </c>
      <c r="L48">
        <v>0.04</v>
      </c>
      <c r="M48">
        <v>0.41599999999999998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idden="1" x14ac:dyDescent="0.25">
      <c r="A49" t="s">
        <v>69</v>
      </c>
      <c r="B49" t="s">
        <v>65</v>
      </c>
      <c r="C49">
        <v>730</v>
      </c>
      <c r="D49">
        <v>575</v>
      </c>
      <c r="E49" t="s">
        <v>13</v>
      </c>
      <c r="F49" t="s">
        <v>14</v>
      </c>
      <c r="K49">
        <v>0.2</v>
      </c>
      <c r="L49">
        <v>0.15</v>
      </c>
      <c r="M49">
        <v>0.35399999999999998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hidden="1" x14ac:dyDescent="0.25">
      <c r="A50" t="s">
        <v>70</v>
      </c>
      <c r="B50" t="s">
        <v>65</v>
      </c>
      <c r="C50">
        <v>730</v>
      </c>
      <c r="D50">
        <v>485</v>
      </c>
      <c r="E50" t="s">
        <v>11</v>
      </c>
      <c r="F50" t="s">
        <v>12</v>
      </c>
      <c r="G50">
        <v>82709</v>
      </c>
      <c r="H50">
        <v>46209</v>
      </c>
      <c r="I50">
        <v>-1907</v>
      </c>
      <c r="J50">
        <v>-3367</v>
      </c>
      <c r="K50">
        <v>0</v>
      </c>
      <c r="L50">
        <v>-0.02</v>
      </c>
      <c r="M50">
        <v>0.99099999999999999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hidden="1" x14ac:dyDescent="0.25">
      <c r="A51" t="s">
        <v>70</v>
      </c>
      <c r="B51" t="s">
        <v>65</v>
      </c>
      <c r="C51">
        <v>730</v>
      </c>
      <c r="D51">
        <v>485</v>
      </c>
      <c r="E51" t="s">
        <v>13</v>
      </c>
      <c r="F51" t="s">
        <v>12</v>
      </c>
      <c r="G51">
        <v>-857</v>
      </c>
      <c r="H51">
        <v>-573</v>
      </c>
      <c r="I51">
        <v>971</v>
      </c>
      <c r="J51">
        <v>1368</v>
      </c>
      <c r="K51">
        <v>0.03</v>
      </c>
      <c r="L51">
        <v>0</v>
      </c>
      <c r="M51">
        <v>0.35199999999999998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 hidden="1" x14ac:dyDescent="0.25">
      <c r="A52" t="s">
        <v>70</v>
      </c>
      <c r="B52" t="s">
        <v>65</v>
      </c>
      <c r="C52">
        <v>730</v>
      </c>
      <c r="D52">
        <v>485</v>
      </c>
      <c r="E52" t="s">
        <v>11</v>
      </c>
      <c r="F52" t="s">
        <v>14</v>
      </c>
      <c r="K52">
        <v>0.01</v>
      </c>
      <c r="L52">
        <v>-0.03</v>
      </c>
      <c r="M52">
        <v>0.57799999999999996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hidden="1" x14ac:dyDescent="0.25">
      <c r="A53" t="s">
        <v>70</v>
      </c>
      <c r="B53" t="s">
        <v>65</v>
      </c>
      <c r="C53">
        <v>730</v>
      </c>
      <c r="D53">
        <v>485</v>
      </c>
      <c r="E53" t="s">
        <v>13</v>
      </c>
      <c r="F53" t="s">
        <v>14</v>
      </c>
      <c r="K53">
        <v>0.03</v>
      </c>
      <c r="L53">
        <v>-0.04</v>
      </c>
      <c r="M53">
        <v>0.78200000000000003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idden="1" x14ac:dyDescent="0.25">
      <c r="A54" t="s">
        <v>71</v>
      </c>
      <c r="B54" t="s">
        <v>65</v>
      </c>
      <c r="C54">
        <v>730</v>
      </c>
      <c r="D54">
        <v>485</v>
      </c>
      <c r="E54" t="s">
        <v>11</v>
      </c>
      <c r="F54" t="s">
        <v>12</v>
      </c>
      <c r="G54">
        <v>1202</v>
      </c>
      <c r="H54">
        <v>632</v>
      </c>
      <c r="I54">
        <v>-403</v>
      </c>
      <c r="J54">
        <v>-836</v>
      </c>
      <c r="K54">
        <v>0.01</v>
      </c>
      <c r="L54">
        <v>-0.01</v>
      </c>
      <c r="M54">
        <v>0.40899999999999997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hidden="1" x14ac:dyDescent="0.25">
      <c r="A55" t="s">
        <v>71</v>
      </c>
      <c r="B55" t="s">
        <v>65</v>
      </c>
      <c r="C55">
        <v>730</v>
      </c>
      <c r="D55">
        <v>485</v>
      </c>
      <c r="E55" t="s">
        <v>13</v>
      </c>
      <c r="F55" t="s">
        <v>12</v>
      </c>
      <c r="G55">
        <v>-1422</v>
      </c>
      <c r="H55">
        <v>-866</v>
      </c>
      <c r="I55">
        <v>1765</v>
      </c>
      <c r="J55">
        <v>2762</v>
      </c>
      <c r="K55">
        <v>0.01</v>
      </c>
      <c r="L55">
        <v>-0.02</v>
      </c>
      <c r="M55">
        <v>0.54600000000000004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 hidden="1" x14ac:dyDescent="0.25">
      <c r="A56" t="s">
        <v>71</v>
      </c>
      <c r="B56" t="s">
        <v>65</v>
      </c>
      <c r="C56">
        <v>730</v>
      </c>
      <c r="D56">
        <v>485</v>
      </c>
      <c r="E56" t="s">
        <v>11</v>
      </c>
      <c r="F56" t="s">
        <v>14</v>
      </c>
      <c r="H56">
        <v>387</v>
      </c>
      <c r="I56">
        <v>3802</v>
      </c>
      <c r="J56">
        <v>3979</v>
      </c>
      <c r="K56">
        <v>0.03</v>
      </c>
      <c r="L56">
        <v>-0.01</v>
      </c>
      <c r="M56">
        <v>0.317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 hidden="1" x14ac:dyDescent="0.25">
      <c r="A57" t="s">
        <v>71</v>
      </c>
      <c r="B57" t="s">
        <v>65</v>
      </c>
      <c r="C57">
        <v>730</v>
      </c>
      <c r="D57">
        <v>485</v>
      </c>
      <c r="E57" t="s">
        <v>13</v>
      </c>
      <c r="F57" t="s">
        <v>14</v>
      </c>
      <c r="I57">
        <v>2972</v>
      </c>
      <c r="J57">
        <v>3795</v>
      </c>
      <c r="K57">
        <v>0.03</v>
      </c>
      <c r="L57">
        <v>-0.04</v>
      </c>
      <c r="M57">
        <v>0.48399999999999999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 hidden="1" x14ac:dyDescent="0.25">
      <c r="A58" t="s">
        <v>72</v>
      </c>
      <c r="B58" t="s">
        <v>56</v>
      </c>
      <c r="C58">
        <v>365</v>
      </c>
      <c r="D58">
        <v>605</v>
      </c>
      <c r="E58" t="s">
        <v>11</v>
      </c>
      <c r="F58" t="s">
        <v>12</v>
      </c>
      <c r="G58">
        <v>559</v>
      </c>
      <c r="H58">
        <v>466</v>
      </c>
      <c r="I58">
        <v>448</v>
      </c>
      <c r="J58">
        <v>355</v>
      </c>
      <c r="K58">
        <v>0.57999999999999996</v>
      </c>
      <c r="L58">
        <v>0.56999999999999995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</row>
    <row r="59" spans="1:20" hidden="1" x14ac:dyDescent="0.25">
      <c r="A59" t="s">
        <v>72</v>
      </c>
      <c r="B59" t="s">
        <v>56</v>
      </c>
      <c r="C59">
        <v>365</v>
      </c>
      <c r="D59">
        <v>605</v>
      </c>
      <c r="E59" t="s">
        <v>13</v>
      </c>
      <c r="F59" t="s">
        <v>12</v>
      </c>
      <c r="G59">
        <v>502</v>
      </c>
      <c r="H59">
        <v>418</v>
      </c>
      <c r="I59">
        <v>391</v>
      </c>
      <c r="J59">
        <v>307</v>
      </c>
      <c r="K59">
        <v>0.72</v>
      </c>
      <c r="L59">
        <v>0.7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</row>
    <row r="60" spans="1:20" hidden="1" x14ac:dyDescent="0.25">
      <c r="A60" t="s">
        <v>72</v>
      </c>
      <c r="B60" t="s">
        <v>56</v>
      </c>
      <c r="C60">
        <v>365</v>
      </c>
      <c r="D60">
        <v>605</v>
      </c>
      <c r="E60" t="s">
        <v>11</v>
      </c>
      <c r="F60" t="s">
        <v>14</v>
      </c>
      <c r="G60">
        <v>595</v>
      </c>
      <c r="H60">
        <v>550</v>
      </c>
      <c r="I60">
        <v>549</v>
      </c>
      <c r="J60">
        <v>501</v>
      </c>
      <c r="K60">
        <v>0.75</v>
      </c>
      <c r="L60">
        <v>0.74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</row>
    <row r="61" spans="1:20" hidden="1" x14ac:dyDescent="0.25">
      <c r="A61" t="s">
        <v>72</v>
      </c>
      <c r="B61" t="s">
        <v>56</v>
      </c>
      <c r="C61">
        <v>365</v>
      </c>
      <c r="D61">
        <v>605</v>
      </c>
      <c r="E61" t="s">
        <v>13</v>
      </c>
      <c r="F61" t="s">
        <v>14</v>
      </c>
      <c r="G61">
        <v>561</v>
      </c>
      <c r="H61">
        <v>512</v>
      </c>
      <c r="I61">
        <v>513</v>
      </c>
      <c r="J61">
        <v>460</v>
      </c>
      <c r="K61">
        <v>0.87</v>
      </c>
      <c r="L61">
        <v>0.85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</row>
    <row r="62" spans="1:20" hidden="1" x14ac:dyDescent="0.25">
      <c r="A62" t="s">
        <v>73</v>
      </c>
      <c r="B62" t="s">
        <v>56</v>
      </c>
      <c r="C62">
        <v>365</v>
      </c>
      <c r="D62">
        <v>485</v>
      </c>
      <c r="E62" t="s">
        <v>11</v>
      </c>
      <c r="F62" t="s">
        <v>12</v>
      </c>
      <c r="G62">
        <v>454</v>
      </c>
      <c r="H62">
        <v>361</v>
      </c>
      <c r="I62">
        <v>233</v>
      </c>
      <c r="J62">
        <v>140</v>
      </c>
      <c r="K62">
        <v>0.25</v>
      </c>
      <c r="L62">
        <v>0.22</v>
      </c>
      <c r="M62">
        <v>2E-3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</row>
    <row r="63" spans="1:20" hidden="1" x14ac:dyDescent="0.25">
      <c r="A63" t="s">
        <v>73</v>
      </c>
      <c r="B63" t="s">
        <v>56</v>
      </c>
      <c r="C63">
        <v>365</v>
      </c>
      <c r="D63">
        <v>485</v>
      </c>
      <c r="E63" t="s">
        <v>13</v>
      </c>
      <c r="F63" t="s">
        <v>12</v>
      </c>
      <c r="G63">
        <v>385</v>
      </c>
      <c r="H63">
        <v>309</v>
      </c>
      <c r="I63">
        <v>208</v>
      </c>
      <c r="J63">
        <v>133</v>
      </c>
      <c r="K63">
        <v>0.5</v>
      </c>
      <c r="L63">
        <v>0.47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</row>
    <row r="64" spans="1:20" hidden="1" x14ac:dyDescent="0.25">
      <c r="A64" t="s">
        <v>73</v>
      </c>
      <c r="B64" t="s">
        <v>56</v>
      </c>
      <c r="C64">
        <v>365</v>
      </c>
      <c r="D64">
        <v>485</v>
      </c>
      <c r="E64" t="s">
        <v>11</v>
      </c>
      <c r="F64" t="s">
        <v>14</v>
      </c>
      <c r="G64">
        <v>412</v>
      </c>
      <c r="H64">
        <v>319</v>
      </c>
      <c r="I64">
        <v>187</v>
      </c>
      <c r="J64">
        <v>82</v>
      </c>
      <c r="K64">
        <v>0.25</v>
      </c>
      <c r="L64">
        <v>0.2</v>
      </c>
      <c r="M64">
        <v>0.65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 x14ac:dyDescent="0.25">
      <c r="A65" t="s">
        <v>73</v>
      </c>
      <c r="B65" t="s">
        <v>56</v>
      </c>
      <c r="C65">
        <v>365</v>
      </c>
      <c r="D65">
        <v>485</v>
      </c>
      <c r="E65" t="s">
        <v>13</v>
      </c>
      <c r="F65" t="s">
        <v>14</v>
      </c>
      <c r="G65">
        <v>349</v>
      </c>
      <c r="H65">
        <v>278</v>
      </c>
      <c r="I65">
        <v>167</v>
      </c>
      <c r="J65">
        <v>85</v>
      </c>
      <c r="K65">
        <v>0.51</v>
      </c>
      <c r="L65">
        <v>0.45</v>
      </c>
      <c r="M65">
        <v>0.63800000000000001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 x14ac:dyDescent="0.25">
      <c r="A66" t="s">
        <v>74</v>
      </c>
      <c r="B66" t="s">
        <v>56</v>
      </c>
      <c r="C66">
        <v>365</v>
      </c>
      <c r="D66">
        <v>485</v>
      </c>
      <c r="E66" t="s">
        <v>11</v>
      </c>
      <c r="F66" t="s">
        <v>12</v>
      </c>
      <c r="G66">
        <v>442</v>
      </c>
      <c r="H66">
        <v>358</v>
      </c>
      <c r="I66">
        <v>317</v>
      </c>
      <c r="J66">
        <v>232</v>
      </c>
      <c r="K66">
        <v>0.5</v>
      </c>
      <c r="L66">
        <v>0.49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</row>
    <row r="67" spans="1:20" hidden="1" x14ac:dyDescent="0.25">
      <c r="A67" t="s">
        <v>74</v>
      </c>
      <c r="B67" t="s">
        <v>56</v>
      </c>
      <c r="C67">
        <v>365</v>
      </c>
      <c r="D67">
        <v>485</v>
      </c>
      <c r="E67" t="s">
        <v>13</v>
      </c>
      <c r="F67" t="s">
        <v>12</v>
      </c>
      <c r="G67">
        <v>448</v>
      </c>
      <c r="H67">
        <v>366</v>
      </c>
      <c r="I67">
        <v>268</v>
      </c>
      <c r="J67">
        <v>185</v>
      </c>
      <c r="K67">
        <v>0.49</v>
      </c>
      <c r="L67">
        <v>0.46</v>
      </c>
      <c r="M67">
        <v>1E-3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</row>
    <row r="68" spans="1:20" hidden="1" x14ac:dyDescent="0.25">
      <c r="A68" t="s">
        <v>74</v>
      </c>
      <c r="B68" t="s">
        <v>56</v>
      </c>
      <c r="C68">
        <v>365</v>
      </c>
      <c r="D68">
        <v>485</v>
      </c>
      <c r="E68" t="s">
        <v>11</v>
      </c>
      <c r="F68" t="s">
        <v>14</v>
      </c>
      <c r="G68">
        <v>402</v>
      </c>
      <c r="H68">
        <v>318</v>
      </c>
      <c r="I68">
        <v>281</v>
      </c>
      <c r="J68">
        <v>198</v>
      </c>
      <c r="K68">
        <v>0.51</v>
      </c>
      <c r="L68">
        <v>0.48</v>
      </c>
      <c r="M68">
        <v>0.45300000000000001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 x14ac:dyDescent="0.25">
      <c r="A69" t="s">
        <v>74</v>
      </c>
      <c r="B69" t="s">
        <v>56</v>
      </c>
      <c r="C69">
        <v>365</v>
      </c>
      <c r="D69">
        <v>485</v>
      </c>
      <c r="E69" t="s">
        <v>13</v>
      </c>
      <c r="F69" t="s">
        <v>14</v>
      </c>
      <c r="G69">
        <v>452</v>
      </c>
      <c r="H69">
        <v>369</v>
      </c>
      <c r="I69">
        <v>265</v>
      </c>
      <c r="J69">
        <v>155</v>
      </c>
      <c r="K69">
        <v>0.49</v>
      </c>
      <c r="L69">
        <v>0.43</v>
      </c>
      <c r="M69">
        <v>0.96399999999999997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 x14ac:dyDescent="0.25">
      <c r="A70" t="s">
        <v>75</v>
      </c>
      <c r="B70" t="s">
        <v>54</v>
      </c>
      <c r="C70">
        <v>547.5</v>
      </c>
      <c r="D70">
        <v>515</v>
      </c>
      <c r="E70" t="s">
        <v>11</v>
      </c>
      <c r="F70" t="s">
        <v>12</v>
      </c>
      <c r="G70">
        <v>5200</v>
      </c>
      <c r="H70">
        <v>3838</v>
      </c>
      <c r="I70">
        <v>3785</v>
      </c>
      <c r="J70">
        <v>2600</v>
      </c>
      <c r="K70">
        <v>0.06</v>
      </c>
      <c r="L70">
        <v>0.04</v>
      </c>
      <c r="M70">
        <v>8.6999999999999994E-2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 hidden="1" x14ac:dyDescent="0.25">
      <c r="A71" t="s">
        <v>75</v>
      </c>
      <c r="B71" t="s">
        <v>54</v>
      </c>
      <c r="C71">
        <v>547.5</v>
      </c>
      <c r="D71">
        <v>515</v>
      </c>
      <c r="E71" t="s">
        <v>13</v>
      </c>
      <c r="F71" t="s">
        <v>12</v>
      </c>
      <c r="G71">
        <v>3593</v>
      </c>
      <c r="H71">
        <v>2545</v>
      </c>
      <c r="I71">
        <v>2422</v>
      </c>
      <c r="J71">
        <v>1509</v>
      </c>
      <c r="K71">
        <v>0.1</v>
      </c>
      <c r="L71">
        <v>7.0000000000000007E-2</v>
      </c>
      <c r="M71">
        <v>0.08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 hidden="1" x14ac:dyDescent="0.25">
      <c r="A72" t="s">
        <v>75</v>
      </c>
      <c r="B72" t="s">
        <v>54</v>
      </c>
      <c r="C72">
        <v>547.5</v>
      </c>
      <c r="D72">
        <v>515</v>
      </c>
      <c r="E72" t="s">
        <v>11</v>
      </c>
      <c r="F72" t="s">
        <v>14</v>
      </c>
      <c r="K72">
        <v>0.2</v>
      </c>
      <c r="L72">
        <v>0.17</v>
      </c>
      <c r="M72">
        <v>3.0000000000000001E-3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</row>
    <row r="73" spans="1:20" hidden="1" x14ac:dyDescent="0.25">
      <c r="A73" t="s">
        <v>75</v>
      </c>
      <c r="B73" t="s">
        <v>54</v>
      </c>
      <c r="C73">
        <v>547.5</v>
      </c>
      <c r="D73">
        <v>515</v>
      </c>
      <c r="E73" t="s">
        <v>13</v>
      </c>
      <c r="F73" t="s">
        <v>14</v>
      </c>
      <c r="K73">
        <v>0.2</v>
      </c>
      <c r="L73">
        <v>0.14000000000000001</v>
      </c>
      <c r="M73">
        <v>7.0999999999999994E-2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 x14ac:dyDescent="0.25">
      <c r="A74" t="s">
        <v>76</v>
      </c>
      <c r="B74" t="s">
        <v>56</v>
      </c>
      <c r="C74">
        <v>365</v>
      </c>
      <c r="D74">
        <v>545</v>
      </c>
      <c r="E74" t="s">
        <v>11</v>
      </c>
      <c r="F74" t="s">
        <v>12</v>
      </c>
      <c r="G74">
        <v>6586</v>
      </c>
      <c r="H74">
        <v>5282</v>
      </c>
      <c r="I74">
        <v>6424</v>
      </c>
      <c r="J74">
        <v>5120</v>
      </c>
      <c r="K74">
        <v>0.38</v>
      </c>
      <c r="L74">
        <v>0.36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</row>
    <row r="75" spans="1:20" hidden="1" x14ac:dyDescent="0.25">
      <c r="A75" t="s">
        <v>76</v>
      </c>
      <c r="B75" t="s">
        <v>56</v>
      </c>
      <c r="C75">
        <v>365</v>
      </c>
      <c r="D75">
        <v>545</v>
      </c>
      <c r="E75" t="s">
        <v>13</v>
      </c>
      <c r="F75" t="s">
        <v>12</v>
      </c>
      <c r="G75">
        <v>4860</v>
      </c>
      <c r="H75">
        <v>3900</v>
      </c>
      <c r="I75">
        <v>4726</v>
      </c>
      <c r="J75">
        <v>3765</v>
      </c>
      <c r="K75">
        <v>0.64</v>
      </c>
      <c r="L75">
        <v>0.62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</row>
    <row r="76" spans="1:20" hidden="1" x14ac:dyDescent="0.25">
      <c r="A76" t="s">
        <v>76</v>
      </c>
      <c r="B76" t="s">
        <v>56</v>
      </c>
      <c r="C76">
        <v>365</v>
      </c>
      <c r="D76">
        <v>545</v>
      </c>
      <c r="E76" t="s">
        <v>11</v>
      </c>
      <c r="F76" t="s">
        <v>14</v>
      </c>
      <c r="G76">
        <v>4947</v>
      </c>
      <c r="H76">
        <v>4160</v>
      </c>
      <c r="I76">
        <v>2623</v>
      </c>
      <c r="J76">
        <v>2308</v>
      </c>
      <c r="K76">
        <v>0.38</v>
      </c>
      <c r="L76">
        <v>0.34</v>
      </c>
      <c r="M76">
        <v>0.94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</row>
    <row r="77" spans="1:20" hidden="1" x14ac:dyDescent="0.25">
      <c r="A77" t="s">
        <v>76</v>
      </c>
      <c r="B77" t="s">
        <v>56</v>
      </c>
      <c r="C77">
        <v>365</v>
      </c>
      <c r="D77">
        <v>545</v>
      </c>
      <c r="E77" t="s">
        <v>13</v>
      </c>
      <c r="F77" t="s">
        <v>14</v>
      </c>
      <c r="G77">
        <v>3232</v>
      </c>
      <c r="H77">
        <v>2765</v>
      </c>
      <c r="I77">
        <v>2188</v>
      </c>
      <c r="J77">
        <v>1921</v>
      </c>
      <c r="K77">
        <v>0.64</v>
      </c>
      <c r="L77">
        <v>0.59</v>
      </c>
      <c r="M77">
        <v>0.81100000000000005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</row>
    <row r="78" spans="1:20" hidden="1" x14ac:dyDescent="0.25">
      <c r="A78" t="s">
        <v>77</v>
      </c>
      <c r="B78" t="s">
        <v>56</v>
      </c>
      <c r="C78">
        <v>365</v>
      </c>
      <c r="D78">
        <v>545</v>
      </c>
      <c r="E78" t="s">
        <v>11</v>
      </c>
      <c r="F78" t="s">
        <v>12</v>
      </c>
      <c r="G78">
        <v>3747</v>
      </c>
      <c r="H78">
        <v>3020</v>
      </c>
      <c r="I78">
        <v>3580</v>
      </c>
      <c r="J78">
        <v>2853</v>
      </c>
      <c r="K78">
        <v>0.36</v>
      </c>
      <c r="L78">
        <v>0.34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</row>
    <row r="79" spans="1:20" hidden="1" x14ac:dyDescent="0.25">
      <c r="A79" t="s">
        <v>77</v>
      </c>
      <c r="B79" t="s">
        <v>56</v>
      </c>
      <c r="C79">
        <v>365</v>
      </c>
      <c r="D79">
        <v>545</v>
      </c>
      <c r="E79" t="s">
        <v>13</v>
      </c>
      <c r="F79" t="s">
        <v>12</v>
      </c>
      <c r="G79">
        <v>2555</v>
      </c>
      <c r="H79">
        <v>2068</v>
      </c>
      <c r="I79">
        <v>2447</v>
      </c>
      <c r="J79">
        <v>1960</v>
      </c>
      <c r="K79">
        <v>0.73</v>
      </c>
      <c r="L79">
        <v>0.71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1</v>
      </c>
    </row>
    <row r="80" spans="1:20" hidden="1" x14ac:dyDescent="0.25">
      <c r="A80" t="s">
        <v>77</v>
      </c>
      <c r="B80" t="s">
        <v>56</v>
      </c>
      <c r="C80">
        <v>365</v>
      </c>
      <c r="D80">
        <v>545</v>
      </c>
      <c r="E80" t="s">
        <v>11</v>
      </c>
      <c r="F80" t="s">
        <v>14</v>
      </c>
      <c r="G80">
        <v>2041</v>
      </c>
      <c r="H80">
        <v>1793</v>
      </c>
      <c r="I80">
        <v>1610</v>
      </c>
      <c r="J80">
        <v>1429</v>
      </c>
      <c r="K80">
        <v>0.37</v>
      </c>
      <c r="L80">
        <v>0.33</v>
      </c>
      <c r="M80">
        <v>0.56799999999999995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</row>
    <row r="81" spans="1:20" hidden="1" x14ac:dyDescent="0.25">
      <c r="A81" t="s">
        <v>77</v>
      </c>
      <c r="B81" t="s">
        <v>56</v>
      </c>
      <c r="C81">
        <v>365</v>
      </c>
      <c r="D81">
        <v>545</v>
      </c>
      <c r="E81" t="s">
        <v>13</v>
      </c>
      <c r="F81" t="s">
        <v>14</v>
      </c>
      <c r="G81">
        <v>1449</v>
      </c>
      <c r="H81">
        <v>1287</v>
      </c>
      <c r="I81">
        <v>1297</v>
      </c>
      <c r="J81">
        <v>1155</v>
      </c>
      <c r="K81">
        <v>0.76</v>
      </c>
      <c r="L81">
        <v>0.73</v>
      </c>
      <c r="M81">
        <v>0.14099999999999999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</row>
    <row r="82" spans="1:20" hidden="1" x14ac:dyDescent="0.25">
      <c r="A82" t="s">
        <v>78</v>
      </c>
      <c r="B82" t="s">
        <v>56</v>
      </c>
      <c r="C82">
        <v>365</v>
      </c>
      <c r="D82">
        <v>545</v>
      </c>
      <c r="E82" t="s">
        <v>11</v>
      </c>
      <c r="F82" t="s">
        <v>12</v>
      </c>
      <c r="G82">
        <v>-8767</v>
      </c>
      <c r="H82">
        <v>-7122</v>
      </c>
      <c r="I82">
        <v>-7520</v>
      </c>
      <c r="J82">
        <v>-5876</v>
      </c>
      <c r="K82">
        <v>0.01</v>
      </c>
      <c r="L82">
        <v>-0.02</v>
      </c>
      <c r="M82">
        <v>0.56200000000000006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 x14ac:dyDescent="0.25">
      <c r="A83" t="s">
        <v>78</v>
      </c>
      <c r="B83" t="s">
        <v>56</v>
      </c>
      <c r="C83">
        <v>365</v>
      </c>
      <c r="D83">
        <v>545</v>
      </c>
      <c r="E83" t="s">
        <v>13</v>
      </c>
      <c r="F83" t="s">
        <v>12</v>
      </c>
      <c r="G83">
        <v>-17246</v>
      </c>
      <c r="H83">
        <v>-14205</v>
      </c>
      <c r="I83">
        <v>-14588</v>
      </c>
      <c r="J83">
        <v>-11546</v>
      </c>
      <c r="K83">
        <v>0</v>
      </c>
      <c r="L83">
        <v>-0.05</v>
      </c>
      <c r="M83">
        <v>0.78100000000000003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 x14ac:dyDescent="0.25">
      <c r="A84" t="s">
        <v>78</v>
      </c>
      <c r="B84" t="s">
        <v>56</v>
      </c>
      <c r="C84">
        <v>365</v>
      </c>
      <c r="D84">
        <v>545</v>
      </c>
      <c r="E84" t="s">
        <v>11</v>
      </c>
      <c r="F84" t="s">
        <v>14</v>
      </c>
      <c r="G84">
        <v>1335</v>
      </c>
      <c r="H84">
        <v>1254</v>
      </c>
      <c r="I84">
        <v>1124</v>
      </c>
      <c r="J84">
        <v>1052</v>
      </c>
      <c r="K84">
        <v>7.0000000000000007E-2</v>
      </c>
      <c r="L84">
        <v>0.02</v>
      </c>
      <c r="M84">
        <v>0.14699999999999999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0" hidden="1" x14ac:dyDescent="0.25">
      <c r="A85" t="s">
        <v>78</v>
      </c>
      <c r="B85" t="s">
        <v>56</v>
      </c>
      <c r="C85">
        <v>365</v>
      </c>
      <c r="D85">
        <v>545</v>
      </c>
      <c r="E85" t="s">
        <v>13</v>
      </c>
      <c r="F85" t="s">
        <v>14</v>
      </c>
      <c r="G85">
        <v>1107</v>
      </c>
      <c r="H85">
        <v>1050</v>
      </c>
      <c r="I85">
        <v>993</v>
      </c>
      <c r="J85">
        <v>938</v>
      </c>
      <c r="K85">
        <v>0.3</v>
      </c>
      <c r="L85">
        <v>0.22</v>
      </c>
      <c r="M85">
        <v>1.6E-2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</row>
    <row r="86" spans="1:20" hidden="1" x14ac:dyDescent="0.25">
      <c r="A86" t="s">
        <v>79</v>
      </c>
      <c r="B86" t="s">
        <v>54</v>
      </c>
      <c r="C86">
        <v>547.5</v>
      </c>
      <c r="D86">
        <v>485</v>
      </c>
      <c r="E86" t="s">
        <v>11</v>
      </c>
      <c r="F86" t="s">
        <v>12</v>
      </c>
      <c r="G86">
        <v>493</v>
      </c>
      <c r="H86">
        <v>290</v>
      </c>
      <c r="I86">
        <v>389</v>
      </c>
      <c r="J86">
        <v>189</v>
      </c>
      <c r="K86">
        <v>0.8</v>
      </c>
      <c r="L86">
        <v>0.79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</row>
    <row r="87" spans="1:20" hidden="1" x14ac:dyDescent="0.25">
      <c r="A87" t="s">
        <v>79</v>
      </c>
      <c r="B87" t="s">
        <v>54</v>
      </c>
      <c r="C87">
        <v>547.5</v>
      </c>
      <c r="D87">
        <v>485</v>
      </c>
      <c r="E87" t="s">
        <v>13</v>
      </c>
      <c r="F87" t="s">
        <v>12</v>
      </c>
      <c r="G87">
        <v>444</v>
      </c>
      <c r="H87">
        <v>238</v>
      </c>
      <c r="I87">
        <v>293</v>
      </c>
      <c r="J87">
        <v>92</v>
      </c>
      <c r="K87">
        <v>0.78</v>
      </c>
      <c r="L87">
        <v>0.77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</row>
    <row r="88" spans="1:20" hidden="1" x14ac:dyDescent="0.25">
      <c r="A88" t="s">
        <v>79</v>
      </c>
      <c r="B88" t="s">
        <v>54</v>
      </c>
      <c r="C88">
        <v>547.5</v>
      </c>
      <c r="D88">
        <v>485</v>
      </c>
      <c r="E88" t="s">
        <v>11</v>
      </c>
      <c r="F88" t="s">
        <v>14</v>
      </c>
      <c r="G88">
        <v>397</v>
      </c>
      <c r="H88">
        <v>292</v>
      </c>
      <c r="I88">
        <v>365</v>
      </c>
      <c r="J88">
        <v>261</v>
      </c>
      <c r="K88">
        <v>0.95</v>
      </c>
      <c r="L88">
        <v>0.95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</row>
    <row r="89" spans="1:20" hidden="1" x14ac:dyDescent="0.25">
      <c r="A89" t="s">
        <v>79</v>
      </c>
      <c r="B89" t="s">
        <v>54</v>
      </c>
      <c r="C89">
        <v>547.5</v>
      </c>
      <c r="D89">
        <v>485</v>
      </c>
      <c r="E89" t="s">
        <v>13</v>
      </c>
      <c r="F89" t="s">
        <v>14</v>
      </c>
      <c r="G89">
        <v>368</v>
      </c>
      <c r="H89">
        <v>269</v>
      </c>
      <c r="I89">
        <v>327</v>
      </c>
      <c r="J89">
        <v>229</v>
      </c>
      <c r="K89">
        <v>0.96</v>
      </c>
      <c r="L89">
        <v>0.95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</row>
    <row r="90" spans="1:20" hidden="1" x14ac:dyDescent="0.25">
      <c r="A90" t="s">
        <v>80</v>
      </c>
      <c r="B90" t="s">
        <v>54</v>
      </c>
      <c r="C90">
        <v>547.5</v>
      </c>
      <c r="D90">
        <v>485</v>
      </c>
      <c r="E90" t="s">
        <v>11</v>
      </c>
      <c r="F90" t="s">
        <v>12</v>
      </c>
      <c r="G90">
        <v>513</v>
      </c>
      <c r="H90">
        <v>325</v>
      </c>
      <c r="I90">
        <v>420</v>
      </c>
      <c r="J90">
        <v>235</v>
      </c>
      <c r="K90">
        <v>0.84</v>
      </c>
      <c r="L90">
        <v>0.84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</v>
      </c>
      <c r="T90">
        <v>1</v>
      </c>
    </row>
    <row r="91" spans="1:20" hidden="1" x14ac:dyDescent="0.25">
      <c r="A91" t="s">
        <v>80</v>
      </c>
      <c r="B91" t="s">
        <v>54</v>
      </c>
      <c r="C91">
        <v>547.5</v>
      </c>
      <c r="D91">
        <v>485</v>
      </c>
      <c r="E91" t="s">
        <v>13</v>
      </c>
      <c r="F91" t="s">
        <v>12</v>
      </c>
      <c r="G91">
        <v>443</v>
      </c>
      <c r="H91">
        <v>240</v>
      </c>
      <c r="I91">
        <v>303</v>
      </c>
      <c r="J91">
        <v>106</v>
      </c>
      <c r="K91">
        <v>0.8</v>
      </c>
      <c r="L91">
        <v>0.8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</row>
    <row r="92" spans="1:20" hidden="1" x14ac:dyDescent="0.25">
      <c r="A92" t="s">
        <v>80</v>
      </c>
      <c r="B92" t="s">
        <v>54</v>
      </c>
      <c r="C92">
        <v>547.5</v>
      </c>
      <c r="D92">
        <v>485</v>
      </c>
      <c r="E92" t="s">
        <v>11</v>
      </c>
      <c r="F92" t="s">
        <v>14</v>
      </c>
      <c r="G92">
        <v>425</v>
      </c>
      <c r="H92">
        <v>313</v>
      </c>
      <c r="I92">
        <v>381</v>
      </c>
      <c r="J92">
        <v>268</v>
      </c>
      <c r="K92">
        <v>0.92</v>
      </c>
      <c r="L92">
        <v>0.92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</row>
    <row r="93" spans="1:20" hidden="1" x14ac:dyDescent="0.25">
      <c r="A93" t="s">
        <v>80</v>
      </c>
      <c r="B93" t="s">
        <v>54</v>
      </c>
      <c r="C93">
        <v>547.5</v>
      </c>
      <c r="D93">
        <v>485</v>
      </c>
      <c r="E93" t="s">
        <v>13</v>
      </c>
      <c r="F93" t="s">
        <v>14</v>
      </c>
      <c r="G93">
        <v>372</v>
      </c>
      <c r="H93">
        <v>269</v>
      </c>
      <c r="I93">
        <v>326</v>
      </c>
      <c r="J93">
        <v>224</v>
      </c>
      <c r="K93">
        <v>0.95</v>
      </c>
      <c r="L93">
        <v>0.95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</row>
    <row r="94" spans="1:20" hidden="1" x14ac:dyDescent="0.25">
      <c r="A94" t="s">
        <v>81</v>
      </c>
      <c r="B94" t="s">
        <v>56</v>
      </c>
      <c r="C94">
        <v>365</v>
      </c>
      <c r="D94">
        <v>515</v>
      </c>
      <c r="E94" t="s">
        <v>11</v>
      </c>
      <c r="F94" t="s">
        <v>12</v>
      </c>
      <c r="G94">
        <v>-1906</v>
      </c>
      <c r="H94">
        <v>-1565</v>
      </c>
      <c r="I94">
        <v>-1388</v>
      </c>
      <c r="J94">
        <v>-1046</v>
      </c>
      <c r="K94">
        <v>0.06</v>
      </c>
      <c r="L94">
        <v>0.03</v>
      </c>
      <c r="M94">
        <v>0.17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idden="1" x14ac:dyDescent="0.25">
      <c r="A95" t="s">
        <v>81</v>
      </c>
      <c r="B95" t="s">
        <v>56</v>
      </c>
      <c r="C95">
        <v>365</v>
      </c>
      <c r="D95">
        <v>515</v>
      </c>
      <c r="E95" t="s">
        <v>13</v>
      </c>
      <c r="F95" t="s">
        <v>12</v>
      </c>
      <c r="G95">
        <v>-1323</v>
      </c>
      <c r="H95">
        <v>-1073</v>
      </c>
      <c r="I95">
        <v>-778</v>
      </c>
      <c r="J95">
        <v>-528</v>
      </c>
      <c r="K95">
        <v>0.1</v>
      </c>
      <c r="L95">
        <v>0.05</v>
      </c>
      <c r="M95">
        <v>0.185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hidden="1" x14ac:dyDescent="0.25">
      <c r="A96" t="s">
        <v>81</v>
      </c>
      <c r="B96" t="s">
        <v>56</v>
      </c>
      <c r="C96">
        <v>365</v>
      </c>
      <c r="D96">
        <v>515</v>
      </c>
      <c r="E96" t="s">
        <v>11</v>
      </c>
      <c r="F96" t="s">
        <v>14</v>
      </c>
      <c r="G96">
        <v>1696</v>
      </c>
      <c r="H96">
        <v>1620</v>
      </c>
      <c r="I96">
        <v>1168</v>
      </c>
      <c r="J96">
        <v>1105</v>
      </c>
      <c r="K96">
        <v>7.0000000000000007E-2</v>
      </c>
      <c r="L96">
        <v>0.01</v>
      </c>
      <c r="M96">
        <v>0.53100000000000003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 hidden="1" x14ac:dyDescent="0.25">
      <c r="A97" t="s">
        <v>81</v>
      </c>
      <c r="B97" t="s">
        <v>56</v>
      </c>
      <c r="C97">
        <v>365</v>
      </c>
      <c r="D97">
        <v>515</v>
      </c>
      <c r="E97" t="s">
        <v>13</v>
      </c>
      <c r="F97" t="s">
        <v>14</v>
      </c>
      <c r="G97">
        <v>1722</v>
      </c>
      <c r="H97">
        <v>1651</v>
      </c>
      <c r="I97">
        <v>1071</v>
      </c>
      <c r="J97">
        <v>1014</v>
      </c>
      <c r="K97">
        <v>0.11</v>
      </c>
      <c r="L97">
        <v>0</v>
      </c>
      <c r="M97">
        <v>0.624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 hidden="1" x14ac:dyDescent="0.25">
      <c r="A98" t="s">
        <v>82</v>
      </c>
      <c r="B98" t="s">
        <v>56</v>
      </c>
      <c r="C98">
        <v>365</v>
      </c>
      <c r="D98">
        <v>515</v>
      </c>
      <c r="E98" t="s">
        <v>11</v>
      </c>
      <c r="F98" t="s">
        <v>12</v>
      </c>
      <c r="G98">
        <v>-1906</v>
      </c>
      <c r="H98">
        <v>-1565</v>
      </c>
      <c r="I98">
        <v>-1388</v>
      </c>
      <c r="J98">
        <v>-1046</v>
      </c>
      <c r="K98">
        <v>0.06</v>
      </c>
      <c r="L98">
        <v>0.03</v>
      </c>
      <c r="M98">
        <v>0.17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hidden="1" x14ac:dyDescent="0.25">
      <c r="A99" t="s">
        <v>82</v>
      </c>
      <c r="B99" t="s">
        <v>56</v>
      </c>
      <c r="C99">
        <v>365</v>
      </c>
      <c r="D99">
        <v>515</v>
      </c>
      <c r="E99" t="s">
        <v>13</v>
      </c>
      <c r="F99" t="s">
        <v>12</v>
      </c>
      <c r="G99">
        <v>-1323</v>
      </c>
      <c r="H99">
        <v>-1073</v>
      </c>
      <c r="I99">
        <v>-778</v>
      </c>
      <c r="J99">
        <v>-528</v>
      </c>
      <c r="K99">
        <v>0.1</v>
      </c>
      <c r="L99">
        <v>0.05</v>
      </c>
      <c r="M99">
        <v>0.185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hidden="1" x14ac:dyDescent="0.25">
      <c r="A100" t="s">
        <v>82</v>
      </c>
      <c r="B100" t="s">
        <v>56</v>
      </c>
      <c r="C100">
        <v>365</v>
      </c>
      <c r="D100">
        <v>515</v>
      </c>
      <c r="E100" t="s">
        <v>11</v>
      </c>
      <c r="F100" t="s">
        <v>14</v>
      </c>
      <c r="G100">
        <v>1696</v>
      </c>
      <c r="H100">
        <v>1620</v>
      </c>
      <c r="I100">
        <v>1168</v>
      </c>
      <c r="J100">
        <v>1105</v>
      </c>
      <c r="K100">
        <v>7.0000000000000007E-2</v>
      </c>
      <c r="L100">
        <v>0.01</v>
      </c>
      <c r="M100">
        <v>0.53100000000000003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</row>
    <row r="101" spans="1:20" hidden="1" x14ac:dyDescent="0.25">
      <c r="A101" t="s">
        <v>82</v>
      </c>
      <c r="B101" t="s">
        <v>56</v>
      </c>
      <c r="C101">
        <v>365</v>
      </c>
      <c r="D101">
        <v>515</v>
      </c>
      <c r="E101" t="s">
        <v>13</v>
      </c>
      <c r="F101" t="s">
        <v>14</v>
      </c>
      <c r="G101">
        <v>1722</v>
      </c>
      <c r="H101">
        <v>1651</v>
      </c>
      <c r="I101">
        <v>1071</v>
      </c>
      <c r="J101">
        <v>1014</v>
      </c>
      <c r="K101">
        <v>0.11</v>
      </c>
      <c r="L101">
        <v>0</v>
      </c>
      <c r="M101">
        <v>0.624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</row>
  </sheetData>
  <conditionalFormatting sqref="N2:T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735E-F475-474F-8848-FDDAFABDC4F4}">
  <dimension ref="A1:F54"/>
  <sheetViews>
    <sheetView workbookViewId="0">
      <selection activeCell="B46" sqref="B46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0.54</v>
      </c>
      <c r="C3" s="19">
        <v>0.4</v>
      </c>
      <c r="D3" s="19">
        <v>0.4</v>
      </c>
      <c r="E3" s="19">
        <v>0.28000000000000003</v>
      </c>
    </row>
    <row r="4" spans="1:5" x14ac:dyDescent="0.25">
      <c r="A4" s="5" t="s">
        <v>14</v>
      </c>
      <c r="B4" s="19">
        <v>0.46</v>
      </c>
      <c r="C4" s="19">
        <v>0.38</v>
      </c>
      <c r="D4" s="19">
        <v>0.42</v>
      </c>
      <c r="E4" s="19">
        <v>0.42</v>
      </c>
    </row>
    <row r="5" spans="1:5" x14ac:dyDescent="0.25">
      <c r="A5" s="5" t="s">
        <v>11</v>
      </c>
      <c r="B5" s="19">
        <v>0.54</v>
      </c>
      <c r="C5" s="19">
        <v>0.42</v>
      </c>
      <c r="D5" s="19">
        <v>0.42</v>
      </c>
      <c r="E5" s="19">
        <v>0.34</v>
      </c>
    </row>
    <row r="6" spans="1:5" x14ac:dyDescent="0.25">
      <c r="A6" s="5" t="s">
        <v>13</v>
      </c>
      <c r="B6" s="19">
        <v>0.46</v>
      </c>
      <c r="C6" s="19">
        <v>0.36</v>
      </c>
      <c r="D6" s="19">
        <v>0.4</v>
      </c>
      <c r="E6" s="19">
        <v>0.36</v>
      </c>
    </row>
    <row r="7" spans="1:5" x14ac:dyDescent="0.25">
      <c r="A7" s="5" t="s">
        <v>36</v>
      </c>
      <c r="B7" s="19">
        <v>0.6</v>
      </c>
      <c r="C7" s="19">
        <v>0.44</v>
      </c>
      <c r="D7" s="19">
        <v>0.4</v>
      </c>
      <c r="E7" s="19">
        <v>0.24</v>
      </c>
    </row>
    <row r="8" spans="1:5" x14ac:dyDescent="0.25">
      <c r="A8" s="5" t="s">
        <v>37</v>
      </c>
      <c r="B8" s="19">
        <v>0.48</v>
      </c>
      <c r="C8" s="19">
        <v>0.36</v>
      </c>
      <c r="D8" s="19">
        <v>0.4</v>
      </c>
      <c r="E8" s="19">
        <v>0.32</v>
      </c>
    </row>
    <row r="9" spans="1:5" x14ac:dyDescent="0.25">
      <c r="A9" s="5" t="s">
        <v>38</v>
      </c>
      <c r="B9" s="19">
        <v>0.48</v>
      </c>
      <c r="C9" s="19">
        <v>0.4</v>
      </c>
      <c r="D9" s="19">
        <v>0.44</v>
      </c>
      <c r="E9" s="19">
        <v>0.44</v>
      </c>
    </row>
    <row r="10" spans="1:5" ht="13.8" thickBot="1" x14ac:dyDescent="0.3">
      <c r="A10" s="7" t="s">
        <v>39</v>
      </c>
      <c r="B10" s="19">
        <v>0.44</v>
      </c>
      <c r="C10" s="19">
        <v>0.36</v>
      </c>
      <c r="D10" s="19">
        <v>0.4</v>
      </c>
      <c r="E10" s="19">
        <v>0.4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0.5714285714285714</v>
      </c>
      <c r="C14" s="19">
        <v>0.4</v>
      </c>
      <c r="D14" s="19">
        <v>0.4</v>
      </c>
      <c r="E14" s="19">
        <v>0.22857142857142859</v>
      </c>
    </row>
    <row r="15" spans="1:5" x14ac:dyDescent="0.25">
      <c r="A15" s="5" t="s">
        <v>14</v>
      </c>
      <c r="B15" s="19">
        <v>0.2857142857142857</v>
      </c>
      <c r="C15" s="19">
        <v>0.2857142857142857</v>
      </c>
      <c r="D15" s="19">
        <v>0.2857142857142857</v>
      </c>
      <c r="E15" s="19">
        <v>0.38095238095238088</v>
      </c>
    </row>
    <row r="16" spans="1:5" x14ac:dyDescent="0.25">
      <c r="A16" s="5" t="s">
        <v>11</v>
      </c>
      <c r="B16" s="19">
        <v>0.4642857142857143</v>
      </c>
      <c r="C16" s="19">
        <v>0.35714285714285721</v>
      </c>
      <c r="D16" s="19">
        <v>0.35714285714285721</v>
      </c>
      <c r="E16" s="19">
        <v>0.25</v>
      </c>
    </row>
    <row r="17" spans="1:6" ht="13.8" thickBot="1" x14ac:dyDescent="0.3">
      <c r="A17" s="5" t="s">
        <v>13</v>
      </c>
      <c r="B17" s="19">
        <v>0.4642857142857143</v>
      </c>
      <c r="C17" s="19">
        <v>0.35714285714285721</v>
      </c>
      <c r="D17" s="19">
        <v>0.35714285714285721</v>
      </c>
      <c r="E17" s="19">
        <v>0.32142857142857151</v>
      </c>
    </row>
    <row r="18" spans="1:6" x14ac:dyDescent="0.25">
      <c r="A18" s="2" t="s">
        <v>36</v>
      </c>
      <c r="B18" s="37">
        <v>0.61111111111111116</v>
      </c>
      <c r="C18" s="37">
        <v>0.44444444444444442</v>
      </c>
      <c r="D18" s="37">
        <v>0.44444444444444442</v>
      </c>
      <c r="E18" s="38">
        <v>0.22222222222222221</v>
      </c>
    </row>
    <row r="19" spans="1:6" x14ac:dyDescent="0.25">
      <c r="A19" s="5" t="s">
        <v>37</v>
      </c>
      <c r="B19" s="13">
        <v>0.52941176470588236</v>
      </c>
      <c r="C19" s="13">
        <v>0.35294117647058831</v>
      </c>
      <c r="D19" s="13">
        <v>0.35294117647058831</v>
      </c>
      <c r="E19" s="14">
        <v>0.23529411764705879</v>
      </c>
    </row>
    <row r="20" spans="1:6" x14ac:dyDescent="0.25">
      <c r="A20" s="5" t="s">
        <v>38</v>
      </c>
      <c r="B20" s="13">
        <v>0.2</v>
      </c>
      <c r="C20" s="13">
        <v>0.2</v>
      </c>
      <c r="D20" s="13">
        <v>0.2</v>
      </c>
      <c r="E20" s="14">
        <v>0.3</v>
      </c>
    </row>
    <row r="21" spans="1:6" ht="13.8" thickBot="1" x14ac:dyDescent="0.3">
      <c r="A21" s="7" t="s">
        <v>39</v>
      </c>
      <c r="B21" s="15">
        <v>0.3636363636363637</v>
      </c>
      <c r="C21" s="15">
        <v>0.3636363636363637</v>
      </c>
      <c r="D21" s="15">
        <v>0.3636363636363637</v>
      </c>
      <c r="E21" s="16">
        <v>0.45454545454545447</v>
      </c>
    </row>
    <row r="22" spans="1:6" ht="13.8" thickBot="1" x14ac:dyDescent="0.3"/>
    <row r="23" spans="1:6" ht="13.8" thickBot="1" x14ac:dyDescent="0.3">
      <c r="A23" s="82" t="s">
        <v>41</v>
      </c>
      <c r="B23" s="83"/>
      <c r="C23" s="83"/>
      <c r="D23" s="83"/>
      <c r="E23" s="84"/>
    </row>
    <row r="24" spans="1:6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  <c r="F24" s="20"/>
    </row>
    <row r="25" spans="1:6" x14ac:dyDescent="0.25">
      <c r="A25" s="5" t="s">
        <v>12</v>
      </c>
      <c r="B25" s="19">
        <v>0.5</v>
      </c>
      <c r="C25" s="19">
        <v>0.16666666666666671</v>
      </c>
      <c r="D25" s="19">
        <v>0.33333333333333331</v>
      </c>
      <c r="E25" s="19">
        <v>0</v>
      </c>
    </row>
    <row r="26" spans="1:6" x14ac:dyDescent="0.25">
      <c r="A26" s="5" t="s">
        <v>14</v>
      </c>
      <c r="B26" s="19">
        <v>8.3333333333333329E-2</v>
      </c>
      <c r="C26" s="19">
        <v>8.3333333333333329E-2</v>
      </c>
      <c r="D26" s="19">
        <v>8.3333333333333329E-2</v>
      </c>
      <c r="E26" s="19">
        <v>8.3333333333333329E-2</v>
      </c>
    </row>
    <row r="27" spans="1:6" x14ac:dyDescent="0.25">
      <c r="A27" s="5" t="s">
        <v>11</v>
      </c>
      <c r="B27" s="19">
        <v>0.125</v>
      </c>
      <c r="C27" s="19">
        <v>0.125</v>
      </c>
      <c r="D27" s="19">
        <v>0.125</v>
      </c>
      <c r="E27" s="19">
        <v>0</v>
      </c>
    </row>
    <row r="28" spans="1:6" x14ac:dyDescent="0.25">
      <c r="A28" s="5" t="s">
        <v>13</v>
      </c>
      <c r="B28" s="19">
        <v>0.3</v>
      </c>
      <c r="C28" s="19">
        <v>0.1</v>
      </c>
      <c r="D28" s="19">
        <v>0.2</v>
      </c>
      <c r="E28" s="19">
        <v>0.1</v>
      </c>
    </row>
    <row r="29" spans="1:6" x14ac:dyDescent="0.25">
      <c r="A29" s="5" t="s">
        <v>36</v>
      </c>
      <c r="B29" s="19">
        <v>0.33333333333333331</v>
      </c>
      <c r="C29" s="19">
        <v>0.33333333333333331</v>
      </c>
      <c r="D29" s="19">
        <v>0.33333333333333331</v>
      </c>
      <c r="E29" s="19">
        <v>0</v>
      </c>
    </row>
    <row r="30" spans="1:6" x14ac:dyDescent="0.25">
      <c r="A30" s="5" t="s">
        <v>37</v>
      </c>
      <c r="B30" s="19">
        <v>0.66666666666666663</v>
      </c>
      <c r="C30" s="19">
        <v>0</v>
      </c>
      <c r="D30" s="19">
        <v>0.33333333333333331</v>
      </c>
      <c r="E30" s="19">
        <v>0</v>
      </c>
    </row>
    <row r="31" spans="1:6" x14ac:dyDescent="0.25">
      <c r="A31" s="5" t="s">
        <v>38</v>
      </c>
      <c r="B31" s="19">
        <v>0</v>
      </c>
      <c r="C31" s="19">
        <v>0</v>
      </c>
      <c r="D31" s="19">
        <v>0</v>
      </c>
      <c r="E31" s="19">
        <v>0</v>
      </c>
    </row>
    <row r="32" spans="1:6" ht="13.8" thickBot="1" x14ac:dyDescent="0.3">
      <c r="A32" s="7" t="s">
        <v>39</v>
      </c>
      <c r="B32" s="19">
        <v>0.1428571428571429</v>
      </c>
      <c r="C32" s="19">
        <v>0.1428571428571429</v>
      </c>
      <c r="D32" s="19">
        <v>0.1428571428571429</v>
      </c>
      <c r="E32" s="19">
        <v>0.1428571428571429</v>
      </c>
    </row>
    <row r="33" spans="1:3" ht="13.8" thickBot="1" x14ac:dyDescent="0.3"/>
    <row r="34" spans="1:3" ht="13.8" thickBot="1" x14ac:dyDescent="0.3">
      <c r="A34" s="82" t="s">
        <v>86</v>
      </c>
      <c r="B34" s="83"/>
      <c r="C34" s="84"/>
    </row>
    <row r="35" spans="1:3" ht="14.4" x14ac:dyDescent="0.3">
      <c r="A35" s="10" t="s">
        <v>35</v>
      </c>
      <c r="B35" s="11" t="s">
        <v>85</v>
      </c>
      <c r="C35" s="12" t="s">
        <v>8</v>
      </c>
    </row>
    <row r="36" spans="1:3" x14ac:dyDescent="0.25">
      <c r="A36" s="5" t="s">
        <v>12</v>
      </c>
      <c r="B36" s="19">
        <v>0.1714285714285714</v>
      </c>
      <c r="C36" s="19">
        <v>0.1428571428571429</v>
      </c>
    </row>
    <row r="37" spans="1:3" x14ac:dyDescent="0.25">
      <c r="A37" s="5" t="s">
        <v>14</v>
      </c>
      <c r="B37" s="19">
        <v>0.5714285714285714</v>
      </c>
      <c r="C37" s="19">
        <v>0.5714285714285714</v>
      </c>
    </row>
    <row r="38" spans="1:3" x14ac:dyDescent="0.25">
      <c r="A38" s="5" t="s">
        <v>11</v>
      </c>
      <c r="B38" s="19">
        <v>0.2857142857142857</v>
      </c>
      <c r="C38" s="19">
        <v>0.25</v>
      </c>
    </row>
    <row r="39" spans="1:3" x14ac:dyDescent="0.25">
      <c r="A39" s="5" t="s">
        <v>13</v>
      </c>
      <c r="B39" s="19">
        <v>0.35714285714285721</v>
      </c>
      <c r="C39" s="19">
        <v>0.35714285714285721</v>
      </c>
    </row>
    <row r="40" spans="1:3" x14ac:dyDescent="0.25">
      <c r="A40" s="5" t="s">
        <v>36</v>
      </c>
      <c r="B40" s="19">
        <v>0.16666666666666671</v>
      </c>
      <c r="C40" s="19">
        <v>0.1111111111111111</v>
      </c>
    </row>
    <row r="41" spans="1:3" x14ac:dyDescent="0.25">
      <c r="A41" s="5" t="s">
        <v>37</v>
      </c>
      <c r="B41" s="19">
        <v>0.1764705882352941</v>
      </c>
      <c r="C41" s="19">
        <v>0.1764705882352941</v>
      </c>
    </row>
    <row r="42" spans="1:3" x14ac:dyDescent="0.25">
      <c r="A42" s="5" t="s">
        <v>38</v>
      </c>
      <c r="B42" s="19">
        <v>0.5</v>
      </c>
      <c r="C42" s="19">
        <v>0.5</v>
      </c>
    </row>
    <row r="43" spans="1:3" ht="13.8" thickBot="1" x14ac:dyDescent="0.3">
      <c r="A43" s="7" t="s">
        <v>39</v>
      </c>
      <c r="B43" s="19">
        <v>0.63636363636363635</v>
      </c>
      <c r="C43" s="19">
        <v>0.63636363636363635</v>
      </c>
    </row>
    <row r="44" spans="1:3" ht="13.8" thickBot="1" x14ac:dyDescent="0.3"/>
    <row r="45" spans="1:3" ht="13.8" thickBot="1" x14ac:dyDescent="0.3">
      <c r="A45" s="82" t="s">
        <v>152</v>
      </c>
      <c r="B45" s="83"/>
    </row>
    <row r="46" spans="1:3" ht="14.4" x14ac:dyDescent="0.3">
      <c r="A46" s="10" t="s">
        <v>35</v>
      </c>
      <c r="B46" s="11" t="s">
        <v>9</v>
      </c>
    </row>
    <row r="47" spans="1:3" x14ac:dyDescent="0.25">
      <c r="A47" s="5" t="s">
        <v>12</v>
      </c>
      <c r="B47" s="19">
        <v>0.7</v>
      </c>
    </row>
    <row r="48" spans="1:3" x14ac:dyDescent="0.25">
      <c r="A48" s="5" t="s">
        <v>14</v>
      </c>
      <c r="B48" s="19">
        <v>0.42</v>
      </c>
    </row>
    <row r="49" spans="1:2" x14ac:dyDescent="0.25">
      <c r="A49" s="5" t="s">
        <v>11</v>
      </c>
      <c r="B49" s="19">
        <v>0.56000000000000005</v>
      </c>
    </row>
    <row r="50" spans="1:2" x14ac:dyDescent="0.25">
      <c r="A50" s="5" t="s">
        <v>13</v>
      </c>
      <c r="B50" s="19">
        <v>0.56000000000000005</v>
      </c>
    </row>
    <row r="51" spans="1:2" x14ac:dyDescent="0.25">
      <c r="A51" s="5" t="s">
        <v>36</v>
      </c>
      <c r="B51" s="19">
        <v>0.72</v>
      </c>
    </row>
    <row r="52" spans="1:2" x14ac:dyDescent="0.25">
      <c r="A52" s="5" t="s">
        <v>37</v>
      </c>
      <c r="B52" s="19">
        <v>0.68</v>
      </c>
    </row>
    <row r="53" spans="1:2" x14ac:dyDescent="0.25">
      <c r="A53" s="5" t="s">
        <v>38</v>
      </c>
      <c r="B53" s="19">
        <v>0.4</v>
      </c>
    </row>
    <row r="54" spans="1:2" ht="13.8" thickBot="1" x14ac:dyDescent="0.3">
      <c r="A54" s="7" t="s">
        <v>39</v>
      </c>
      <c r="B54" s="19">
        <v>0.44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966B-98CB-437D-B2D6-2CED51ED5F94}">
  <dimension ref="A1:V85"/>
  <sheetViews>
    <sheetView workbookViewId="0">
      <selection activeCell="E108" sqref="E108"/>
    </sheetView>
  </sheetViews>
  <sheetFormatPr defaultRowHeight="13.2" x14ac:dyDescent="0.25"/>
  <cols>
    <col min="1" max="1" width="65" bestFit="1" customWidth="1"/>
    <col min="2" max="2" width="9.44140625" customWidth="1"/>
    <col min="3" max="20" width="9.109375" customWidth="1"/>
  </cols>
  <sheetData>
    <row r="1" spans="1:22" ht="14.4" x14ac:dyDescent="0.3">
      <c r="A1" s="17" t="s">
        <v>0</v>
      </c>
      <c r="B1" s="17" t="s">
        <v>43</v>
      </c>
      <c r="C1" s="17" t="s">
        <v>44</v>
      </c>
      <c r="D1" s="17" t="s">
        <v>45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46</v>
      </c>
      <c r="O1" s="17" t="s">
        <v>47</v>
      </c>
      <c r="P1" s="17" t="s">
        <v>48</v>
      </c>
      <c r="Q1" s="17" t="s">
        <v>49</v>
      </c>
      <c r="R1" s="17" t="s">
        <v>50</v>
      </c>
      <c r="S1" s="17" t="s">
        <v>51</v>
      </c>
      <c r="T1" s="17" t="s">
        <v>52</v>
      </c>
    </row>
    <row r="2" spans="1:22" hidden="1" x14ac:dyDescent="0.25">
      <c r="A2" t="s">
        <v>53</v>
      </c>
      <c r="B2" t="s">
        <v>54</v>
      </c>
      <c r="C2">
        <v>547.5</v>
      </c>
      <c r="D2">
        <v>605</v>
      </c>
      <c r="E2" t="s">
        <v>11</v>
      </c>
      <c r="F2" t="s">
        <v>12</v>
      </c>
      <c r="G2">
        <v>334</v>
      </c>
      <c r="H2">
        <v>195</v>
      </c>
      <c r="I2">
        <v>184</v>
      </c>
      <c r="J2">
        <v>48</v>
      </c>
      <c r="K2">
        <v>0.65</v>
      </c>
      <c r="L2">
        <v>0.64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V2" s="30">
        <f>Table8[[#This Row],[75% Threshold, Lwr 95% CI]]/365</f>
        <v>0.50410958904109593</v>
      </c>
    </row>
    <row r="3" spans="1:22" hidden="1" x14ac:dyDescent="0.25">
      <c r="A3" t="s">
        <v>53</v>
      </c>
      <c r="B3" t="s">
        <v>54</v>
      </c>
      <c r="C3">
        <v>547.5</v>
      </c>
      <c r="D3">
        <v>605</v>
      </c>
      <c r="E3" t="s">
        <v>13</v>
      </c>
      <c r="F3" t="s">
        <v>12</v>
      </c>
      <c r="G3">
        <v>319</v>
      </c>
      <c r="H3">
        <v>183</v>
      </c>
      <c r="I3">
        <v>117</v>
      </c>
      <c r="J3">
        <v>-13</v>
      </c>
      <c r="K3">
        <v>0.65</v>
      </c>
      <c r="L3">
        <v>0.64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V3" s="30">
        <f>Table8[[#This Row],[75% Threshold, Lwr 95% CI]]/365</f>
        <v>0.32054794520547947</v>
      </c>
    </row>
    <row r="4" spans="1:22" hidden="1" x14ac:dyDescent="0.25">
      <c r="A4" t="s">
        <v>53</v>
      </c>
      <c r="B4" t="s">
        <v>54</v>
      </c>
      <c r="C4">
        <v>547.5</v>
      </c>
      <c r="D4">
        <v>605</v>
      </c>
      <c r="E4" t="s">
        <v>11</v>
      </c>
      <c r="F4" t="s">
        <v>14</v>
      </c>
      <c r="G4">
        <v>312</v>
      </c>
      <c r="H4">
        <v>255</v>
      </c>
      <c r="I4">
        <v>264</v>
      </c>
      <c r="J4">
        <v>208</v>
      </c>
      <c r="K4">
        <v>0.87</v>
      </c>
      <c r="L4">
        <v>0.87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V4" s="30">
        <f>Table8[[#This Row],[75% Threshold, Lwr 95% CI]]/365</f>
        <v>0.72328767123287674</v>
      </c>
    </row>
    <row r="5" spans="1:22" hidden="1" x14ac:dyDescent="0.25">
      <c r="A5" t="s">
        <v>53</v>
      </c>
      <c r="B5" t="s">
        <v>54</v>
      </c>
      <c r="C5">
        <v>547.5</v>
      </c>
      <c r="D5">
        <v>605</v>
      </c>
      <c r="E5" t="s">
        <v>13</v>
      </c>
      <c r="F5" t="s">
        <v>14</v>
      </c>
      <c r="G5">
        <v>306</v>
      </c>
      <c r="H5">
        <v>252</v>
      </c>
      <c r="I5">
        <v>248</v>
      </c>
      <c r="J5">
        <v>194</v>
      </c>
      <c r="K5">
        <v>0.9</v>
      </c>
      <c r="L5">
        <v>0.89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V5" s="30">
        <f>Table8[[#This Row],[75% Threshold, Lwr 95% CI]]/365</f>
        <v>0.67945205479452053</v>
      </c>
    </row>
    <row r="6" spans="1:22" hidden="1" x14ac:dyDescent="0.25">
      <c r="A6" t="s">
        <v>57</v>
      </c>
      <c r="B6" t="s">
        <v>56</v>
      </c>
      <c r="C6">
        <v>365</v>
      </c>
      <c r="D6">
        <v>605</v>
      </c>
      <c r="E6" t="s">
        <v>11</v>
      </c>
      <c r="F6" t="s">
        <v>12</v>
      </c>
      <c r="G6">
        <v>832</v>
      </c>
      <c r="H6">
        <v>639</v>
      </c>
      <c r="I6">
        <v>547</v>
      </c>
      <c r="J6">
        <v>354</v>
      </c>
      <c r="K6">
        <v>0.16</v>
      </c>
      <c r="L6">
        <v>0.14000000000000001</v>
      </c>
      <c r="M6">
        <v>1.6E-2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V6" s="30">
        <f>Table8[[#This Row],[75% Threshold, Lwr 95% CI]]/365</f>
        <v>1.4986301369863013</v>
      </c>
    </row>
    <row r="7" spans="1:22" hidden="1" x14ac:dyDescent="0.25">
      <c r="A7" t="s">
        <v>57</v>
      </c>
      <c r="B7" t="s">
        <v>56</v>
      </c>
      <c r="C7">
        <v>365</v>
      </c>
      <c r="D7">
        <v>605</v>
      </c>
      <c r="E7" t="s">
        <v>13</v>
      </c>
      <c r="F7" t="s">
        <v>12</v>
      </c>
      <c r="G7">
        <v>604</v>
      </c>
      <c r="H7">
        <v>417</v>
      </c>
      <c r="I7">
        <v>180</v>
      </c>
      <c r="J7">
        <v>-6</v>
      </c>
      <c r="K7">
        <v>0.15</v>
      </c>
      <c r="L7">
        <v>0.1</v>
      </c>
      <c r="M7">
        <v>9.4E-2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V7" s="30">
        <f>Table8[[#This Row],[75% Threshold, Lwr 95% CI]]/365</f>
        <v>0.49315068493150682</v>
      </c>
    </row>
    <row r="8" spans="1:22" hidden="1" x14ac:dyDescent="0.25">
      <c r="A8" t="s">
        <v>57</v>
      </c>
      <c r="B8" t="s">
        <v>56</v>
      </c>
      <c r="C8">
        <v>365</v>
      </c>
      <c r="D8">
        <v>605</v>
      </c>
      <c r="E8" t="s">
        <v>11</v>
      </c>
      <c r="F8" t="s">
        <v>14</v>
      </c>
      <c r="K8">
        <v>0.19</v>
      </c>
      <c r="L8">
        <v>0.14000000000000001</v>
      </c>
      <c r="M8">
        <v>0.29199999999999998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 s="30">
        <f>Table8[[#This Row],[75% Threshold, Lwr 95% CI]]/365</f>
        <v>0</v>
      </c>
    </row>
    <row r="9" spans="1:22" hidden="1" x14ac:dyDescent="0.25">
      <c r="A9" t="s">
        <v>57</v>
      </c>
      <c r="B9" t="s">
        <v>56</v>
      </c>
      <c r="C9">
        <v>365</v>
      </c>
      <c r="D9">
        <v>605</v>
      </c>
      <c r="E9" t="s">
        <v>13</v>
      </c>
      <c r="F9" t="s">
        <v>14</v>
      </c>
      <c r="K9">
        <v>0.25</v>
      </c>
      <c r="L9">
        <v>0.16</v>
      </c>
      <c r="M9">
        <v>0.14199999999999999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 s="30">
        <f>Table8[[#This Row],[75% Threshold, Lwr 95% CI]]/365</f>
        <v>0</v>
      </c>
    </row>
    <row r="10" spans="1:22" hidden="1" x14ac:dyDescent="0.25">
      <c r="A10" t="s">
        <v>66</v>
      </c>
      <c r="B10" t="s">
        <v>65</v>
      </c>
      <c r="C10">
        <v>730</v>
      </c>
      <c r="D10">
        <v>605</v>
      </c>
      <c r="E10" t="s">
        <v>11</v>
      </c>
      <c r="F10" t="s">
        <v>12</v>
      </c>
      <c r="G10">
        <v>289</v>
      </c>
      <c r="H10">
        <v>173</v>
      </c>
      <c r="I10">
        <v>133</v>
      </c>
      <c r="J10">
        <v>21</v>
      </c>
      <c r="K10">
        <v>0.63</v>
      </c>
      <c r="L10">
        <v>0.62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V10" s="30">
        <f>Table8[[#This Row],[75% Threshold, Lwr 95% CI]]/365</f>
        <v>0.36438356164383562</v>
      </c>
    </row>
    <row r="11" spans="1:22" hidden="1" x14ac:dyDescent="0.25">
      <c r="A11" t="s">
        <v>66</v>
      </c>
      <c r="B11" t="s">
        <v>65</v>
      </c>
      <c r="C11">
        <v>730</v>
      </c>
      <c r="D11">
        <v>605</v>
      </c>
      <c r="E11" t="s">
        <v>13</v>
      </c>
      <c r="F11" t="s">
        <v>12</v>
      </c>
      <c r="G11">
        <v>478</v>
      </c>
      <c r="H11">
        <v>375</v>
      </c>
      <c r="I11">
        <v>312</v>
      </c>
      <c r="J11">
        <v>211</v>
      </c>
      <c r="K11">
        <v>0.74</v>
      </c>
      <c r="L11">
        <v>0.74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V11" s="30">
        <f>Table8[[#This Row],[75% Threshold, Lwr 95% CI]]/365</f>
        <v>0.85479452054794525</v>
      </c>
    </row>
    <row r="12" spans="1:22" hidden="1" x14ac:dyDescent="0.25">
      <c r="A12" t="s">
        <v>66</v>
      </c>
      <c r="B12" t="s">
        <v>65</v>
      </c>
      <c r="C12">
        <v>730</v>
      </c>
      <c r="D12">
        <v>605</v>
      </c>
      <c r="E12" t="s">
        <v>11</v>
      </c>
      <c r="F12" t="s">
        <v>14</v>
      </c>
      <c r="G12">
        <v>290</v>
      </c>
      <c r="H12">
        <v>200</v>
      </c>
      <c r="I12">
        <v>118</v>
      </c>
      <c r="J12">
        <v>18</v>
      </c>
      <c r="K12">
        <v>0.63</v>
      </c>
      <c r="L12">
        <v>0.62</v>
      </c>
      <c r="M12">
        <v>0.29799999999999999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 s="30">
        <f>Table8[[#This Row],[75% Threshold, Lwr 95% CI]]/365</f>
        <v>0.32328767123287672</v>
      </c>
    </row>
    <row r="13" spans="1:22" hidden="1" x14ac:dyDescent="0.25">
      <c r="A13" t="s">
        <v>66</v>
      </c>
      <c r="B13" t="s">
        <v>65</v>
      </c>
      <c r="C13">
        <v>730</v>
      </c>
      <c r="D13">
        <v>605</v>
      </c>
      <c r="E13" t="s">
        <v>13</v>
      </c>
      <c r="F13" t="s">
        <v>14</v>
      </c>
      <c r="G13">
        <v>475</v>
      </c>
      <c r="H13">
        <v>373</v>
      </c>
      <c r="I13">
        <v>267</v>
      </c>
      <c r="J13">
        <v>146</v>
      </c>
      <c r="K13">
        <v>0.74</v>
      </c>
      <c r="L13">
        <v>0.73</v>
      </c>
      <c r="M13">
        <v>0.94699999999999995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 s="30">
        <f>Table8[[#This Row],[75% Threshold, Lwr 95% CI]]/365</f>
        <v>0.73150684931506849</v>
      </c>
    </row>
    <row r="14" spans="1:22" hidden="1" x14ac:dyDescent="0.25">
      <c r="A14" t="s">
        <v>58</v>
      </c>
      <c r="B14" t="s">
        <v>59</v>
      </c>
      <c r="C14">
        <v>547.5</v>
      </c>
      <c r="D14">
        <v>695</v>
      </c>
      <c r="E14" t="s">
        <v>11</v>
      </c>
      <c r="F14" t="s">
        <v>12</v>
      </c>
      <c r="G14">
        <v>687</v>
      </c>
      <c r="H14">
        <v>450</v>
      </c>
      <c r="I14">
        <v>531</v>
      </c>
      <c r="J14">
        <v>300</v>
      </c>
      <c r="K14">
        <v>0.66</v>
      </c>
      <c r="L14">
        <v>0.65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V14" s="30">
        <f>Table8[[#This Row],[75% Threshold, Lwr 95% CI]]/365</f>
        <v>1.4547945205479451</v>
      </c>
    </row>
    <row r="15" spans="1:22" hidden="1" x14ac:dyDescent="0.25">
      <c r="A15" t="s">
        <v>58</v>
      </c>
      <c r="B15" t="s">
        <v>59</v>
      </c>
      <c r="C15">
        <v>547.5</v>
      </c>
      <c r="D15">
        <v>695</v>
      </c>
      <c r="E15" t="s">
        <v>13</v>
      </c>
      <c r="F15" t="s">
        <v>12</v>
      </c>
      <c r="G15">
        <v>498</v>
      </c>
      <c r="H15">
        <v>283</v>
      </c>
      <c r="I15">
        <v>335</v>
      </c>
      <c r="J15">
        <v>127</v>
      </c>
      <c r="K15">
        <v>0.76</v>
      </c>
      <c r="L15">
        <v>0.75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V15" s="30">
        <f>Table8[[#This Row],[75% Threshold, Lwr 95% CI]]/365</f>
        <v>0.9178082191780822</v>
      </c>
    </row>
    <row r="16" spans="1:22" hidden="1" x14ac:dyDescent="0.25">
      <c r="A16" t="s">
        <v>58</v>
      </c>
      <c r="B16" t="s">
        <v>59</v>
      </c>
      <c r="C16">
        <v>547.5</v>
      </c>
      <c r="D16">
        <v>695</v>
      </c>
      <c r="E16" t="s">
        <v>11</v>
      </c>
      <c r="F16" t="s">
        <v>14</v>
      </c>
      <c r="G16">
        <v>517</v>
      </c>
      <c r="H16">
        <v>378</v>
      </c>
      <c r="I16">
        <v>431</v>
      </c>
      <c r="J16">
        <v>296</v>
      </c>
      <c r="K16">
        <v>0.76</v>
      </c>
      <c r="L16">
        <v>0.75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V16" s="30">
        <f>Table8[[#This Row],[75% Threshold, Lwr 95% CI]]/365</f>
        <v>1.1808219178082191</v>
      </c>
    </row>
    <row r="17" spans="1:22" hidden="1" x14ac:dyDescent="0.25">
      <c r="A17" t="s">
        <v>58</v>
      </c>
      <c r="B17" t="s">
        <v>59</v>
      </c>
      <c r="C17">
        <v>547.5</v>
      </c>
      <c r="D17">
        <v>695</v>
      </c>
      <c r="E17" t="s">
        <v>13</v>
      </c>
      <c r="F17" t="s">
        <v>14</v>
      </c>
      <c r="G17">
        <v>397</v>
      </c>
      <c r="H17">
        <v>290</v>
      </c>
      <c r="I17">
        <v>338</v>
      </c>
      <c r="J17">
        <v>233</v>
      </c>
      <c r="K17">
        <v>0.91</v>
      </c>
      <c r="L17">
        <v>0.91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V17" s="30">
        <f>Table8[[#This Row],[75% Threshold, Lwr 95% CI]]/365</f>
        <v>0.92602739726027394</v>
      </c>
    </row>
    <row r="18" spans="1:22" hidden="1" x14ac:dyDescent="0.25">
      <c r="A18" t="s">
        <v>60</v>
      </c>
      <c r="B18" t="s">
        <v>56</v>
      </c>
      <c r="C18">
        <v>365</v>
      </c>
      <c r="D18">
        <v>695</v>
      </c>
      <c r="E18" t="s">
        <v>11</v>
      </c>
      <c r="F18" t="s">
        <v>12</v>
      </c>
      <c r="G18">
        <v>581</v>
      </c>
      <c r="H18">
        <v>473</v>
      </c>
      <c r="I18">
        <v>455</v>
      </c>
      <c r="J18">
        <v>347</v>
      </c>
      <c r="K18">
        <v>0.5</v>
      </c>
      <c r="L18">
        <v>0.49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V18" s="30">
        <f>Table8[[#This Row],[75% Threshold, Lwr 95% CI]]/365</f>
        <v>1.2465753424657535</v>
      </c>
    </row>
    <row r="19" spans="1:22" hidden="1" x14ac:dyDescent="0.25">
      <c r="A19" t="s">
        <v>60</v>
      </c>
      <c r="B19" t="s">
        <v>56</v>
      </c>
      <c r="C19">
        <v>365</v>
      </c>
      <c r="D19">
        <v>695</v>
      </c>
      <c r="E19" t="s">
        <v>13</v>
      </c>
      <c r="F19" t="s">
        <v>12</v>
      </c>
      <c r="G19">
        <v>407</v>
      </c>
      <c r="H19">
        <v>327</v>
      </c>
      <c r="I19">
        <v>341</v>
      </c>
      <c r="J19">
        <v>261</v>
      </c>
      <c r="K19">
        <v>0.88</v>
      </c>
      <c r="L19">
        <v>0.87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V19" s="30">
        <f>Table8[[#This Row],[75% Threshold, Lwr 95% CI]]/365</f>
        <v>0.9342465753424658</v>
      </c>
    </row>
    <row r="20" spans="1:22" hidden="1" x14ac:dyDescent="0.25">
      <c r="A20" t="s">
        <v>60</v>
      </c>
      <c r="B20" t="s">
        <v>56</v>
      </c>
      <c r="C20">
        <v>365</v>
      </c>
      <c r="D20">
        <v>695</v>
      </c>
      <c r="E20" t="s">
        <v>11</v>
      </c>
      <c r="F20" t="s">
        <v>14</v>
      </c>
      <c r="G20">
        <v>589</v>
      </c>
      <c r="H20">
        <v>496</v>
      </c>
      <c r="I20">
        <v>478</v>
      </c>
      <c r="J20">
        <v>382</v>
      </c>
      <c r="K20">
        <v>0.51</v>
      </c>
      <c r="L20">
        <v>0.48</v>
      </c>
      <c r="M20">
        <v>0.56599999999999995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V20" s="30">
        <f>Table8[[#This Row],[75% Threshold, Lwr 95% CI]]/365</f>
        <v>1.3095890410958904</v>
      </c>
    </row>
    <row r="21" spans="1:22" hidden="1" x14ac:dyDescent="0.25">
      <c r="A21" t="s">
        <v>60</v>
      </c>
      <c r="B21" t="s">
        <v>56</v>
      </c>
      <c r="C21">
        <v>365</v>
      </c>
      <c r="D21">
        <v>695</v>
      </c>
      <c r="E21" t="s">
        <v>13</v>
      </c>
      <c r="F21" t="s">
        <v>14</v>
      </c>
      <c r="G21">
        <v>430</v>
      </c>
      <c r="H21">
        <v>352</v>
      </c>
      <c r="I21">
        <v>368</v>
      </c>
      <c r="J21">
        <v>284</v>
      </c>
      <c r="K21">
        <v>0.88</v>
      </c>
      <c r="L21">
        <v>0.87</v>
      </c>
      <c r="M21">
        <v>0.36699999999999999</v>
      </c>
      <c r="N21">
        <v>1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V21" s="30">
        <f>Table8[[#This Row],[75% Threshold, Lwr 95% CI]]/365</f>
        <v>1.0082191780821919</v>
      </c>
    </row>
    <row r="22" spans="1:22" hidden="1" x14ac:dyDescent="0.25">
      <c r="A22" t="s">
        <v>61</v>
      </c>
      <c r="B22" t="s">
        <v>54</v>
      </c>
      <c r="C22">
        <v>547.5</v>
      </c>
      <c r="D22">
        <v>695</v>
      </c>
      <c r="E22" t="s">
        <v>11</v>
      </c>
      <c r="F22" t="s">
        <v>12</v>
      </c>
      <c r="G22">
        <v>247</v>
      </c>
      <c r="H22">
        <v>76</v>
      </c>
      <c r="I22">
        <v>125</v>
      </c>
      <c r="J22">
        <v>-43</v>
      </c>
      <c r="K22">
        <v>0.73</v>
      </c>
      <c r="L22">
        <v>0.72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V22" s="30">
        <f>Table8[[#This Row],[75% Threshold, Lwr 95% CI]]/365</f>
        <v>0.34246575342465752</v>
      </c>
    </row>
    <row r="23" spans="1:22" hidden="1" x14ac:dyDescent="0.25">
      <c r="A23" t="s">
        <v>61</v>
      </c>
      <c r="B23" t="s">
        <v>54</v>
      </c>
      <c r="C23">
        <v>547.5</v>
      </c>
      <c r="D23">
        <v>695</v>
      </c>
      <c r="E23" t="s">
        <v>13</v>
      </c>
      <c r="F23" t="s">
        <v>12</v>
      </c>
      <c r="G23">
        <v>125</v>
      </c>
      <c r="H23">
        <v>-40</v>
      </c>
      <c r="I23">
        <v>-28</v>
      </c>
      <c r="J23">
        <v>-189</v>
      </c>
      <c r="K23">
        <v>0.75</v>
      </c>
      <c r="L23">
        <v>0.74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V23" s="30">
        <f>Table8[[#This Row],[75% Threshold, Lwr 95% CI]]/365</f>
        <v>-7.6712328767123292E-2</v>
      </c>
    </row>
    <row r="24" spans="1:22" hidden="1" x14ac:dyDescent="0.25">
      <c r="A24" t="s">
        <v>61</v>
      </c>
      <c r="B24" t="s">
        <v>54</v>
      </c>
      <c r="C24">
        <v>547.5</v>
      </c>
      <c r="D24">
        <v>695</v>
      </c>
      <c r="E24" t="s">
        <v>11</v>
      </c>
      <c r="F24" t="s">
        <v>14</v>
      </c>
      <c r="G24">
        <v>273</v>
      </c>
      <c r="H24">
        <v>195</v>
      </c>
      <c r="I24">
        <v>223</v>
      </c>
      <c r="J24">
        <v>144</v>
      </c>
      <c r="K24">
        <v>0.88</v>
      </c>
      <c r="L24">
        <v>0.88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V24" s="30">
        <f>Table8[[#This Row],[75% Threshold, Lwr 95% CI]]/365</f>
        <v>0.61095890410958908</v>
      </c>
    </row>
    <row r="25" spans="1:22" hidden="1" x14ac:dyDescent="0.25">
      <c r="A25" t="s">
        <v>61</v>
      </c>
      <c r="B25" t="s">
        <v>54</v>
      </c>
      <c r="C25">
        <v>547.5</v>
      </c>
      <c r="D25">
        <v>695</v>
      </c>
      <c r="E25" t="s">
        <v>13</v>
      </c>
      <c r="F25" t="s">
        <v>14</v>
      </c>
      <c r="G25">
        <v>220</v>
      </c>
      <c r="H25">
        <v>151</v>
      </c>
      <c r="I25">
        <v>172</v>
      </c>
      <c r="J25">
        <v>102</v>
      </c>
      <c r="K25">
        <v>0.93</v>
      </c>
      <c r="L25">
        <v>0.93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V25" s="30">
        <f>Table8[[#This Row],[75% Threshold, Lwr 95% CI]]/365</f>
        <v>0.47123287671232877</v>
      </c>
    </row>
    <row r="26" spans="1:22" hidden="1" x14ac:dyDescent="0.25">
      <c r="A26" t="s">
        <v>73</v>
      </c>
      <c r="B26" t="s">
        <v>56</v>
      </c>
      <c r="C26">
        <v>365</v>
      </c>
      <c r="D26">
        <v>485</v>
      </c>
      <c r="E26" t="s">
        <v>11</v>
      </c>
      <c r="F26" t="s">
        <v>12</v>
      </c>
      <c r="G26">
        <v>454</v>
      </c>
      <c r="H26">
        <v>361</v>
      </c>
      <c r="I26">
        <v>233</v>
      </c>
      <c r="J26">
        <v>140</v>
      </c>
      <c r="K26">
        <v>0.25</v>
      </c>
      <c r="L26">
        <v>0.22</v>
      </c>
      <c r="M26">
        <v>2E-3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V26" s="30">
        <f>Table8[[#This Row],[75% Threshold, Lwr 95% CI]]/365</f>
        <v>0.63835616438356169</v>
      </c>
    </row>
    <row r="27" spans="1:22" hidden="1" x14ac:dyDescent="0.25">
      <c r="A27" t="s">
        <v>73</v>
      </c>
      <c r="B27" t="s">
        <v>56</v>
      </c>
      <c r="C27">
        <v>365</v>
      </c>
      <c r="D27">
        <v>485</v>
      </c>
      <c r="E27" t="s">
        <v>13</v>
      </c>
      <c r="F27" t="s">
        <v>12</v>
      </c>
      <c r="G27">
        <v>385</v>
      </c>
      <c r="H27">
        <v>309</v>
      </c>
      <c r="I27">
        <v>208</v>
      </c>
      <c r="J27">
        <v>133</v>
      </c>
      <c r="K27">
        <v>0.5</v>
      </c>
      <c r="L27">
        <v>0.47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V27" s="30">
        <f>Table8[[#This Row],[75% Threshold, Lwr 95% CI]]/365</f>
        <v>0.56986301369863013</v>
      </c>
    </row>
    <row r="28" spans="1:22" hidden="1" x14ac:dyDescent="0.25">
      <c r="A28" t="s">
        <v>73</v>
      </c>
      <c r="B28" t="s">
        <v>56</v>
      </c>
      <c r="C28">
        <v>365</v>
      </c>
      <c r="D28">
        <v>485</v>
      </c>
      <c r="E28" t="s">
        <v>11</v>
      </c>
      <c r="F28" t="s">
        <v>14</v>
      </c>
      <c r="G28">
        <v>412</v>
      </c>
      <c r="H28">
        <v>319</v>
      </c>
      <c r="I28">
        <v>187</v>
      </c>
      <c r="J28">
        <v>82</v>
      </c>
      <c r="K28">
        <v>0.25</v>
      </c>
      <c r="L28">
        <v>0.2</v>
      </c>
      <c r="M28">
        <v>0.65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 s="30">
        <f>Table8[[#This Row],[75% Threshold, Lwr 95% CI]]/365</f>
        <v>0.51232876712328768</v>
      </c>
    </row>
    <row r="29" spans="1:22" hidden="1" x14ac:dyDescent="0.25">
      <c r="A29" t="s">
        <v>73</v>
      </c>
      <c r="B29" t="s">
        <v>56</v>
      </c>
      <c r="C29">
        <v>365</v>
      </c>
      <c r="D29">
        <v>485</v>
      </c>
      <c r="E29" t="s">
        <v>13</v>
      </c>
      <c r="F29" t="s">
        <v>14</v>
      </c>
      <c r="G29">
        <v>349</v>
      </c>
      <c r="H29">
        <v>278</v>
      </c>
      <c r="I29">
        <v>167</v>
      </c>
      <c r="J29">
        <v>85</v>
      </c>
      <c r="K29">
        <v>0.51</v>
      </c>
      <c r="L29">
        <v>0.45</v>
      </c>
      <c r="M29">
        <v>0.63800000000000001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V29" s="30">
        <f>Table8[[#This Row],[75% Threshold, Lwr 95% CI]]/365</f>
        <v>0.45753424657534247</v>
      </c>
    </row>
    <row r="30" spans="1:22" hidden="1" x14ac:dyDescent="0.25">
      <c r="A30" t="s">
        <v>74</v>
      </c>
      <c r="B30" t="s">
        <v>56</v>
      </c>
      <c r="C30">
        <v>365</v>
      </c>
      <c r="D30">
        <v>485</v>
      </c>
      <c r="E30" t="s">
        <v>11</v>
      </c>
      <c r="F30" t="s">
        <v>12</v>
      </c>
      <c r="G30">
        <v>442</v>
      </c>
      <c r="H30">
        <v>358</v>
      </c>
      <c r="I30">
        <v>317</v>
      </c>
      <c r="J30">
        <v>232</v>
      </c>
      <c r="K30">
        <v>0.5</v>
      </c>
      <c r="L30">
        <v>0.49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V30" s="30">
        <f>Table8[[#This Row],[75% Threshold, Lwr 95% CI]]/365</f>
        <v>0.86849315068493149</v>
      </c>
    </row>
    <row r="31" spans="1:22" hidden="1" x14ac:dyDescent="0.25">
      <c r="A31" t="s">
        <v>74</v>
      </c>
      <c r="B31" t="s">
        <v>56</v>
      </c>
      <c r="C31">
        <v>365</v>
      </c>
      <c r="D31">
        <v>485</v>
      </c>
      <c r="E31" t="s">
        <v>13</v>
      </c>
      <c r="F31" t="s">
        <v>12</v>
      </c>
      <c r="G31">
        <v>448</v>
      </c>
      <c r="H31">
        <v>366</v>
      </c>
      <c r="I31">
        <v>268</v>
      </c>
      <c r="J31">
        <v>185</v>
      </c>
      <c r="K31">
        <v>0.49</v>
      </c>
      <c r="L31">
        <v>0.46</v>
      </c>
      <c r="M31">
        <v>1E-3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V31" s="30">
        <f>Table8[[#This Row],[75% Threshold, Lwr 95% CI]]/365</f>
        <v>0.73424657534246573</v>
      </c>
    </row>
    <row r="32" spans="1:22" hidden="1" x14ac:dyDescent="0.25">
      <c r="A32" t="s">
        <v>74</v>
      </c>
      <c r="B32" t="s">
        <v>56</v>
      </c>
      <c r="C32">
        <v>365</v>
      </c>
      <c r="D32">
        <v>485</v>
      </c>
      <c r="E32" t="s">
        <v>11</v>
      </c>
      <c r="F32" t="s">
        <v>14</v>
      </c>
      <c r="G32">
        <v>402</v>
      </c>
      <c r="H32">
        <v>318</v>
      </c>
      <c r="I32">
        <v>281</v>
      </c>
      <c r="J32">
        <v>198</v>
      </c>
      <c r="K32">
        <v>0.51</v>
      </c>
      <c r="L32">
        <v>0.48</v>
      </c>
      <c r="M32">
        <v>0.45300000000000001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V32" s="30">
        <f>Table8[[#This Row],[75% Threshold, Lwr 95% CI]]/365</f>
        <v>0.76986301369863008</v>
      </c>
    </row>
    <row r="33" spans="1:22" hidden="1" x14ac:dyDescent="0.25">
      <c r="A33" t="s">
        <v>74</v>
      </c>
      <c r="B33" t="s">
        <v>56</v>
      </c>
      <c r="C33">
        <v>365</v>
      </c>
      <c r="D33">
        <v>485</v>
      </c>
      <c r="E33" t="s">
        <v>13</v>
      </c>
      <c r="F33" t="s">
        <v>14</v>
      </c>
      <c r="G33">
        <v>452</v>
      </c>
      <c r="H33">
        <v>369</v>
      </c>
      <c r="I33">
        <v>265</v>
      </c>
      <c r="J33">
        <v>155</v>
      </c>
      <c r="K33">
        <v>0.49</v>
      </c>
      <c r="L33">
        <v>0.43</v>
      </c>
      <c r="M33">
        <v>0.96399999999999997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V33" s="30">
        <f>Table8[[#This Row],[75% Threshold, Lwr 95% CI]]/365</f>
        <v>0.72602739726027399</v>
      </c>
    </row>
    <row r="34" spans="1:22" hidden="1" x14ac:dyDescent="0.25">
      <c r="A34" t="s">
        <v>79</v>
      </c>
      <c r="B34" t="s">
        <v>54</v>
      </c>
      <c r="C34">
        <v>547.5</v>
      </c>
      <c r="D34">
        <v>485</v>
      </c>
      <c r="E34" t="s">
        <v>11</v>
      </c>
      <c r="F34" t="s">
        <v>12</v>
      </c>
      <c r="G34">
        <v>493</v>
      </c>
      <c r="H34">
        <v>290</v>
      </c>
      <c r="I34">
        <v>389</v>
      </c>
      <c r="J34">
        <v>189</v>
      </c>
      <c r="K34">
        <v>0.8</v>
      </c>
      <c r="L34">
        <v>0.79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V34" s="30">
        <f>Table8[[#This Row],[75% Threshold, Lwr 95% CI]]/365</f>
        <v>1.0657534246575342</v>
      </c>
    </row>
    <row r="35" spans="1:22" hidden="1" x14ac:dyDescent="0.25">
      <c r="A35" t="s">
        <v>79</v>
      </c>
      <c r="B35" t="s">
        <v>54</v>
      </c>
      <c r="C35">
        <v>547.5</v>
      </c>
      <c r="D35">
        <v>485</v>
      </c>
      <c r="E35" t="s">
        <v>13</v>
      </c>
      <c r="F35" t="s">
        <v>12</v>
      </c>
      <c r="G35">
        <v>444</v>
      </c>
      <c r="H35">
        <v>238</v>
      </c>
      <c r="I35">
        <v>293</v>
      </c>
      <c r="J35">
        <v>92</v>
      </c>
      <c r="K35">
        <v>0.78</v>
      </c>
      <c r="L35">
        <v>0.77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V35" s="30">
        <f>Table8[[#This Row],[75% Threshold, Lwr 95% CI]]/365</f>
        <v>0.80273972602739729</v>
      </c>
    </row>
    <row r="36" spans="1:22" hidden="1" x14ac:dyDescent="0.25">
      <c r="A36" t="s">
        <v>79</v>
      </c>
      <c r="B36" t="s">
        <v>54</v>
      </c>
      <c r="C36">
        <v>547.5</v>
      </c>
      <c r="D36">
        <v>485</v>
      </c>
      <c r="E36" t="s">
        <v>11</v>
      </c>
      <c r="F36" t="s">
        <v>14</v>
      </c>
      <c r="G36">
        <v>397</v>
      </c>
      <c r="H36">
        <v>292</v>
      </c>
      <c r="I36">
        <v>365</v>
      </c>
      <c r="J36">
        <v>261</v>
      </c>
      <c r="K36">
        <v>0.95</v>
      </c>
      <c r="L36">
        <v>0.95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V36" s="30">
        <f>Table8[[#This Row],[75% Threshold, Lwr 95% CI]]/365</f>
        <v>1</v>
      </c>
    </row>
    <row r="37" spans="1:22" hidden="1" x14ac:dyDescent="0.25">
      <c r="A37" t="s">
        <v>79</v>
      </c>
      <c r="B37" t="s">
        <v>54</v>
      </c>
      <c r="C37">
        <v>547.5</v>
      </c>
      <c r="D37">
        <v>485</v>
      </c>
      <c r="E37" t="s">
        <v>13</v>
      </c>
      <c r="F37" t="s">
        <v>14</v>
      </c>
      <c r="G37">
        <v>368</v>
      </c>
      <c r="H37">
        <v>269</v>
      </c>
      <c r="I37">
        <v>327</v>
      </c>
      <c r="J37">
        <v>229</v>
      </c>
      <c r="K37">
        <v>0.96</v>
      </c>
      <c r="L37">
        <v>0.95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V37" s="30">
        <f>Table8[[#This Row],[75% Threshold, Lwr 95% CI]]/365</f>
        <v>0.89589041095890409</v>
      </c>
    </row>
    <row r="38" spans="1:22" hidden="1" x14ac:dyDescent="0.25">
      <c r="A38" t="s">
        <v>80</v>
      </c>
      <c r="B38" t="s">
        <v>54</v>
      </c>
      <c r="C38">
        <v>547.5</v>
      </c>
      <c r="D38">
        <v>485</v>
      </c>
      <c r="E38" t="s">
        <v>11</v>
      </c>
      <c r="F38" t="s">
        <v>12</v>
      </c>
      <c r="G38">
        <v>513</v>
      </c>
      <c r="H38">
        <v>325</v>
      </c>
      <c r="I38">
        <v>420</v>
      </c>
      <c r="J38">
        <v>235</v>
      </c>
      <c r="K38">
        <v>0.84</v>
      </c>
      <c r="L38">
        <v>0.84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V38" s="30">
        <f>Table8[[#This Row],[75% Threshold, Lwr 95% CI]]/365</f>
        <v>1.1506849315068493</v>
      </c>
    </row>
    <row r="39" spans="1:22" hidden="1" x14ac:dyDescent="0.25">
      <c r="A39" t="s">
        <v>80</v>
      </c>
      <c r="B39" t="s">
        <v>54</v>
      </c>
      <c r="C39">
        <v>547.5</v>
      </c>
      <c r="D39">
        <v>485</v>
      </c>
      <c r="E39" t="s">
        <v>13</v>
      </c>
      <c r="F39" t="s">
        <v>12</v>
      </c>
      <c r="G39">
        <v>443</v>
      </c>
      <c r="H39">
        <v>240</v>
      </c>
      <c r="I39">
        <v>303</v>
      </c>
      <c r="J39">
        <v>106</v>
      </c>
      <c r="K39">
        <v>0.8</v>
      </c>
      <c r="L39">
        <v>0.8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V39" s="30">
        <f>Table8[[#This Row],[75% Threshold, Lwr 95% CI]]/365</f>
        <v>0.83013698630136989</v>
      </c>
    </row>
    <row r="40" spans="1:22" hidden="1" x14ac:dyDescent="0.25">
      <c r="A40" t="s">
        <v>80</v>
      </c>
      <c r="B40" t="s">
        <v>54</v>
      </c>
      <c r="C40">
        <v>547.5</v>
      </c>
      <c r="D40">
        <v>485</v>
      </c>
      <c r="E40" t="s">
        <v>11</v>
      </c>
      <c r="F40" t="s">
        <v>14</v>
      </c>
      <c r="G40">
        <v>425</v>
      </c>
      <c r="H40">
        <v>313</v>
      </c>
      <c r="I40">
        <v>381</v>
      </c>
      <c r="J40">
        <v>268</v>
      </c>
      <c r="K40">
        <v>0.92</v>
      </c>
      <c r="L40">
        <v>0.92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V40" s="30">
        <f>Table8[[#This Row],[75% Threshold, Lwr 95% CI]]/365</f>
        <v>1.0438356164383562</v>
      </c>
    </row>
    <row r="41" spans="1:22" hidden="1" x14ac:dyDescent="0.25">
      <c r="A41" t="s">
        <v>80</v>
      </c>
      <c r="B41" t="s">
        <v>54</v>
      </c>
      <c r="C41">
        <v>547.5</v>
      </c>
      <c r="D41">
        <v>485</v>
      </c>
      <c r="E41" t="s">
        <v>13</v>
      </c>
      <c r="F41" t="s">
        <v>14</v>
      </c>
      <c r="G41">
        <v>372</v>
      </c>
      <c r="H41">
        <v>269</v>
      </c>
      <c r="I41">
        <v>326</v>
      </c>
      <c r="J41">
        <v>224</v>
      </c>
      <c r="K41">
        <v>0.95</v>
      </c>
      <c r="L41">
        <v>0.95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V41" s="30">
        <f>Table8[[#This Row],[75% Threshold, Lwr 95% CI]]/365</f>
        <v>0.89315068493150684</v>
      </c>
    </row>
    <row r="42" spans="1:22" hidden="1" x14ac:dyDescent="0.25">
      <c r="A42" t="s">
        <v>72</v>
      </c>
      <c r="B42" t="s">
        <v>56</v>
      </c>
      <c r="C42">
        <v>365</v>
      </c>
      <c r="D42">
        <v>605</v>
      </c>
      <c r="E42" t="s">
        <v>11</v>
      </c>
      <c r="F42" t="s">
        <v>12</v>
      </c>
      <c r="G42">
        <v>559</v>
      </c>
      <c r="H42">
        <v>466</v>
      </c>
      <c r="I42">
        <v>448</v>
      </c>
      <c r="J42">
        <v>355</v>
      </c>
      <c r="K42">
        <v>0.57999999999999996</v>
      </c>
      <c r="L42">
        <v>0.56999999999999995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1</v>
      </c>
      <c r="V42" s="30">
        <f>Table8[[#This Row],[75% Threshold, Lwr 95% CI]]/365</f>
        <v>1.2273972602739727</v>
      </c>
    </row>
    <row r="43" spans="1:22" hidden="1" x14ac:dyDescent="0.25">
      <c r="A43" t="s">
        <v>72</v>
      </c>
      <c r="B43" t="s">
        <v>56</v>
      </c>
      <c r="C43">
        <v>365</v>
      </c>
      <c r="D43">
        <v>605</v>
      </c>
      <c r="E43" t="s">
        <v>13</v>
      </c>
      <c r="F43" t="s">
        <v>12</v>
      </c>
      <c r="G43">
        <v>502</v>
      </c>
      <c r="H43">
        <v>418</v>
      </c>
      <c r="I43">
        <v>391</v>
      </c>
      <c r="J43">
        <v>307</v>
      </c>
      <c r="K43">
        <v>0.72</v>
      </c>
      <c r="L43">
        <v>0.7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V43" s="30">
        <f>Table8[[#This Row],[75% Threshold, Lwr 95% CI]]/365</f>
        <v>1.0712328767123287</v>
      </c>
    </row>
    <row r="44" spans="1:22" hidden="1" x14ac:dyDescent="0.25">
      <c r="A44" t="s">
        <v>72</v>
      </c>
      <c r="B44" t="s">
        <v>56</v>
      </c>
      <c r="C44">
        <v>365</v>
      </c>
      <c r="D44">
        <v>605</v>
      </c>
      <c r="E44" t="s">
        <v>11</v>
      </c>
      <c r="F44" t="s">
        <v>14</v>
      </c>
      <c r="G44">
        <v>595</v>
      </c>
      <c r="H44">
        <v>550</v>
      </c>
      <c r="I44">
        <v>549</v>
      </c>
      <c r="J44">
        <v>501</v>
      </c>
      <c r="K44">
        <v>0.75</v>
      </c>
      <c r="L44">
        <v>0.74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V44" s="30">
        <f>Table8[[#This Row],[75% Threshold, Lwr 95% CI]]/365</f>
        <v>1.5041095890410958</v>
      </c>
    </row>
    <row r="45" spans="1:22" hidden="1" x14ac:dyDescent="0.25">
      <c r="A45" t="s">
        <v>72</v>
      </c>
      <c r="B45" t="s">
        <v>56</v>
      </c>
      <c r="C45">
        <v>365</v>
      </c>
      <c r="D45">
        <v>605</v>
      </c>
      <c r="E45" t="s">
        <v>13</v>
      </c>
      <c r="F45" t="s">
        <v>14</v>
      </c>
      <c r="G45">
        <v>561</v>
      </c>
      <c r="H45">
        <v>512</v>
      </c>
      <c r="I45">
        <v>513</v>
      </c>
      <c r="J45">
        <v>460</v>
      </c>
      <c r="K45">
        <v>0.87</v>
      </c>
      <c r="L45">
        <v>0.85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s="30">
        <f>Table8[[#This Row],[75% Threshold, Lwr 95% CI]]/365</f>
        <v>1.4054794520547946</v>
      </c>
    </row>
    <row r="46" spans="1:22" hidden="1" x14ac:dyDescent="0.25">
      <c r="A46" t="s">
        <v>69</v>
      </c>
      <c r="B46" t="s">
        <v>65</v>
      </c>
      <c r="C46">
        <v>730</v>
      </c>
      <c r="D46">
        <v>575</v>
      </c>
      <c r="E46" t="s">
        <v>11</v>
      </c>
      <c r="F46" t="s">
        <v>12</v>
      </c>
      <c r="G46">
        <v>11560</v>
      </c>
      <c r="H46">
        <v>9060</v>
      </c>
      <c r="I46">
        <v>9512</v>
      </c>
      <c r="J46">
        <v>7313</v>
      </c>
      <c r="K46">
        <v>0.06</v>
      </c>
      <c r="L46">
        <v>0.05</v>
      </c>
      <c r="M46">
        <v>5.8999999999999997E-2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V46" s="30">
        <f>Table8[[#This Row],[75% Threshold, Lwr 95% CI]]/365</f>
        <v>26.06027397260274</v>
      </c>
    </row>
    <row r="47" spans="1:22" hidden="1" x14ac:dyDescent="0.25">
      <c r="A47" t="s">
        <v>69</v>
      </c>
      <c r="B47" t="s">
        <v>65</v>
      </c>
      <c r="C47">
        <v>730</v>
      </c>
      <c r="D47">
        <v>575</v>
      </c>
      <c r="E47" t="s">
        <v>13</v>
      </c>
      <c r="F47" t="s">
        <v>12</v>
      </c>
      <c r="G47">
        <v>7949</v>
      </c>
      <c r="H47">
        <v>6319</v>
      </c>
      <c r="I47">
        <v>6661</v>
      </c>
      <c r="J47">
        <v>5189</v>
      </c>
      <c r="K47">
        <v>0.18</v>
      </c>
      <c r="L47">
        <v>0.15</v>
      </c>
      <c r="M47">
        <v>1.4999999999999999E-2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V47" s="30">
        <f>Table8[[#This Row],[75% Threshold, Lwr 95% CI]]/365</f>
        <v>18.24931506849315</v>
      </c>
    </row>
    <row r="48" spans="1:22" hidden="1" x14ac:dyDescent="0.25">
      <c r="A48" t="s">
        <v>69</v>
      </c>
      <c r="B48" t="s">
        <v>65</v>
      </c>
      <c r="C48">
        <v>730</v>
      </c>
      <c r="D48">
        <v>575</v>
      </c>
      <c r="E48" t="s">
        <v>11</v>
      </c>
      <c r="F48" t="s">
        <v>14</v>
      </c>
      <c r="K48">
        <v>0.08</v>
      </c>
      <c r="L48">
        <v>0.04</v>
      </c>
      <c r="M48">
        <v>0.41599999999999998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V48" s="30">
        <f>Table8[[#This Row],[75% Threshold, Lwr 95% CI]]/365</f>
        <v>0</v>
      </c>
    </row>
    <row r="49" spans="1:22" hidden="1" x14ac:dyDescent="0.25">
      <c r="A49" t="s">
        <v>69</v>
      </c>
      <c r="B49" t="s">
        <v>65</v>
      </c>
      <c r="C49">
        <v>730</v>
      </c>
      <c r="D49">
        <v>575</v>
      </c>
      <c r="E49" t="s">
        <v>13</v>
      </c>
      <c r="F49" t="s">
        <v>14</v>
      </c>
      <c r="K49">
        <v>0.2</v>
      </c>
      <c r="L49">
        <v>0.15</v>
      </c>
      <c r="M49">
        <v>0.35399999999999998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V49" s="30">
        <f>Table8[[#This Row],[75% Threshold, Lwr 95% CI]]/365</f>
        <v>0</v>
      </c>
    </row>
    <row r="50" spans="1:22" hidden="1" x14ac:dyDescent="0.25">
      <c r="A50" t="s">
        <v>81</v>
      </c>
      <c r="B50" t="s">
        <v>56</v>
      </c>
      <c r="C50">
        <v>365</v>
      </c>
      <c r="D50">
        <v>515</v>
      </c>
      <c r="E50" t="s">
        <v>11</v>
      </c>
      <c r="F50" t="s">
        <v>12</v>
      </c>
      <c r="G50">
        <v>-1906</v>
      </c>
      <c r="H50">
        <v>-1565</v>
      </c>
      <c r="I50">
        <v>-1388</v>
      </c>
      <c r="J50">
        <v>-1046</v>
      </c>
      <c r="K50">
        <v>0.06</v>
      </c>
      <c r="L50">
        <v>0.03</v>
      </c>
      <c r="M50">
        <v>0.17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 s="30">
        <f>Table8[[#This Row],[75% Threshold, Lwr 95% CI]]/365</f>
        <v>-3.8027397260273972</v>
      </c>
    </row>
    <row r="51" spans="1:22" hidden="1" x14ac:dyDescent="0.25">
      <c r="A51" t="s">
        <v>81</v>
      </c>
      <c r="B51" t="s">
        <v>56</v>
      </c>
      <c r="C51">
        <v>365</v>
      </c>
      <c r="D51">
        <v>515</v>
      </c>
      <c r="E51" t="s">
        <v>13</v>
      </c>
      <c r="F51" t="s">
        <v>12</v>
      </c>
      <c r="G51">
        <v>-1323</v>
      </c>
      <c r="H51">
        <v>-1073</v>
      </c>
      <c r="I51">
        <v>-778</v>
      </c>
      <c r="J51">
        <v>-528</v>
      </c>
      <c r="K51">
        <v>0.1</v>
      </c>
      <c r="L51">
        <v>0.05</v>
      </c>
      <c r="M51">
        <v>0.185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 s="30">
        <f>Table8[[#This Row],[75% Threshold, Lwr 95% CI]]/365</f>
        <v>-2.1315068493150684</v>
      </c>
    </row>
    <row r="52" spans="1:22" hidden="1" x14ac:dyDescent="0.25">
      <c r="A52" t="s">
        <v>81</v>
      </c>
      <c r="B52" t="s">
        <v>56</v>
      </c>
      <c r="C52">
        <v>365</v>
      </c>
      <c r="D52">
        <v>515</v>
      </c>
      <c r="E52" t="s">
        <v>11</v>
      </c>
      <c r="F52" t="s">
        <v>14</v>
      </c>
      <c r="G52">
        <v>1696</v>
      </c>
      <c r="H52">
        <v>1620</v>
      </c>
      <c r="I52">
        <v>1168</v>
      </c>
      <c r="J52">
        <v>1105</v>
      </c>
      <c r="K52">
        <v>7.0000000000000007E-2</v>
      </c>
      <c r="L52">
        <v>0.01</v>
      </c>
      <c r="M52">
        <v>0.53100000000000003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V52" s="30">
        <f>Table8[[#This Row],[75% Threshold, Lwr 95% CI]]/365</f>
        <v>3.2</v>
      </c>
    </row>
    <row r="53" spans="1:22" hidden="1" x14ac:dyDescent="0.25">
      <c r="A53" t="s">
        <v>81</v>
      </c>
      <c r="B53" t="s">
        <v>56</v>
      </c>
      <c r="C53">
        <v>365</v>
      </c>
      <c r="D53">
        <v>515</v>
      </c>
      <c r="E53" t="s">
        <v>13</v>
      </c>
      <c r="F53" t="s">
        <v>14</v>
      </c>
      <c r="G53">
        <v>1722</v>
      </c>
      <c r="H53">
        <v>1651</v>
      </c>
      <c r="I53">
        <v>1071</v>
      </c>
      <c r="J53">
        <v>1014</v>
      </c>
      <c r="K53">
        <v>0.11</v>
      </c>
      <c r="L53">
        <v>0</v>
      </c>
      <c r="M53">
        <v>0.624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V53" s="30">
        <f>Table8[[#This Row],[75% Threshold, Lwr 95% CI]]/365</f>
        <v>2.9342465753424656</v>
      </c>
    </row>
    <row r="54" spans="1:22" hidden="1" x14ac:dyDescent="0.25">
      <c r="A54" t="s">
        <v>82</v>
      </c>
      <c r="B54" t="s">
        <v>56</v>
      </c>
      <c r="C54">
        <v>365</v>
      </c>
      <c r="D54">
        <v>515</v>
      </c>
      <c r="E54" t="s">
        <v>11</v>
      </c>
      <c r="F54" t="s">
        <v>12</v>
      </c>
      <c r="G54">
        <v>-1906</v>
      </c>
      <c r="H54">
        <v>-1565</v>
      </c>
      <c r="I54">
        <v>-1388</v>
      </c>
      <c r="J54">
        <v>-1046</v>
      </c>
      <c r="K54">
        <v>0.06</v>
      </c>
      <c r="L54">
        <v>0.03</v>
      </c>
      <c r="M54">
        <v>0.17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s="30">
        <f>Table8[[#This Row],[75% Threshold, Lwr 95% CI]]/365</f>
        <v>-3.8027397260273972</v>
      </c>
    </row>
    <row r="55" spans="1:22" hidden="1" x14ac:dyDescent="0.25">
      <c r="A55" t="s">
        <v>82</v>
      </c>
      <c r="B55" t="s">
        <v>56</v>
      </c>
      <c r="C55">
        <v>365</v>
      </c>
      <c r="D55">
        <v>515</v>
      </c>
      <c r="E55" t="s">
        <v>13</v>
      </c>
      <c r="F55" t="s">
        <v>12</v>
      </c>
      <c r="G55">
        <v>-1323</v>
      </c>
      <c r="H55">
        <v>-1073</v>
      </c>
      <c r="I55">
        <v>-778</v>
      </c>
      <c r="J55">
        <v>-528</v>
      </c>
      <c r="K55">
        <v>0.1</v>
      </c>
      <c r="L55">
        <v>0.05</v>
      </c>
      <c r="M55">
        <v>0.185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s="30">
        <f>Table8[[#This Row],[75% Threshold, Lwr 95% CI]]/365</f>
        <v>-2.1315068493150684</v>
      </c>
    </row>
    <row r="56" spans="1:22" hidden="1" x14ac:dyDescent="0.25">
      <c r="A56" t="s">
        <v>82</v>
      </c>
      <c r="B56" t="s">
        <v>56</v>
      </c>
      <c r="C56">
        <v>365</v>
      </c>
      <c r="D56">
        <v>515</v>
      </c>
      <c r="E56" t="s">
        <v>11</v>
      </c>
      <c r="F56" t="s">
        <v>14</v>
      </c>
      <c r="G56">
        <v>1696</v>
      </c>
      <c r="H56">
        <v>1620</v>
      </c>
      <c r="I56">
        <v>1168</v>
      </c>
      <c r="J56">
        <v>1105</v>
      </c>
      <c r="K56">
        <v>7.0000000000000007E-2</v>
      </c>
      <c r="L56">
        <v>0.01</v>
      </c>
      <c r="M56">
        <v>0.53100000000000003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V56" s="30">
        <f>Table8[[#This Row],[75% Threshold, Lwr 95% CI]]/365</f>
        <v>3.2</v>
      </c>
    </row>
    <row r="57" spans="1:22" hidden="1" x14ac:dyDescent="0.25">
      <c r="A57" t="s">
        <v>82</v>
      </c>
      <c r="B57" t="s">
        <v>56</v>
      </c>
      <c r="C57">
        <v>365</v>
      </c>
      <c r="D57">
        <v>515</v>
      </c>
      <c r="E57" t="s">
        <v>13</v>
      </c>
      <c r="F57" t="s">
        <v>14</v>
      </c>
      <c r="G57">
        <v>1722</v>
      </c>
      <c r="H57">
        <v>1651</v>
      </c>
      <c r="I57">
        <v>1071</v>
      </c>
      <c r="J57">
        <v>1014</v>
      </c>
      <c r="K57">
        <v>0.11</v>
      </c>
      <c r="L57">
        <v>0</v>
      </c>
      <c r="M57">
        <v>0.624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V57" s="30">
        <f>Table8[[#This Row],[75% Threshold, Lwr 95% CI]]/365</f>
        <v>2.9342465753424656</v>
      </c>
    </row>
    <row r="58" spans="1:22" hidden="1" x14ac:dyDescent="0.25">
      <c r="A58" t="s">
        <v>75</v>
      </c>
      <c r="B58" t="s">
        <v>54</v>
      </c>
      <c r="C58">
        <v>547.5</v>
      </c>
      <c r="D58">
        <v>515</v>
      </c>
      <c r="E58" t="s">
        <v>11</v>
      </c>
      <c r="F58" t="s">
        <v>12</v>
      </c>
      <c r="G58">
        <v>5200</v>
      </c>
      <c r="H58">
        <v>3838</v>
      </c>
      <c r="I58">
        <v>3785</v>
      </c>
      <c r="J58">
        <v>2600</v>
      </c>
      <c r="K58">
        <v>0.06</v>
      </c>
      <c r="L58">
        <v>0.04</v>
      </c>
      <c r="M58">
        <v>8.6999999999999994E-2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V58" s="30">
        <f>Table8[[#This Row],[75% Threshold, Lwr 95% CI]]/365</f>
        <v>10.36986301369863</v>
      </c>
    </row>
    <row r="59" spans="1:22" hidden="1" x14ac:dyDescent="0.25">
      <c r="A59" t="s">
        <v>75</v>
      </c>
      <c r="B59" t="s">
        <v>54</v>
      </c>
      <c r="C59">
        <v>547.5</v>
      </c>
      <c r="D59">
        <v>515</v>
      </c>
      <c r="E59" t="s">
        <v>13</v>
      </c>
      <c r="F59" t="s">
        <v>12</v>
      </c>
      <c r="G59">
        <v>3593</v>
      </c>
      <c r="H59">
        <v>2545</v>
      </c>
      <c r="I59">
        <v>2422</v>
      </c>
      <c r="J59">
        <v>1509</v>
      </c>
      <c r="K59">
        <v>0.1</v>
      </c>
      <c r="L59">
        <v>7.0000000000000007E-2</v>
      </c>
      <c r="M59">
        <v>0.08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V59" s="30">
        <f>Table8[[#This Row],[75% Threshold, Lwr 95% CI]]/365</f>
        <v>6.6356164383561644</v>
      </c>
    </row>
    <row r="60" spans="1:22" hidden="1" x14ac:dyDescent="0.25">
      <c r="A60" t="s">
        <v>75</v>
      </c>
      <c r="B60" t="s">
        <v>54</v>
      </c>
      <c r="C60">
        <v>547.5</v>
      </c>
      <c r="D60">
        <v>515</v>
      </c>
      <c r="E60" t="s">
        <v>11</v>
      </c>
      <c r="F60" t="s">
        <v>14</v>
      </c>
      <c r="K60">
        <v>0.2</v>
      </c>
      <c r="L60">
        <v>0.17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V60" s="30">
        <f>Table8[[#This Row],[75% Threshold, Lwr 95% CI]]/365</f>
        <v>0</v>
      </c>
    </row>
    <row r="61" spans="1:22" hidden="1" x14ac:dyDescent="0.25">
      <c r="A61" t="s">
        <v>75</v>
      </c>
      <c r="B61" t="s">
        <v>54</v>
      </c>
      <c r="C61">
        <v>547.5</v>
      </c>
      <c r="D61">
        <v>515</v>
      </c>
      <c r="E61" t="s">
        <v>13</v>
      </c>
      <c r="F61" t="s">
        <v>14</v>
      </c>
      <c r="K61">
        <v>0.2</v>
      </c>
      <c r="L61">
        <v>0.14000000000000001</v>
      </c>
      <c r="M61">
        <v>7.0999999999999994E-2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 s="30">
        <f>Table8[[#This Row],[75% Threshold, Lwr 95% CI]]/365</f>
        <v>0</v>
      </c>
    </row>
    <row r="62" spans="1:22" hidden="1" x14ac:dyDescent="0.25">
      <c r="A62" t="s">
        <v>62</v>
      </c>
      <c r="B62" t="s">
        <v>56</v>
      </c>
      <c r="C62">
        <v>365</v>
      </c>
      <c r="D62">
        <v>455</v>
      </c>
      <c r="E62" t="s">
        <v>11</v>
      </c>
      <c r="F62" t="s">
        <v>12</v>
      </c>
      <c r="G62">
        <v>483</v>
      </c>
      <c r="H62">
        <v>387</v>
      </c>
      <c r="I62">
        <v>435</v>
      </c>
      <c r="J62">
        <v>339</v>
      </c>
      <c r="K62">
        <v>0.87</v>
      </c>
      <c r="L62">
        <v>0.87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V62" s="30">
        <f>Table8[[#This Row],[75% Threshold, Lwr 95% CI]]/365</f>
        <v>1.1917808219178083</v>
      </c>
    </row>
    <row r="63" spans="1:22" hidden="1" x14ac:dyDescent="0.25">
      <c r="A63" t="s">
        <v>62</v>
      </c>
      <c r="B63" t="s">
        <v>56</v>
      </c>
      <c r="C63">
        <v>365</v>
      </c>
      <c r="D63">
        <v>455</v>
      </c>
      <c r="E63" t="s">
        <v>13</v>
      </c>
      <c r="F63" t="s">
        <v>12</v>
      </c>
      <c r="G63">
        <v>423</v>
      </c>
      <c r="H63">
        <v>338</v>
      </c>
      <c r="I63">
        <v>380</v>
      </c>
      <c r="J63">
        <v>295</v>
      </c>
      <c r="K63">
        <v>0.95</v>
      </c>
      <c r="L63">
        <v>0.94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1</v>
      </c>
      <c r="T63">
        <v>1</v>
      </c>
      <c r="V63" s="30">
        <f>Table8[[#This Row],[75% Threshold, Lwr 95% CI]]/365</f>
        <v>1.0410958904109588</v>
      </c>
    </row>
    <row r="64" spans="1:22" hidden="1" x14ac:dyDescent="0.25">
      <c r="A64" t="s">
        <v>62</v>
      </c>
      <c r="B64" t="s">
        <v>56</v>
      </c>
      <c r="C64">
        <v>365</v>
      </c>
      <c r="D64">
        <v>455</v>
      </c>
      <c r="E64" t="s">
        <v>11</v>
      </c>
      <c r="F64" t="s">
        <v>14</v>
      </c>
      <c r="G64">
        <v>470</v>
      </c>
      <c r="H64">
        <v>372</v>
      </c>
      <c r="I64">
        <v>421</v>
      </c>
      <c r="J64">
        <v>325</v>
      </c>
      <c r="K64">
        <v>0.88</v>
      </c>
      <c r="L64">
        <v>0.87</v>
      </c>
      <c r="M64">
        <v>0.46500000000000002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0</v>
      </c>
      <c r="V64" s="30">
        <f>Table8[[#This Row],[75% Threshold, Lwr 95% CI]]/365</f>
        <v>1.1534246575342466</v>
      </c>
    </row>
    <row r="65" spans="1:22" hidden="1" x14ac:dyDescent="0.25">
      <c r="A65" t="s">
        <v>62</v>
      </c>
      <c r="B65" t="s">
        <v>56</v>
      </c>
      <c r="C65">
        <v>365</v>
      </c>
      <c r="D65">
        <v>455</v>
      </c>
      <c r="E65" t="s">
        <v>13</v>
      </c>
      <c r="F65" t="s">
        <v>14</v>
      </c>
      <c r="G65">
        <v>402</v>
      </c>
      <c r="H65">
        <v>317</v>
      </c>
      <c r="I65">
        <v>361</v>
      </c>
      <c r="J65">
        <v>277</v>
      </c>
      <c r="K65">
        <v>0.95</v>
      </c>
      <c r="L65">
        <v>0.94</v>
      </c>
      <c r="M65">
        <v>0.23400000000000001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V65" s="30">
        <f>Table8[[#This Row],[75% Threshold, Lwr 95% CI]]/365</f>
        <v>0.989041095890411</v>
      </c>
    </row>
    <row r="66" spans="1:22" hidden="1" x14ac:dyDescent="0.25">
      <c r="A66" t="s">
        <v>77</v>
      </c>
      <c r="B66" t="s">
        <v>56</v>
      </c>
      <c r="C66">
        <v>365</v>
      </c>
      <c r="D66">
        <v>545</v>
      </c>
      <c r="E66" t="s">
        <v>11</v>
      </c>
      <c r="F66" t="s">
        <v>12</v>
      </c>
      <c r="G66">
        <v>3747</v>
      </c>
      <c r="H66">
        <v>3020</v>
      </c>
      <c r="I66">
        <v>3580</v>
      </c>
      <c r="J66">
        <v>2853</v>
      </c>
      <c r="K66">
        <v>0.36</v>
      </c>
      <c r="L66">
        <v>0.34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V66" s="30">
        <f>Table8[[#This Row],[75% Threshold, Lwr 95% CI]]/365</f>
        <v>9.8082191780821919</v>
      </c>
    </row>
    <row r="67" spans="1:22" hidden="1" x14ac:dyDescent="0.25">
      <c r="A67" t="s">
        <v>77</v>
      </c>
      <c r="B67" t="s">
        <v>56</v>
      </c>
      <c r="C67">
        <v>365</v>
      </c>
      <c r="D67">
        <v>545</v>
      </c>
      <c r="E67" t="s">
        <v>13</v>
      </c>
      <c r="F67" t="s">
        <v>12</v>
      </c>
      <c r="G67">
        <v>2555</v>
      </c>
      <c r="H67">
        <v>2068</v>
      </c>
      <c r="I67">
        <v>2447</v>
      </c>
      <c r="J67">
        <v>1960</v>
      </c>
      <c r="K67">
        <v>0.73</v>
      </c>
      <c r="L67">
        <v>0.71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V67" s="30">
        <f>Table8[[#This Row],[75% Threshold, Lwr 95% CI]]/365</f>
        <v>6.7041095890410958</v>
      </c>
    </row>
    <row r="68" spans="1:22" hidden="1" x14ac:dyDescent="0.25">
      <c r="A68" t="s">
        <v>77</v>
      </c>
      <c r="B68" t="s">
        <v>56</v>
      </c>
      <c r="C68">
        <v>365</v>
      </c>
      <c r="D68">
        <v>545</v>
      </c>
      <c r="E68" t="s">
        <v>11</v>
      </c>
      <c r="F68" t="s">
        <v>14</v>
      </c>
      <c r="G68">
        <v>2041</v>
      </c>
      <c r="H68">
        <v>1793</v>
      </c>
      <c r="I68">
        <v>1610</v>
      </c>
      <c r="J68">
        <v>1429</v>
      </c>
      <c r="K68">
        <v>0.37</v>
      </c>
      <c r="L68">
        <v>0.33</v>
      </c>
      <c r="M68">
        <v>0.56799999999999995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V68" s="30">
        <f>Table8[[#This Row],[75% Threshold, Lwr 95% CI]]/365</f>
        <v>4.4109589041095889</v>
      </c>
    </row>
    <row r="69" spans="1:22" hidden="1" x14ac:dyDescent="0.25">
      <c r="A69" t="s">
        <v>77</v>
      </c>
      <c r="B69" t="s">
        <v>56</v>
      </c>
      <c r="C69">
        <v>365</v>
      </c>
      <c r="D69">
        <v>545</v>
      </c>
      <c r="E69" t="s">
        <v>13</v>
      </c>
      <c r="F69" t="s">
        <v>14</v>
      </c>
      <c r="G69">
        <v>1449</v>
      </c>
      <c r="H69">
        <v>1287</v>
      </c>
      <c r="I69">
        <v>1297</v>
      </c>
      <c r="J69">
        <v>1155</v>
      </c>
      <c r="K69">
        <v>0.76</v>
      </c>
      <c r="L69">
        <v>0.73</v>
      </c>
      <c r="M69">
        <v>0.14099999999999999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V69" s="30">
        <f>Table8[[#This Row],[75% Threshold, Lwr 95% CI]]/365</f>
        <v>3.5534246575342467</v>
      </c>
    </row>
    <row r="70" spans="1:22" hidden="1" x14ac:dyDescent="0.25">
      <c r="A70" t="s">
        <v>78</v>
      </c>
      <c r="B70" t="s">
        <v>56</v>
      </c>
      <c r="C70">
        <v>365</v>
      </c>
      <c r="D70">
        <v>545</v>
      </c>
      <c r="E70" t="s">
        <v>11</v>
      </c>
      <c r="F70" t="s">
        <v>12</v>
      </c>
      <c r="G70">
        <v>-8767</v>
      </c>
      <c r="H70">
        <v>-7122</v>
      </c>
      <c r="I70">
        <v>-7520</v>
      </c>
      <c r="J70">
        <v>-5876</v>
      </c>
      <c r="K70">
        <v>0.01</v>
      </c>
      <c r="L70">
        <v>-0.02</v>
      </c>
      <c r="M70">
        <v>0.56200000000000006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 s="30">
        <f>Table8[[#This Row],[75% Threshold, Lwr 95% CI]]/365</f>
        <v>-20.602739726027398</v>
      </c>
    </row>
    <row r="71" spans="1:22" hidden="1" x14ac:dyDescent="0.25">
      <c r="A71" t="s">
        <v>78</v>
      </c>
      <c r="B71" t="s">
        <v>56</v>
      </c>
      <c r="C71">
        <v>365</v>
      </c>
      <c r="D71">
        <v>545</v>
      </c>
      <c r="E71" t="s">
        <v>13</v>
      </c>
      <c r="F71" t="s">
        <v>12</v>
      </c>
      <c r="G71">
        <v>-17246</v>
      </c>
      <c r="H71">
        <v>-14205</v>
      </c>
      <c r="I71">
        <v>-14588</v>
      </c>
      <c r="J71">
        <v>-11546</v>
      </c>
      <c r="K71">
        <v>0</v>
      </c>
      <c r="L71">
        <v>-0.05</v>
      </c>
      <c r="M71">
        <v>0.78100000000000003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 s="30">
        <f>Table8[[#This Row],[75% Threshold, Lwr 95% CI]]/365</f>
        <v>-39.967123287671235</v>
      </c>
    </row>
    <row r="72" spans="1:22" hidden="1" x14ac:dyDescent="0.25">
      <c r="A72" t="s">
        <v>78</v>
      </c>
      <c r="B72" t="s">
        <v>56</v>
      </c>
      <c r="C72">
        <v>365</v>
      </c>
      <c r="D72">
        <v>545</v>
      </c>
      <c r="E72" t="s">
        <v>11</v>
      </c>
      <c r="F72" t="s">
        <v>14</v>
      </c>
      <c r="G72">
        <v>1335</v>
      </c>
      <c r="H72">
        <v>1254</v>
      </c>
      <c r="I72">
        <v>1124</v>
      </c>
      <c r="J72">
        <v>1052</v>
      </c>
      <c r="K72">
        <v>7.0000000000000007E-2</v>
      </c>
      <c r="L72">
        <v>0.02</v>
      </c>
      <c r="M72">
        <v>0.14699999999999999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V72" s="30">
        <f>Table8[[#This Row],[75% Threshold, Lwr 95% CI]]/365</f>
        <v>3.0794520547945203</v>
      </c>
    </row>
    <row r="73" spans="1:22" hidden="1" x14ac:dyDescent="0.25">
      <c r="A73" t="s">
        <v>78</v>
      </c>
      <c r="B73" t="s">
        <v>56</v>
      </c>
      <c r="C73">
        <v>365</v>
      </c>
      <c r="D73">
        <v>545</v>
      </c>
      <c r="E73" t="s">
        <v>13</v>
      </c>
      <c r="F73" t="s">
        <v>14</v>
      </c>
      <c r="G73">
        <v>1107</v>
      </c>
      <c r="H73">
        <v>1050</v>
      </c>
      <c r="I73">
        <v>993</v>
      </c>
      <c r="J73">
        <v>938</v>
      </c>
      <c r="K73">
        <v>0.3</v>
      </c>
      <c r="L73">
        <v>0.22</v>
      </c>
      <c r="M73">
        <v>1.6E-2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1</v>
      </c>
      <c r="V73" s="30">
        <f>Table8[[#This Row],[75% Threshold, Lwr 95% CI]]/365</f>
        <v>2.7205479452054795</v>
      </c>
    </row>
    <row r="74" spans="1:22" hidden="1" x14ac:dyDescent="0.25">
      <c r="A74" t="s">
        <v>76</v>
      </c>
      <c r="B74" t="s">
        <v>56</v>
      </c>
      <c r="C74">
        <v>365</v>
      </c>
      <c r="D74">
        <v>545</v>
      </c>
      <c r="E74" t="s">
        <v>11</v>
      </c>
      <c r="F74" t="s">
        <v>12</v>
      </c>
      <c r="G74">
        <v>6586</v>
      </c>
      <c r="H74">
        <v>5282</v>
      </c>
      <c r="I74">
        <v>6424</v>
      </c>
      <c r="J74">
        <v>5120</v>
      </c>
      <c r="K74">
        <v>0.38</v>
      </c>
      <c r="L74">
        <v>0.36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V74" s="30">
        <f>Table8[[#This Row],[75% Threshold, Lwr 95% CI]]/365</f>
        <v>17.600000000000001</v>
      </c>
    </row>
    <row r="75" spans="1:22" hidden="1" x14ac:dyDescent="0.25">
      <c r="A75" t="s">
        <v>76</v>
      </c>
      <c r="B75" t="s">
        <v>56</v>
      </c>
      <c r="C75">
        <v>365</v>
      </c>
      <c r="D75">
        <v>545</v>
      </c>
      <c r="E75" t="s">
        <v>13</v>
      </c>
      <c r="F75" t="s">
        <v>12</v>
      </c>
      <c r="G75">
        <v>4860</v>
      </c>
      <c r="H75">
        <v>3900</v>
      </c>
      <c r="I75">
        <v>4726</v>
      </c>
      <c r="J75">
        <v>3765</v>
      </c>
      <c r="K75">
        <v>0.64</v>
      </c>
      <c r="L75">
        <v>0.62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V75" s="30">
        <f>Table8[[#This Row],[75% Threshold, Lwr 95% CI]]/365</f>
        <v>12.947945205479453</v>
      </c>
    </row>
    <row r="76" spans="1:22" hidden="1" x14ac:dyDescent="0.25">
      <c r="A76" t="s">
        <v>76</v>
      </c>
      <c r="B76" t="s">
        <v>56</v>
      </c>
      <c r="C76">
        <v>365</v>
      </c>
      <c r="D76">
        <v>545</v>
      </c>
      <c r="E76" t="s">
        <v>11</v>
      </c>
      <c r="F76" t="s">
        <v>14</v>
      </c>
      <c r="G76">
        <v>4947</v>
      </c>
      <c r="H76">
        <v>4160</v>
      </c>
      <c r="I76">
        <v>2623</v>
      </c>
      <c r="J76">
        <v>2308</v>
      </c>
      <c r="K76">
        <v>0.38</v>
      </c>
      <c r="L76">
        <v>0.34</v>
      </c>
      <c r="M76">
        <v>0.94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V76" s="30">
        <f>Table8[[#This Row],[75% Threshold, Lwr 95% CI]]/365</f>
        <v>7.1863013698630134</v>
      </c>
    </row>
    <row r="77" spans="1:22" hidden="1" x14ac:dyDescent="0.25">
      <c r="A77" t="s">
        <v>76</v>
      </c>
      <c r="B77" t="s">
        <v>56</v>
      </c>
      <c r="C77">
        <v>365</v>
      </c>
      <c r="D77">
        <v>545</v>
      </c>
      <c r="E77" t="s">
        <v>13</v>
      </c>
      <c r="F77" t="s">
        <v>14</v>
      </c>
      <c r="G77">
        <v>3232</v>
      </c>
      <c r="H77">
        <v>2765</v>
      </c>
      <c r="I77">
        <v>2188</v>
      </c>
      <c r="J77">
        <v>1921</v>
      </c>
      <c r="K77">
        <v>0.64</v>
      </c>
      <c r="L77">
        <v>0.59</v>
      </c>
      <c r="M77">
        <v>0.81100000000000005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V77" s="30">
        <f>Table8[[#This Row],[75% Threshold, Lwr 95% CI]]/365</f>
        <v>5.9945205479452053</v>
      </c>
    </row>
    <row r="78" spans="1:22" x14ac:dyDescent="0.25">
      <c r="A78" t="s">
        <v>67</v>
      </c>
      <c r="B78" t="s">
        <v>68</v>
      </c>
      <c r="C78">
        <v>547.5</v>
      </c>
      <c r="D78">
        <v>575</v>
      </c>
      <c r="E78" t="s">
        <v>11</v>
      </c>
      <c r="F78" t="s">
        <v>12</v>
      </c>
      <c r="G78">
        <v>4396</v>
      </c>
      <c r="H78">
        <v>4254</v>
      </c>
      <c r="I78">
        <v>3255</v>
      </c>
      <c r="J78">
        <v>3130</v>
      </c>
      <c r="K78">
        <v>7.0000000000000007E-2</v>
      </c>
      <c r="L78">
        <v>0.05</v>
      </c>
      <c r="M78">
        <v>4.9000000000000002E-2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  <c r="V78" s="30">
        <f>Table8[[#This Row],[75% Threshold, Lwr 95% CI]]/365</f>
        <v>8.9178082191780828</v>
      </c>
    </row>
    <row r="79" spans="1:22" x14ac:dyDescent="0.25">
      <c r="A79" t="s">
        <v>67</v>
      </c>
      <c r="B79" t="s">
        <v>68</v>
      </c>
      <c r="C79">
        <v>547.5</v>
      </c>
      <c r="D79">
        <v>575</v>
      </c>
      <c r="E79" t="s">
        <v>13</v>
      </c>
      <c r="F79" t="s">
        <v>12</v>
      </c>
      <c r="G79">
        <v>4527</v>
      </c>
      <c r="H79">
        <v>4389</v>
      </c>
      <c r="I79">
        <v>3084</v>
      </c>
      <c r="J79">
        <v>2965</v>
      </c>
      <c r="K79">
        <v>0.08</v>
      </c>
      <c r="L79">
        <v>0.05</v>
      </c>
      <c r="M79">
        <v>0.121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V79" s="30">
        <f>Table8[[#This Row],[75% Threshold, Lwr 95% CI]]/365</f>
        <v>8.4493150684931511</v>
      </c>
    </row>
    <row r="80" spans="1:22" hidden="1" x14ac:dyDescent="0.25">
      <c r="A80" t="s">
        <v>67</v>
      </c>
      <c r="B80" t="s">
        <v>68</v>
      </c>
      <c r="C80">
        <v>547.5</v>
      </c>
      <c r="D80">
        <v>575</v>
      </c>
      <c r="E80" t="s">
        <v>11</v>
      </c>
      <c r="F80" t="s">
        <v>14</v>
      </c>
      <c r="G80">
        <v>1929</v>
      </c>
      <c r="H80">
        <v>1913</v>
      </c>
      <c r="I80">
        <v>1777</v>
      </c>
      <c r="J80">
        <v>1760</v>
      </c>
      <c r="K80">
        <v>0.32</v>
      </c>
      <c r="L80">
        <v>0.28999999999999998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V80" s="30">
        <f>Table8[[#This Row],[75% Threshold, Lwr 95% CI]]/365</f>
        <v>4.8684931506849312</v>
      </c>
    </row>
    <row r="81" spans="1:22" hidden="1" x14ac:dyDescent="0.25">
      <c r="A81" t="s">
        <v>67</v>
      </c>
      <c r="B81" t="s">
        <v>68</v>
      </c>
      <c r="C81">
        <v>547.5</v>
      </c>
      <c r="D81">
        <v>575</v>
      </c>
      <c r="E81" t="s">
        <v>13</v>
      </c>
      <c r="F81" t="s">
        <v>14</v>
      </c>
      <c r="G81">
        <v>1902</v>
      </c>
      <c r="H81">
        <v>1888</v>
      </c>
      <c r="I81">
        <v>1745</v>
      </c>
      <c r="J81">
        <v>1731</v>
      </c>
      <c r="K81">
        <v>0.45</v>
      </c>
      <c r="L81">
        <v>0.41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V81" s="30">
        <f>Table8[[#This Row],[75% Threshold, Lwr 95% CI]]/365</f>
        <v>4.7808219178082192</v>
      </c>
    </row>
    <row r="82" spans="1:22" hidden="1" x14ac:dyDescent="0.25">
      <c r="A82" t="s">
        <v>55</v>
      </c>
      <c r="B82" t="s">
        <v>56</v>
      </c>
      <c r="C82">
        <v>365</v>
      </c>
      <c r="D82">
        <v>545</v>
      </c>
      <c r="E82" t="s">
        <v>11</v>
      </c>
      <c r="F82" t="s">
        <v>12</v>
      </c>
      <c r="G82">
        <v>1387</v>
      </c>
      <c r="H82">
        <v>1107</v>
      </c>
      <c r="I82">
        <v>1261</v>
      </c>
      <c r="J82">
        <v>981</v>
      </c>
      <c r="K82">
        <v>0.5</v>
      </c>
      <c r="L82">
        <v>0.48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V82" s="30">
        <f>Table8[[#This Row],[75% Threshold, Lwr 95% CI]]/365</f>
        <v>3.4547945205479453</v>
      </c>
    </row>
    <row r="83" spans="1:22" hidden="1" x14ac:dyDescent="0.25">
      <c r="A83" t="s">
        <v>55</v>
      </c>
      <c r="B83" t="s">
        <v>56</v>
      </c>
      <c r="C83">
        <v>365</v>
      </c>
      <c r="D83">
        <v>545</v>
      </c>
      <c r="E83" t="s">
        <v>13</v>
      </c>
      <c r="F83" t="s">
        <v>12</v>
      </c>
      <c r="G83">
        <v>1560</v>
      </c>
      <c r="H83">
        <v>1258</v>
      </c>
      <c r="I83">
        <v>1395</v>
      </c>
      <c r="J83">
        <v>1094</v>
      </c>
      <c r="K83">
        <v>0.54</v>
      </c>
      <c r="L83">
        <v>0.51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</row>
    <row r="84" spans="1:22" hidden="1" x14ac:dyDescent="0.25">
      <c r="A84" t="s">
        <v>55</v>
      </c>
      <c r="B84" t="s">
        <v>56</v>
      </c>
      <c r="C84">
        <v>365</v>
      </c>
      <c r="D84">
        <v>545</v>
      </c>
      <c r="E84" t="s">
        <v>11</v>
      </c>
      <c r="F84" t="s">
        <v>14</v>
      </c>
      <c r="G84">
        <v>1022</v>
      </c>
      <c r="H84">
        <v>894</v>
      </c>
      <c r="I84">
        <v>901</v>
      </c>
      <c r="J84">
        <v>786</v>
      </c>
      <c r="K84">
        <v>0.52</v>
      </c>
      <c r="L84">
        <v>0.49</v>
      </c>
      <c r="M84">
        <v>0.222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2" hidden="1" x14ac:dyDescent="0.25">
      <c r="A85" t="s">
        <v>55</v>
      </c>
      <c r="B85" t="s">
        <v>56</v>
      </c>
      <c r="C85">
        <v>365</v>
      </c>
      <c r="D85">
        <v>545</v>
      </c>
      <c r="E85" t="s">
        <v>13</v>
      </c>
      <c r="F85" t="s">
        <v>14</v>
      </c>
      <c r="G85">
        <v>959</v>
      </c>
      <c r="H85">
        <v>868</v>
      </c>
      <c r="I85">
        <v>870</v>
      </c>
      <c r="J85">
        <v>783</v>
      </c>
      <c r="K85">
        <v>0.65</v>
      </c>
      <c r="L85">
        <v>0.61</v>
      </c>
      <c r="M85">
        <v>3.4000000000000002E-2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</row>
  </sheetData>
  <conditionalFormatting sqref="N2:T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1AE9-FBE4-462F-9EAA-512B36C674CD}">
  <dimension ref="A1:E54"/>
  <sheetViews>
    <sheetView topLeftCell="A7" workbookViewId="0">
      <selection activeCell="K38" sqref="K38"/>
    </sheetView>
  </sheetViews>
  <sheetFormatPr defaultRowHeight="13.2" x14ac:dyDescent="0.25"/>
  <cols>
    <col min="1" max="1" width="25.33203125" bestFit="1" customWidth="1"/>
    <col min="2" max="3" width="19.88671875" bestFit="1" customWidth="1"/>
    <col min="4" max="5" width="24.5546875" bestFit="1" customWidth="1"/>
  </cols>
  <sheetData>
    <row r="1" spans="1:5" ht="13.8" thickBot="1" x14ac:dyDescent="0.3">
      <c r="A1" s="82" t="s">
        <v>40</v>
      </c>
      <c r="B1" s="83"/>
      <c r="C1" s="83"/>
      <c r="D1" s="83"/>
      <c r="E1" s="84"/>
    </row>
    <row r="2" spans="1:5" ht="14.4" x14ac:dyDescent="0.3">
      <c r="A2" s="10" t="s">
        <v>35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5" x14ac:dyDescent="0.25">
      <c r="A3" s="5" t="s">
        <v>12</v>
      </c>
      <c r="B3" s="19">
        <v>0.59523809523809523</v>
      </c>
      <c r="C3" s="19">
        <v>0.45238095238095238</v>
      </c>
      <c r="D3" s="19">
        <v>0.4285714285714286</v>
      </c>
      <c r="E3" s="19">
        <v>0.2857142857142857</v>
      </c>
    </row>
    <row r="4" spans="1:5" x14ac:dyDescent="0.25">
      <c r="A4" s="5" t="s">
        <v>14</v>
      </c>
      <c r="B4" s="19">
        <v>0.54761904761904767</v>
      </c>
      <c r="C4" s="19">
        <v>0.45238095238095238</v>
      </c>
      <c r="D4" s="19">
        <v>0.45238095238095238</v>
      </c>
      <c r="E4" s="19">
        <v>0.40476190476190482</v>
      </c>
    </row>
    <row r="5" spans="1:5" x14ac:dyDescent="0.25">
      <c r="A5" s="5" t="s">
        <v>11</v>
      </c>
      <c r="B5" s="19">
        <v>0.59523809523809523</v>
      </c>
      <c r="C5" s="19">
        <v>0.47619047619047622</v>
      </c>
      <c r="D5" s="19">
        <v>0.47619047619047622</v>
      </c>
      <c r="E5" s="19">
        <v>0.35714285714285721</v>
      </c>
    </row>
    <row r="6" spans="1:5" x14ac:dyDescent="0.25">
      <c r="A6" s="5" t="s">
        <v>13</v>
      </c>
      <c r="B6" s="19">
        <v>0.54761904761904767</v>
      </c>
      <c r="C6" s="19">
        <v>0.4285714285714286</v>
      </c>
      <c r="D6" s="19">
        <v>0.40476190476190482</v>
      </c>
      <c r="E6" s="19">
        <v>0.33333333333333331</v>
      </c>
    </row>
    <row r="7" spans="1:5" x14ac:dyDescent="0.25">
      <c r="A7" s="5" t="s">
        <v>36</v>
      </c>
      <c r="B7" s="19">
        <v>0.61904761904761907</v>
      </c>
      <c r="C7" s="19">
        <v>0.47619047619047622</v>
      </c>
      <c r="D7" s="19">
        <v>0.47619047619047622</v>
      </c>
      <c r="E7" s="19">
        <v>0.2857142857142857</v>
      </c>
    </row>
    <row r="8" spans="1:5" x14ac:dyDescent="0.25">
      <c r="A8" s="5" t="s">
        <v>37</v>
      </c>
      <c r="B8" s="19">
        <v>0.5714285714285714</v>
      </c>
      <c r="C8" s="19">
        <v>0.4285714285714286</v>
      </c>
      <c r="D8" s="19">
        <v>0.38095238095238088</v>
      </c>
      <c r="E8" s="19">
        <v>0.2857142857142857</v>
      </c>
    </row>
    <row r="9" spans="1:5" x14ac:dyDescent="0.25">
      <c r="A9" s="5" t="s">
        <v>38</v>
      </c>
      <c r="B9" s="19">
        <v>0.5714285714285714</v>
      </c>
      <c r="C9" s="19">
        <v>0.47619047619047622</v>
      </c>
      <c r="D9" s="19">
        <v>0.47619047619047622</v>
      </c>
      <c r="E9" s="19">
        <v>0.4285714285714286</v>
      </c>
    </row>
    <row r="10" spans="1:5" ht="13.8" thickBot="1" x14ac:dyDescent="0.3">
      <c r="A10" s="7" t="s">
        <v>39</v>
      </c>
      <c r="B10" s="19">
        <v>0.52380952380952384</v>
      </c>
      <c r="C10" s="19">
        <v>0.4285714285714286</v>
      </c>
      <c r="D10" s="19">
        <v>0.4285714285714286</v>
      </c>
      <c r="E10" s="19">
        <v>0.38095238095238088</v>
      </c>
    </row>
    <row r="11" spans="1:5" ht="13.8" thickBot="1" x14ac:dyDescent="0.3"/>
    <row r="12" spans="1:5" ht="13.8" thickBot="1" x14ac:dyDescent="0.3">
      <c r="A12" s="82" t="s">
        <v>42</v>
      </c>
      <c r="B12" s="83"/>
      <c r="C12" s="83"/>
      <c r="D12" s="83"/>
      <c r="E12" s="84"/>
    </row>
    <row r="13" spans="1:5" ht="14.4" x14ac:dyDescent="0.3">
      <c r="A13" s="10" t="s">
        <v>35</v>
      </c>
      <c r="B13" s="11" t="s">
        <v>3</v>
      </c>
      <c r="C13" s="11" t="s">
        <v>4</v>
      </c>
      <c r="D13" s="11" t="s">
        <v>5</v>
      </c>
      <c r="E13" s="12" t="s">
        <v>6</v>
      </c>
    </row>
    <row r="14" spans="1:5" x14ac:dyDescent="0.25">
      <c r="A14" s="5" t="s">
        <v>12</v>
      </c>
      <c r="B14" s="19">
        <v>0.64516129032258063</v>
      </c>
      <c r="C14" s="19">
        <v>0.45161290322580638</v>
      </c>
      <c r="D14" s="19">
        <v>0.45161290322580638</v>
      </c>
      <c r="E14" s="19">
        <v>0.25806451612903231</v>
      </c>
    </row>
    <row r="15" spans="1:5" x14ac:dyDescent="0.25">
      <c r="A15" s="5" t="s">
        <v>14</v>
      </c>
      <c r="B15" s="19">
        <v>0.35294117647058831</v>
      </c>
      <c r="C15" s="19">
        <v>0.35294117647058831</v>
      </c>
      <c r="D15" s="19">
        <v>0.35294117647058831</v>
      </c>
      <c r="E15" s="19">
        <v>0.35294117647058831</v>
      </c>
    </row>
    <row r="16" spans="1:5" x14ac:dyDescent="0.25">
      <c r="A16" s="5" t="s">
        <v>11</v>
      </c>
      <c r="B16" s="19">
        <v>0.54166666666666663</v>
      </c>
      <c r="C16" s="19">
        <v>0.41666666666666669</v>
      </c>
      <c r="D16" s="19">
        <v>0.41666666666666669</v>
      </c>
      <c r="E16" s="19">
        <v>0.25</v>
      </c>
    </row>
    <row r="17" spans="1:5" ht="13.8" thickBot="1" x14ac:dyDescent="0.3">
      <c r="A17" s="5" t="s">
        <v>13</v>
      </c>
      <c r="B17" s="19">
        <v>0.54166666666666663</v>
      </c>
      <c r="C17" s="19">
        <v>0.41666666666666669</v>
      </c>
      <c r="D17" s="19">
        <v>0.41666666666666669</v>
      </c>
      <c r="E17" s="19">
        <v>0.33333333333333331</v>
      </c>
    </row>
    <row r="18" spans="1:5" x14ac:dyDescent="0.25">
      <c r="A18" s="2" t="s">
        <v>36</v>
      </c>
      <c r="B18" s="37">
        <v>0.6875</v>
      </c>
      <c r="C18" s="37">
        <v>0.5</v>
      </c>
      <c r="D18" s="37">
        <v>0.5</v>
      </c>
      <c r="E18" s="38">
        <v>0.25</v>
      </c>
    </row>
    <row r="19" spans="1:5" x14ac:dyDescent="0.25">
      <c r="A19" s="5" t="s">
        <v>37</v>
      </c>
      <c r="B19" s="13">
        <v>0.6</v>
      </c>
      <c r="C19" s="13">
        <v>0.4</v>
      </c>
      <c r="D19" s="13">
        <v>0.4</v>
      </c>
      <c r="E19" s="14">
        <v>0.26666666666666672</v>
      </c>
    </row>
    <row r="20" spans="1:5" x14ac:dyDescent="0.25">
      <c r="A20" s="5" t="s">
        <v>38</v>
      </c>
      <c r="B20" s="13">
        <v>0.25</v>
      </c>
      <c r="C20" s="13">
        <v>0.25</v>
      </c>
      <c r="D20" s="13">
        <v>0.25</v>
      </c>
      <c r="E20" s="14">
        <v>0.25</v>
      </c>
    </row>
    <row r="21" spans="1:5" ht="13.8" thickBot="1" x14ac:dyDescent="0.3">
      <c r="A21" s="7" t="s">
        <v>39</v>
      </c>
      <c r="B21" s="15">
        <v>0.44444444444444442</v>
      </c>
      <c r="C21" s="15">
        <v>0.44444444444444442</v>
      </c>
      <c r="D21" s="15">
        <v>0.44444444444444442</v>
      </c>
      <c r="E21" s="16">
        <v>0.44444444444444442</v>
      </c>
    </row>
    <row r="22" spans="1:5" ht="13.8" thickBot="1" x14ac:dyDescent="0.3"/>
    <row r="23" spans="1:5" ht="13.8" thickBot="1" x14ac:dyDescent="0.3">
      <c r="A23" s="82" t="s">
        <v>41</v>
      </c>
      <c r="B23" s="83"/>
      <c r="C23" s="83"/>
      <c r="D23" s="83"/>
      <c r="E23" s="84"/>
    </row>
    <row r="24" spans="1:5" ht="14.4" x14ac:dyDescent="0.3">
      <c r="A24" s="10" t="s">
        <v>35</v>
      </c>
      <c r="B24" s="11" t="s">
        <v>3</v>
      </c>
      <c r="C24" s="11" t="s">
        <v>4</v>
      </c>
      <c r="D24" s="11" t="s">
        <v>5</v>
      </c>
      <c r="E24" s="12" t="s">
        <v>6</v>
      </c>
    </row>
    <row r="25" spans="1:5" x14ac:dyDescent="0.25">
      <c r="A25" s="5" t="s">
        <v>12</v>
      </c>
      <c r="B25" s="19">
        <v>0.5</v>
      </c>
      <c r="C25" s="19">
        <v>0.16666666666666671</v>
      </c>
      <c r="D25" s="19">
        <v>0.33333333333333331</v>
      </c>
      <c r="E25" s="19">
        <v>0</v>
      </c>
    </row>
    <row r="26" spans="1:5" x14ac:dyDescent="0.25">
      <c r="A26" s="5" t="s">
        <v>14</v>
      </c>
      <c r="B26" s="19">
        <v>0.1</v>
      </c>
      <c r="C26" s="19">
        <v>0.1</v>
      </c>
      <c r="D26" s="19">
        <v>0.1</v>
      </c>
      <c r="E26" s="19">
        <v>0.1</v>
      </c>
    </row>
    <row r="27" spans="1:5" x14ac:dyDescent="0.25">
      <c r="A27" s="5" t="s">
        <v>11</v>
      </c>
      <c r="B27" s="19">
        <v>0.1428571428571429</v>
      </c>
      <c r="C27" s="19">
        <v>0.1428571428571429</v>
      </c>
      <c r="D27" s="19">
        <v>0.1428571428571429</v>
      </c>
      <c r="E27" s="19">
        <v>0</v>
      </c>
    </row>
    <row r="28" spans="1:5" x14ac:dyDescent="0.25">
      <c r="A28" s="5" t="s">
        <v>13</v>
      </c>
      <c r="B28" s="19">
        <v>0.33333333333333331</v>
      </c>
      <c r="C28" s="19">
        <v>0.1111111111111111</v>
      </c>
      <c r="D28" s="19">
        <v>0.22222222222222221</v>
      </c>
      <c r="E28" s="19">
        <v>0.1111111111111111</v>
      </c>
    </row>
    <row r="29" spans="1:5" x14ac:dyDescent="0.25">
      <c r="A29" s="5" t="s">
        <v>36</v>
      </c>
      <c r="B29" s="19">
        <v>0.33333333333333331</v>
      </c>
      <c r="C29" s="19">
        <v>0.33333333333333331</v>
      </c>
      <c r="D29" s="19">
        <v>0.33333333333333331</v>
      </c>
      <c r="E29" s="19">
        <v>0</v>
      </c>
    </row>
    <row r="30" spans="1:5" x14ac:dyDescent="0.25">
      <c r="A30" s="5" t="s">
        <v>37</v>
      </c>
      <c r="B30" s="19">
        <v>0.66666666666666663</v>
      </c>
      <c r="C30" s="19">
        <v>0</v>
      </c>
      <c r="D30" s="19">
        <v>0.33333333333333331</v>
      </c>
      <c r="E30" s="19">
        <v>0</v>
      </c>
    </row>
    <row r="31" spans="1:5" x14ac:dyDescent="0.25">
      <c r="A31" s="5" t="s">
        <v>38</v>
      </c>
      <c r="B31" s="19">
        <v>0</v>
      </c>
      <c r="C31" s="19">
        <v>0</v>
      </c>
      <c r="D31" s="19">
        <v>0</v>
      </c>
      <c r="E31" s="19">
        <v>0</v>
      </c>
    </row>
    <row r="32" spans="1:5" ht="13.8" thickBot="1" x14ac:dyDescent="0.3">
      <c r="A32" s="7" t="s">
        <v>39</v>
      </c>
      <c r="B32" s="19">
        <v>0.16666666666666671</v>
      </c>
      <c r="C32" s="19">
        <v>0.16666666666666671</v>
      </c>
      <c r="D32" s="19">
        <v>0.16666666666666671</v>
      </c>
      <c r="E32" s="19">
        <v>0.16666666666666671</v>
      </c>
    </row>
    <row r="33" spans="1:5" ht="13.8" thickBot="1" x14ac:dyDescent="0.3"/>
    <row r="34" spans="1:5" ht="13.8" thickBot="1" x14ac:dyDescent="0.3">
      <c r="A34" s="82" t="s">
        <v>86</v>
      </c>
      <c r="B34" s="83"/>
      <c r="C34" s="84"/>
    </row>
    <row r="35" spans="1:5" ht="14.4" x14ac:dyDescent="0.3">
      <c r="A35" s="10" t="s">
        <v>35</v>
      </c>
      <c r="B35" s="11" t="s">
        <v>85</v>
      </c>
      <c r="C35" s="12" t="s">
        <v>8</v>
      </c>
    </row>
    <row r="36" spans="1:5" x14ac:dyDescent="0.25">
      <c r="A36" s="5" t="s">
        <v>12</v>
      </c>
      <c r="B36" s="19">
        <v>0.19354838709677419</v>
      </c>
      <c r="C36" s="19">
        <v>0.16129032258064521</v>
      </c>
      <c r="D36" s="19"/>
      <c r="E36" s="19"/>
    </row>
    <row r="37" spans="1:5" x14ac:dyDescent="0.25">
      <c r="A37" s="5" t="s">
        <v>14</v>
      </c>
      <c r="B37" s="19">
        <v>0.58823529411764708</v>
      </c>
      <c r="C37" s="19">
        <v>0.58823529411764708</v>
      </c>
      <c r="D37" s="19"/>
      <c r="E37" s="19"/>
    </row>
    <row r="38" spans="1:5" x14ac:dyDescent="0.25">
      <c r="A38" s="5" t="s">
        <v>11</v>
      </c>
      <c r="B38" s="19">
        <v>0.29166666666666669</v>
      </c>
      <c r="C38" s="19">
        <v>0.25</v>
      </c>
      <c r="D38" s="19"/>
      <c r="E38" s="19"/>
    </row>
    <row r="39" spans="1:5" x14ac:dyDescent="0.25">
      <c r="A39" s="5" t="s">
        <v>13</v>
      </c>
      <c r="B39" s="19">
        <v>0.375</v>
      </c>
      <c r="C39" s="19">
        <v>0.375</v>
      </c>
      <c r="D39" s="19"/>
      <c r="E39" s="19"/>
    </row>
    <row r="40" spans="1:5" x14ac:dyDescent="0.25">
      <c r="A40" s="5" t="s">
        <v>36</v>
      </c>
      <c r="B40" s="19">
        <v>0.1875</v>
      </c>
      <c r="C40" s="19">
        <v>0.125</v>
      </c>
      <c r="D40" s="19"/>
      <c r="E40" s="19"/>
    </row>
    <row r="41" spans="1:5" x14ac:dyDescent="0.25">
      <c r="A41" s="5" t="s">
        <v>37</v>
      </c>
      <c r="B41" s="19">
        <v>0.2</v>
      </c>
      <c r="C41" s="19">
        <v>0.2</v>
      </c>
      <c r="D41" s="19"/>
      <c r="E41" s="19"/>
    </row>
    <row r="42" spans="1:5" x14ac:dyDescent="0.25">
      <c r="A42" s="5" t="s">
        <v>38</v>
      </c>
      <c r="B42" s="19">
        <v>0.5</v>
      </c>
      <c r="C42" s="19">
        <v>0.5</v>
      </c>
      <c r="D42" s="19"/>
      <c r="E42" s="19"/>
    </row>
    <row r="43" spans="1:5" ht="13.8" thickBot="1" x14ac:dyDescent="0.3">
      <c r="A43" s="7" t="s">
        <v>39</v>
      </c>
      <c r="B43" s="19">
        <v>0.66666666666666663</v>
      </c>
      <c r="C43" s="19">
        <v>0.66666666666666663</v>
      </c>
      <c r="D43" s="19"/>
      <c r="E43" s="19"/>
    </row>
    <row r="44" spans="1:5" ht="13.8" thickBot="1" x14ac:dyDescent="0.3"/>
    <row r="45" spans="1:5" ht="13.8" thickBot="1" x14ac:dyDescent="0.3">
      <c r="A45" s="82" t="s">
        <v>152</v>
      </c>
      <c r="B45" s="83"/>
    </row>
    <row r="46" spans="1:5" ht="14.4" x14ac:dyDescent="0.3">
      <c r="A46" s="10" t="s">
        <v>35</v>
      </c>
      <c r="B46" s="11" t="s">
        <v>9</v>
      </c>
    </row>
    <row r="47" spans="1:5" x14ac:dyDescent="0.25">
      <c r="A47" s="5" t="s">
        <v>12</v>
      </c>
      <c r="B47" s="19">
        <v>0.73809523809523814</v>
      </c>
    </row>
    <row r="48" spans="1:5" x14ac:dyDescent="0.25">
      <c r="A48" s="5" t="s">
        <v>14</v>
      </c>
      <c r="B48" s="19">
        <v>0.40476190476190482</v>
      </c>
    </row>
    <row r="49" spans="1:2" x14ac:dyDescent="0.25">
      <c r="A49" s="5" t="s">
        <v>11</v>
      </c>
      <c r="B49" s="19">
        <v>0.5714285714285714</v>
      </c>
    </row>
    <row r="50" spans="1:2" x14ac:dyDescent="0.25">
      <c r="A50" s="5" t="s">
        <v>13</v>
      </c>
      <c r="B50" s="19">
        <v>0.5714285714285714</v>
      </c>
    </row>
    <row r="51" spans="1:2" x14ac:dyDescent="0.25">
      <c r="A51" s="5" t="s">
        <v>36</v>
      </c>
      <c r="B51" s="19">
        <v>0.76190476190476186</v>
      </c>
    </row>
    <row r="52" spans="1:2" x14ac:dyDescent="0.25">
      <c r="A52" s="5" t="s">
        <v>37</v>
      </c>
      <c r="B52" s="19">
        <v>0.7142857142857143</v>
      </c>
    </row>
    <row r="53" spans="1:2" x14ac:dyDescent="0.25">
      <c r="A53" s="5" t="s">
        <v>38</v>
      </c>
      <c r="B53" s="19">
        <v>0.38095238095238088</v>
      </c>
    </row>
    <row r="54" spans="1:2" ht="13.8" thickBot="1" x14ac:dyDescent="0.3">
      <c r="A54" s="7" t="s">
        <v>39</v>
      </c>
      <c r="B54" s="19">
        <v>0.4285714285714286</v>
      </c>
    </row>
  </sheetData>
  <mergeCells count="5">
    <mergeCell ref="A1:E1"/>
    <mergeCell ref="A12:E12"/>
    <mergeCell ref="A23:E23"/>
    <mergeCell ref="A34:C34"/>
    <mergeCell ref="A45:B45"/>
  </mergeCells>
  <conditionalFormatting sqref="B3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37DA-73FE-4FD3-B7F0-AF7DA6DF59C8}">
  <dimension ref="A1:X91"/>
  <sheetViews>
    <sheetView topLeftCell="A18" zoomScale="115" zoomScaleNormal="115" workbookViewId="0">
      <selection activeCell="I62" sqref="I62:I63"/>
    </sheetView>
  </sheetViews>
  <sheetFormatPr defaultRowHeight="13.2" x14ac:dyDescent="0.25"/>
  <cols>
    <col min="1" max="1" width="54.109375" customWidth="1"/>
    <col min="2" max="2" width="9.33203125" customWidth="1"/>
    <col min="3" max="3" width="9.88671875" customWidth="1"/>
    <col min="4" max="4" width="7.44140625" customWidth="1"/>
    <col min="5" max="5" width="13.5546875" bestFit="1" customWidth="1"/>
    <col min="6" max="13" width="9.88671875" customWidth="1"/>
    <col min="14" max="16" width="8.88671875" customWidth="1"/>
    <col min="17" max="17" width="8.88671875" hidden="1" customWidth="1"/>
    <col min="18" max="20" width="8.88671875" customWidth="1"/>
  </cols>
  <sheetData>
    <row r="1" spans="1:24" ht="48.75" customHeight="1" x14ac:dyDescent="0.3">
      <c r="A1" s="17" t="s">
        <v>0</v>
      </c>
      <c r="B1" s="17" t="s">
        <v>43</v>
      </c>
      <c r="C1" s="1" t="s">
        <v>44</v>
      </c>
      <c r="D1" s="1" t="s">
        <v>45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</row>
    <row r="2" spans="1:24" x14ac:dyDescent="0.25">
      <c r="A2" t="s">
        <v>10</v>
      </c>
      <c r="B2" t="s">
        <v>87</v>
      </c>
      <c r="C2">
        <v>547.5</v>
      </c>
      <c r="E2" t="s">
        <v>11</v>
      </c>
      <c r="F2" t="s">
        <v>12</v>
      </c>
      <c r="G2">
        <v>1222</v>
      </c>
      <c r="H2">
        <v>935</v>
      </c>
      <c r="I2">
        <v>1139</v>
      </c>
      <c r="J2">
        <v>856</v>
      </c>
      <c r="K2">
        <v>0.89</v>
      </c>
      <c r="L2">
        <v>0.89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30">
        <f>Table3[[#This Row],[75% Threshold, No CI]]/365</f>
        <v>3.3479452054794518</v>
      </c>
      <c r="V2" s="30">
        <f>Table3[[#This Row],[80% Threshold, No CI]]/365</f>
        <v>2.5616438356164384</v>
      </c>
      <c r="W2" s="30">
        <f>Table3[[#This Row],[75% Threshold, Lwr 95% CI]]/365</f>
        <v>3.1205479452054794</v>
      </c>
      <c r="X2" s="30">
        <f>Table3[[#This Row],[80% Threshold, Lwr 95% CI]]/365</f>
        <v>2.3452054794520549</v>
      </c>
    </row>
    <row r="3" spans="1:24" x14ac:dyDescent="0.25">
      <c r="A3" t="s">
        <v>10</v>
      </c>
      <c r="B3" t="s">
        <v>87</v>
      </c>
      <c r="C3">
        <v>547.5</v>
      </c>
      <c r="E3" t="s">
        <v>13</v>
      </c>
      <c r="F3" t="s">
        <v>12</v>
      </c>
      <c r="G3">
        <v>1271</v>
      </c>
      <c r="H3">
        <v>982</v>
      </c>
      <c r="I3">
        <v>1188</v>
      </c>
      <c r="J3">
        <v>903</v>
      </c>
      <c r="K3">
        <v>0.94</v>
      </c>
      <c r="L3">
        <v>0.94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 s="30">
        <f>Table3[[#This Row],[75% Threshold, No CI]]/365</f>
        <v>3.4821917808219176</v>
      </c>
      <c r="V3" s="30">
        <f>Table3[[#This Row],[80% Threshold, No CI]]/365</f>
        <v>2.6904109589041094</v>
      </c>
      <c r="W3" s="30">
        <f>Table3[[#This Row],[75% Threshold, Lwr 95% CI]]/365</f>
        <v>3.2547945205479452</v>
      </c>
      <c r="X3" s="30">
        <f>Table3[[#This Row],[80% Threshold, Lwr 95% CI]]/365</f>
        <v>2.473972602739726</v>
      </c>
    </row>
    <row r="4" spans="1:24" hidden="1" x14ac:dyDescent="0.25">
      <c r="A4" t="s">
        <v>10</v>
      </c>
      <c r="B4" t="s">
        <v>87</v>
      </c>
      <c r="C4">
        <v>547.5</v>
      </c>
      <c r="E4" t="s">
        <v>11</v>
      </c>
      <c r="F4" t="s">
        <v>14</v>
      </c>
      <c r="G4">
        <v>1126</v>
      </c>
      <c r="H4">
        <v>826</v>
      </c>
      <c r="I4">
        <v>1047</v>
      </c>
      <c r="J4">
        <v>764</v>
      </c>
      <c r="K4">
        <v>0.91</v>
      </c>
      <c r="L4">
        <v>0.91</v>
      </c>
      <c r="M4">
        <v>1E-3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30">
        <f>Table3[[#This Row],[75% Threshold, No CI]]/365</f>
        <v>3.0849315068493151</v>
      </c>
      <c r="V4" s="30">
        <f>Table3[[#This Row],[80% Threshold, No CI]]/365</f>
        <v>2.2630136986301368</v>
      </c>
      <c r="W4" s="30">
        <f>Table3[[#This Row],[75% Threshold, Lwr 95% CI]]/365</f>
        <v>2.8684931506849316</v>
      </c>
      <c r="X4" s="30">
        <f>Table3[[#This Row],[80% Threshold, Lwr 95% CI]]/365</f>
        <v>2.0931506849315067</v>
      </c>
    </row>
    <row r="5" spans="1:24" hidden="1" x14ac:dyDescent="0.25">
      <c r="A5" t="s">
        <v>10</v>
      </c>
      <c r="B5" t="s">
        <v>87</v>
      </c>
      <c r="C5">
        <v>547.5</v>
      </c>
      <c r="E5" t="s">
        <v>13</v>
      </c>
      <c r="F5" t="s">
        <v>14</v>
      </c>
      <c r="G5">
        <v>1215</v>
      </c>
      <c r="H5">
        <v>910</v>
      </c>
      <c r="I5">
        <v>1137</v>
      </c>
      <c r="J5">
        <v>845</v>
      </c>
      <c r="K5">
        <v>0.95</v>
      </c>
      <c r="L5">
        <v>0.95</v>
      </c>
      <c r="M5">
        <v>3.4000000000000002E-2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s="30">
        <f>Table3[[#This Row],[75% Threshold, No CI]]/365</f>
        <v>3.3287671232876712</v>
      </c>
      <c r="V5" s="30">
        <f>Table3[[#This Row],[80% Threshold, No CI]]/365</f>
        <v>2.493150684931507</v>
      </c>
      <c r="W5" s="30">
        <f>Table3[[#This Row],[75% Threshold, Lwr 95% CI]]/365</f>
        <v>3.1150684931506851</v>
      </c>
      <c r="X5" s="30">
        <f>Table3[[#This Row],[80% Threshold, Lwr 95% CI]]/365</f>
        <v>2.3150684931506849</v>
      </c>
    </row>
    <row r="6" spans="1:24" x14ac:dyDescent="0.25">
      <c r="A6" t="s">
        <v>15</v>
      </c>
      <c r="B6" t="s">
        <v>87</v>
      </c>
      <c r="C6">
        <v>547.5</v>
      </c>
      <c r="E6" t="s">
        <v>11</v>
      </c>
      <c r="F6" t="s">
        <v>12</v>
      </c>
      <c r="G6">
        <v>1071</v>
      </c>
      <c r="H6">
        <v>818</v>
      </c>
      <c r="I6">
        <v>968</v>
      </c>
      <c r="J6">
        <v>719</v>
      </c>
      <c r="K6">
        <v>0.84</v>
      </c>
      <c r="L6">
        <v>0.83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30">
        <f>Table3[[#This Row],[75% Threshold, No CI]]/365</f>
        <v>2.9342465753424656</v>
      </c>
      <c r="V6" s="30">
        <f>Table3[[#This Row],[80% Threshold, No CI]]/365</f>
        <v>2.2410958904109588</v>
      </c>
      <c r="W6" s="30">
        <f>Table3[[#This Row],[75% Threshold, Lwr 95% CI]]/365</f>
        <v>2.6520547945205482</v>
      </c>
      <c r="X6" s="30">
        <f>Table3[[#This Row],[80% Threshold, Lwr 95% CI]]/365</f>
        <v>1.9698630136986301</v>
      </c>
    </row>
    <row r="7" spans="1:24" x14ac:dyDescent="0.25">
      <c r="A7" t="s">
        <v>15</v>
      </c>
      <c r="B7" t="s">
        <v>87</v>
      </c>
      <c r="C7">
        <v>547.5</v>
      </c>
      <c r="E7" t="s">
        <v>13</v>
      </c>
      <c r="F7" t="s">
        <v>12</v>
      </c>
      <c r="G7">
        <v>1130</v>
      </c>
      <c r="H7">
        <v>871</v>
      </c>
      <c r="I7">
        <v>1039</v>
      </c>
      <c r="J7">
        <v>784</v>
      </c>
      <c r="K7">
        <v>0.92</v>
      </c>
      <c r="L7">
        <v>0.92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30">
        <f>Table3[[#This Row],[75% Threshold, No CI]]/365</f>
        <v>3.095890410958904</v>
      </c>
      <c r="V7" s="30">
        <f>Table3[[#This Row],[80% Threshold, No CI]]/365</f>
        <v>2.3863013698630136</v>
      </c>
      <c r="W7" s="30">
        <f>Table3[[#This Row],[75% Threshold, Lwr 95% CI]]/365</f>
        <v>2.8465753424657536</v>
      </c>
      <c r="X7" s="30">
        <f>Table3[[#This Row],[80% Threshold, Lwr 95% CI]]/365</f>
        <v>2.1479452054794521</v>
      </c>
    </row>
    <row r="8" spans="1:24" hidden="1" x14ac:dyDescent="0.25">
      <c r="A8" t="s">
        <v>15</v>
      </c>
      <c r="B8" t="s">
        <v>87</v>
      </c>
      <c r="C8">
        <v>547.5</v>
      </c>
      <c r="E8" t="s">
        <v>11</v>
      </c>
      <c r="F8" t="s">
        <v>14</v>
      </c>
      <c r="G8">
        <v>966</v>
      </c>
      <c r="H8">
        <v>722</v>
      </c>
      <c r="I8">
        <v>877</v>
      </c>
      <c r="J8">
        <v>642</v>
      </c>
      <c r="K8">
        <v>0.85</v>
      </c>
      <c r="L8">
        <v>0.85</v>
      </c>
      <c r="M8">
        <v>1.6E-2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s="30">
        <f>Table3[[#This Row],[75% Threshold, No CI]]/365</f>
        <v>2.6465753424657534</v>
      </c>
      <c r="V8" s="30">
        <f>Table3[[#This Row],[80% Threshold, No CI]]/365</f>
        <v>1.978082191780822</v>
      </c>
      <c r="W8" s="30">
        <f>Table3[[#This Row],[75% Threshold, Lwr 95% CI]]/365</f>
        <v>2.4027397260273973</v>
      </c>
      <c r="X8" s="30">
        <f>Table3[[#This Row],[80% Threshold, Lwr 95% CI]]/365</f>
        <v>1.7589041095890412</v>
      </c>
    </row>
    <row r="9" spans="1:24" hidden="1" x14ac:dyDescent="0.25">
      <c r="A9" t="s">
        <v>15</v>
      </c>
      <c r="B9" t="s">
        <v>87</v>
      </c>
      <c r="C9">
        <v>547.5</v>
      </c>
      <c r="E9" t="s">
        <v>13</v>
      </c>
      <c r="F9" t="s">
        <v>14</v>
      </c>
      <c r="G9">
        <v>1045</v>
      </c>
      <c r="H9">
        <v>785</v>
      </c>
      <c r="I9">
        <v>963</v>
      </c>
      <c r="J9">
        <v>714</v>
      </c>
      <c r="K9">
        <v>0.94</v>
      </c>
      <c r="L9">
        <v>0.93</v>
      </c>
      <c r="M9">
        <v>1.4E-2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30">
        <f>Table3[[#This Row],[75% Threshold, No CI]]/365</f>
        <v>2.8630136986301369</v>
      </c>
      <c r="V9" s="30">
        <f>Table3[[#This Row],[80% Threshold, No CI]]/365</f>
        <v>2.1506849315068495</v>
      </c>
      <c r="W9" s="30">
        <f>Table3[[#This Row],[75% Threshold, Lwr 95% CI]]/365</f>
        <v>2.6383561643835618</v>
      </c>
      <c r="X9" s="30">
        <f>Table3[[#This Row],[80% Threshold, Lwr 95% CI]]/365</f>
        <v>1.9561643835616438</v>
      </c>
    </row>
    <row r="10" spans="1:24" x14ac:dyDescent="0.25">
      <c r="A10" t="s">
        <v>16</v>
      </c>
      <c r="B10" t="s">
        <v>87</v>
      </c>
      <c r="C10">
        <v>547.5</v>
      </c>
      <c r="E10" t="s">
        <v>11</v>
      </c>
      <c r="F10" t="s">
        <v>12</v>
      </c>
      <c r="G10">
        <v>3118</v>
      </c>
      <c r="H10">
        <v>2471</v>
      </c>
      <c r="I10">
        <v>2842</v>
      </c>
      <c r="J10">
        <v>2218</v>
      </c>
      <c r="K10">
        <v>0.56000000000000005</v>
      </c>
      <c r="L10">
        <v>0.55000000000000004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 s="30">
        <f>Table3[[#This Row],[75% Threshold, No CI]]/365</f>
        <v>8.5424657534246577</v>
      </c>
      <c r="V10" s="30">
        <f>Table3[[#This Row],[80% Threshold, No CI]]/365</f>
        <v>6.7698630136986298</v>
      </c>
      <c r="W10" s="30">
        <f>Table3[[#This Row],[75% Threshold, Lwr 95% CI]]/365</f>
        <v>7.7863013698630139</v>
      </c>
      <c r="X10" s="30">
        <f>Table3[[#This Row],[80% Threshold, Lwr 95% CI]]/365</f>
        <v>6.0767123287671234</v>
      </c>
    </row>
    <row r="11" spans="1:24" x14ac:dyDescent="0.25">
      <c r="A11" t="s">
        <v>16</v>
      </c>
      <c r="B11" t="s">
        <v>87</v>
      </c>
      <c r="C11">
        <v>547.5</v>
      </c>
      <c r="E11" t="s">
        <v>13</v>
      </c>
      <c r="F11" t="s">
        <v>12</v>
      </c>
      <c r="G11">
        <v>2769</v>
      </c>
      <c r="H11">
        <v>2154</v>
      </c>
      <c r="I11">
        <v>2520</v>
      </c>
      <c r="J11">
        <v>1924</v>
      </c>
      <c r="K11">
        <v>0.71</v>
      </c>
      <c r="L11">
        <v>0.7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 s="30">
        <f>Table3[[#This Row],[75% Threshold, No CI]]/365</f>
        <v>7.5863013698630137</v>
      </c>
      <c r="V11" s="30">
        <f>Table3[[#This Row],[80% Threshold, No CI]]/365</f>
        <v>5.9013698630136986</v>
      </c>
      <c r="W11" s="30">
        <f>Table3[[#This Row],[75% Threshold, Lwr 95% CI]]/365</f>
        <v>6.904109589041096</v>
      </c>
      <c r="X11" s="30">
        <f>Table3[[#This Row],[80% Threshold, Lwr 95% CI]]/365</f>
        <v>5.2712328767123289</v>
      </c>
    </row>
    <row r="12" spans="1:24" hidden="1" x14ac:dyDescent="0.25">
      <c r="A12" t="s">
        <v>16</v>
      </c>
      <c r="B12" t="s">
        <v>87</v>
      </c>
      <c r="C12">
        <v>547.5</v>
      </c>
      <c r="E12" t="s">
        <v>11</v>
      </c>
      <c r="F12" t="s">
        <v>14</v>
      </c>
      <c r="J12">
        <v>2459</v>
      </c>
      <c r="K12">
        <v>0.56999999999999995</v>
      </c>
      <c r="L12">
        <v>0.56000000000000005</v>
      </c>
      <c r="M12">
        <v>0.17899999999999999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 s="30">
        <f>Table3[[#This Row],[75% Threshold, No CI]]/365</f>
        <v>0</v>
      </c>
      <c r="V12" s="30">
        <f>Table3[[#This Row],[80% Threshold, No CI]]/365</f>
        <v>0</v>
      </c>
      <c r="W12" s="30">
        <f>Table3[[#This Row],[75% Threshold, Lwr 95% CI]]/365</f>
        <v>0</v>
      </c>
      <c r="X12" s="30">
        <f>Table3[[#This Row],[80% Threshold, Lwr 95% CI]]/365</f>
        <v>6.7369863013698632</v>
      </c>
    </row>
    <row r="13" spans="1:24" hidden="1" x14ac:dyDescent="0.25">
      <c r="A13" t="s">
        <v>16</v>
      </c>
      <c r="B13" t="s">
        <v>87</v>
      </c>
      <c r="C13">
        <v>547.5</v>
      </c>
      <c r="E13" t="s">
        <v>13</v>
      </c>
      <c r="F13" t="s">
        <v>14</v>
      </c>
      <c r="K13">
        <v>0.76</v>
      </c>
      <c r="L13">
        <v>0.74</v>
      </c>
      <c r="M13">
        <v>1.7999999999999999E-2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 s="30">
        <f>Table3[[#This Row],[75% Threshold, No CI]]/365</f>
        <v>0</v>
      </c>
      <c r="V13" s="30">
        <f>Table3[[#This Row],[80% Threshold, No CI]]/365</f>
        <v>0</v>
      </c>
      <c r="W13" s="30">
        <f>Table3[[#This Row],[75% Threshold, Lwr 95% CI]]/365</f>
        <v>0</v>
      </c>
      <c r="X13" s="30">
        <f>Table3[[#This Row],[80% Threshold, Lwr 95% CI]]/365</f>
        <v>0</v>
      </c>
    </row>
    <row r="14" spans="1:24" x14ac:dyDescent="0.25">
      <c r="A14" t="s">
        <v>17</v>
      </c>
      <c r="B14" t="s">
        <v>87</v>
      </c>
      <c r="C14">
        <v>547.5</v>
      </c>
      <c r="E14" t="s">
        <v>11</v>
      </c>
      <c r="F14" t="s">
        <v>12</v>
      </c>
      <c r="G14">
        <v>3729</v>
      </c>
      <c r="H14">
        <v>2936</v>
      </c>
      <c r="I14">
        <v>3458</v>
      </c>
      <c r="J14">
        <v>2685</v>
      </c>
      <c r="K14">
        <v>0.56000000000000005</v>
      </c>
      <c r="L14">
        <v>0.55000000000000004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 s="30">
        <f>Table3[[#This Row],[75% Threshold, No CI]]/365</f>
        <v>10.216438356164383</v>
      </c>
      <c r="V14" s="30">
        <f>Table3[[#This Row],[80% Threshold, No CI]]/365</f>
        <v>8.043835616438356</v>
      </c>
      <c r="W14" s="30">
        <f>Table3[[#This Row],[75% Threshold, Lwr 95% CI]]/365</f>
        <v>9.4739726027397264</v>
      </c>
      <c r="X14" s="30">
        <f>Table3[[#This Row],[80% Threshold, Lwr 95% CI]]/365</f>
        <v>7.3561643835616435</v>
      </c>
    </row>
    <row r="15" spans="1:24" x14ac:dyDescent="0.25">
      <c r="A15" t="s">
        <v>17</v>
      </c>
      <c r="B15" t="s">
        <v>87</v>
      </c>
      <c r="C15">
        <v>547.5</v>
      </c>
      <c r="E15" t="s">
        <v>13</v>
      </c>
      <c r="F15" t="s">
        <v>12</v>
      </c>
      <c r="G15">
        <v>3519</v>
      </c>
      <c r="H15">
        <v>2774</v>
      </c>
      <c r="I15">
        <v>3130</v>
      </c>
      <c r="J15">
        <v>2417</v>
      </c>
      <c r="K15">
        <v>0.54</v>
      </c>
      <c r="L15">
        <v>0.52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 s="30">
        <f>Table3[[#This Row],[75% Threshold, No CI]]/365</f>
        <v>9.6410958904109592</v>
      </c>
      <c r="V15" s="30">
        <f>Table3[[#This Row],[80% Threshold, No CI]]/365</f>
        <v>7.6</v>
      </c>
      <c r="W15" s="30">
        <f>Table3[[#This Row],[75% Threshold, Lwr 95% CI]]/365</f>
        <v>8.5753424657534243</v>
      </c>
      <c r="X15" s="30">
        <f>Table3[[#This Row],[80% Threshold, Lwr 95% CI]]/365</f>
        <v>6.6219178082191785</v>
      </c>
    </row>
    <row r="16" spans="1:24" hidden="1" x14ac:dyDescent="0.25">
      <c r="A16" t="s">
        <v>17</v>
      </c>
      <c r="B16" t="s">
        <v>87</v>
      </c>
      <c r="C16">
        <v>547.5</v>
      </c>
      <c r="E16" t="s">
        <v>11</v>
      </c>
      <c r="F16" t="s">
        <v>14</v>
      </c>
      <c r="K16">
        <v>0.61</v>
      </c>
      <c r="L16">
        <v>0.59</v>
      </c>
      <c r="M16">
        <v>1.4999999999999999E-2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s="30">
        <f>Table3[[#This Row],[75% Threshold, No CI]]/365</f>
        <v>0</v>
      </c>
      <c r="V16" s="30">
        <f>Table3[[#This Row],[80% Threshold, No CI]]/365</f>
        <v>0</v>
      </c>
      <c r="W16" s="30">
        <f>Table3[[#This Row],[75% Threshold, Lwr 95% CI]]/365</f>
        <v>0</v>
      </c>
      <c r="X16" s="30">
        <f>Table3[[#This Row],[80% Threshold, Lwr 95% CI]]/365</f>
        <v>0</v>
      </c>
    </row>
    <row r="17" spans="1:24" hidden="1" x14ac:dyDescent="0.25">
      <c r="A17" t="s">
        <v>17</v>
      </c>
      <c r="B17" t="s">
        <v>87</v>
      </c>
      <c r="C17">
        <v>547.5</v>
      </c>
      <c r="E17" t="s">
        <v>13</v>
      </c>
      <c r="F17" t="s">
        <v>14</v>
      </c>
      <c r="K17">
        <v>0.61</v>
      </c>
      <c r="L17">
        <v>0.57999999999999996</v>
      </c>
      <c r="M17">
        <v>3.2000000000000001E-2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 s="30">
        <f>Table3[[#This Row],[75% Threshold, No CI]]/365</f>
        <v>0</v>
      </c>
      <c r="V17" s="30">
        <f>Table3[[#This Row],[80% Threshold, No CI]]/365</f>
        <v>0</v>
      </c>
      <c r="W17" s="30">
        <f>Table3[[#This Row],[75% Threshold, Lwr 95% CI]]/365</f>
        <v>0</v>
      </c>
      <c r="X17" s="30">
        <f>Table3[[#This Row],[80% Threshold, Lwr 95% CI]]/365</f>
        <v>0</v>
      </c>
    </row>
    <row r="18" spans="1:24" x14ac:dyDescent="0.25">
      <c r="A18" t="s">
        <v>18</v>
      </c>
      <c r="B18" t="s">
        <v>87</v>
      </c>
      <c r="C18">
        <v>547.5</v>
      </c>
      <c r="E18" t="s">
        <v>11</v>
      </c>
      <c r="F18" t="s">
        <v>12</v>
      </c>
      <c r="G18">
        <v>3183</v>
      </c>
      <c r="H18">
        <v>2522</v>
      </c>
      <c r="I18">
        <v>2639</v>
      </c>
      <c r="J18">
        <v>2020</v>
      </c>
      <c r="K18">
        <v>0.23</v>
      </c>
      <c r="L18">
        <v>0.21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 s="30">
        <f>Table3[[#This Row],[75% Threshold, No CI]]/365</f>
        <v>8.7205479452054799</v>
      </c>
      <c r="V18" s="30">
        <f>Table3[[#This Row],[80% Threshold, No CI]]/365</f>
        <v>6.9095890410958907</v>
      </c>
      <c r="W18" s="30">
        <f>Table3[[#This Row],[75% Threshold, Lwr 95% CI]]/365</f>
        <v>7.2301369863013702</v>
      </c>
      <c r="X18" s="30">
        <f>Table3[[#This Row],[80% Threshold, Lwr 95% CI]]/365</f>
        <v>5.5342465753424657</v>
      </c>
    </row>
    <row r="19" spans="1:24" x14ac:dyDescent="0.25">
      <c r="A19" t="s">
        <v>18</v>
      </c>
      <c r="B19" t="s">
        <v>87</v>
      </c>
      <c r="C19">
        <v>547.5</v>
      </c>
      <c r="E19" t="s">
        <v>13</v>
      </c>
      <c r="F19" t="s">
        <v>12</v>
      </c>
      <c r="G19">
        <v>3283</v>
      </c>
      <c r="H19">
        <v>2688</v>
      </c>
      <c r="I19">
        <v>2669</v>
      </c>
      <c r="J19">
        <v>2116</v>
      </c>
      <c r="K19">
        <v>0.3</v>
      </c>
      <c r="L19">
        <v>0.27</v>
      </c>
      <c r="M19">
        <v>1E-3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 s="30">
        <f>Table3[[#This Row],[75% Threshold, No CI]]/365</f>
        <v>8.9945205479452053</v>
      </c>
      <c r="V19" s="30">
        <f>Table3[[#This Row],[80% Threshold, No CI]]/365</f>
        <v>7.3643835616438356</v>
      </c>
      <c r="W19" s="30">
        <f>Table3[[#This Row],[75% Threshold, Lwr 95% CI]]/365</f>
        <v>7.3123287671232875</v>
      </c>
      <c r="X19" s="30">
        <f>Table3[[#This Row],[80% Threshold, Lwr 95% CI]]/365</f>
        <v>5.7972602739726025</v>
      </c>
    </row>
    <row r="20" spans="1:24" hidden="1" x14ac:dyDescent="0.25">
      <c r="A20" t="s">
        <v>18</v>
      </c>
      <c r="B20" t="s">
        <v>87</v>
      </c>
      <c r="C20">
        <v>547.5</v>
      </c>
      <c r="E20" t="s">
        <v>11</v>
      </c>
      <c r="F20" t="s">
        <v>14</v>
      </c>
      <c r="G20">
        <v>2258</v>
      </c>
      <c r="H20">
        <v>1999</v>
      </c>
      <c r="I20">
        <v>1939</v>
      </c>
      <c r="J20">
        <v>1705</v>
      </c>
      <c r="K20">
        <v>0.25</v>
      </c>
      <c r="L20">
        <v>0.22</v>
      </c>
      <c r="M20">
        <v>0.19700000000000001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 s="30">
        <f>Table3[[#This Row],[75% Threshold, No CI]]/365</f>
        <v>6.1863013698630134</v>
      </c>
      <c r="V20" s="30">
        <f>Table3[[#This Row],[80% Threshold, No CI]]/365</f>
        <v>5.4767123287671229</v>
      </c>
      <c r="W20" s="30">
        <f>Table3[[#This Row],[75% Threshold, Lwr 95% CI]]/365</f>
        <v>5.3123287671232875</v>
      </c>
      <c r="X20" s="30">
        <f>Table3[[#This Row],[80% Threshold, Lwr 95% CI]]/365</f>
        <v>4.6712328767123283</v>
      </c>
    </row>
    <row r="21" spans="1:24" hidden="1" x14ac:dyDescent="0.25">
      <c r="A21" t="s">
        <v>18</v>
      </c>
      <c r="B21" t="s">
        <v>87</v>
      </c>
      <c r="C21">
        <v>547.5</v>
      </c>
      <c r="E21" t="s">
        <v>13</v>
      </c>
      <c r="F21" t="s">
        <v>14</v>
      </c>
      <c r="G21">
        <v>2251</v>
      </c>
      <c r="H21">
        <v>2039</v>
      </c>
      <c r="I21">
        <v>1907</v>
      </c>
      <c r="J21">
        <v>1716</v>
      </c>
      <c r="K21">
        <v>0.34</v>
      </c>
      <c r="L21">
        <v>0.28999999999999998</v>
      </c>
      <c r="M21">
        <v>0.186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 s="30">
        <f>Table3[[#This Row],[75% Threshold, No CI]]/365</f>
        <v>6.1671232876712327</v>
      </c>
      <c r="V21" s="30">
        <f>Table3[[#This Row],[80% Threshold, No CI]]/365</f>
        <v>5.5863013698630137</v>
      </c>
      <c r="W21" s="30">
        <f>Table3[[#This Row],[75% Threshold, Lwr 95% CI]]/365</f>
        <v>5.2246575342465755</v>
      </c>
      <c r="X21" s="30">
        <f>Table3[[#This Row],[80% Threshold, Lwr 95% CI]]/365</f>
        <v>4.7013698630136984</v>
      </c>
    </row>
    <row r="22" spans="1:24" x14ac:dyDescent="0.25">
      <c r="A22" t="s">
        <v>19</v>
      </c>
      <c r="B22" t="s">
        <v>87</v>
      </c>
      <c r="C22">
        <v>547.5</v>
      </c>
      <c r="E22" t="s">
        <v>11</v>
      </c>
      <c r="F22" t="s">
        <v>12</v>
      </c>
      <c r="G22">
        <v>4534</v>
      </c>
      <c r="H22">
        <v>3708</v>
      </c>
      <c r="I22">
        <v>4028</v>
      </c>
      <c r="J22">
        <v>3244</v>
      </c>
      <c r="K22">
        <v>0.32</v>
      </c>
      <c r="L22">
        <v>0.31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 s="30">
        <f>Table3[[#This Row],[75% Threshold, No CI]]/365</f>
        <v>12.421917808219177</v>
      </c>
      <c r="V22" s="30">
        <f>Table3[[#This Row],[80% Threshold, No CI]]/365</f>
        <v>10.158904109589042</v>
      </c>
      <c r="W22" s="30">
        <f>Table3[[#This Row],[75% Threshold, Lwr 95% CI]]/365</f>
        <v>11.035616438356165</v>
      </c>
      <c r="X22" s="30">
        <f>Table3[[#This Row],[80% Threshold, Lwr 95% CI]]/365</f>
        <v>8.8876712328767127</v>
      </c>
    </row>
    <row r="23" spans="1:24" x14ac:dyDescent="0.25">
      <c r="A23" t="s">
        <v>19</v>
      </c>
      <c r="B23" t="s">
        <v>87</v>
      </c>
      <c r="C23">
        <v>547.5</v>
      </c>
      <c r="E23" t="s">
        <v>13</v>
      </c>
      <c r="F23" t="s">
        <v>12</v>
      </c>
      <c r="G23">
        <v>3581</v>
      </c>
      <c r="H23">
        <v>2900</v>
      </c>
      <c r="I23">
        <v>3365</v>
      </c>
      <c r="J23">
        <v>2701</v>
      </c>
      <c r="K23">
        <v>0.81</v>
      </c>
      <c r="L23">
        <v>0.81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30">
        <f>Table3[[#This Row],[75% Threshold, No CI]]/365</f>
        <v>9.8109589041095884</v>
      </c>
      <c r="V23" s="30">
        <f>Table3[[#This Row],[80% Threshold, No CI]]/365</f>
        <v>7.9452054794520546</v>
      </c>
      <c r="W23" s="30">
        <f>Table3[[#This Row],[75% Threshold, Lwr 95% CI]]/365</f>
        <v>9.2191780821917817</v>
      </c>
      <c r="X23" s="30">
        <f>Table3[[#This Row],[80% Threshold, Lwr 95% CI]]/365</f>
        <v>7.4</v>
      </c>
    </row>
    <row r="24" spans="1:24" hidden="1" x14ac:dyDescent="0.25">
      <c r="A24" t="s">
        <v>19</v>
      </c>
      <c r="B24" t="s">
        <v>87</v>
      </c>
      <c r="C24">
        <v>547.5</v>
      </c>
      <c r="E24" t="s">
        <v>11</v>
      </c>
      <c r="F24" t="s">
        <v>14</v>
      </c>
      <c r="G24">
        <v>3226</v>
      </c>
      <c r="H24">
        <v>2834</v>
      </c>
      <c r="I24">
        <v>2620</v>
      </c>
      <c r="J24">
        <v>2318</v>
      </c>
      <c r="K24">
        <v>0.32</v>
      </c>
      <c r="L24">
        <v>0.3</v>
      </c>
      <c r="M24">
        <v>0.50900000000000001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 s="30">
        <f>Table3[[#This Row],[75% Threshold, No CI]]/365</f>
        <v>8.838356164383562</v>
      </c>
      <c r="V24" s="30">
        <f>Table3[[#This Row],[80% Threshold, No CI]]/365</f>
        <v>7.7643835616438359</v>
      </c>
      <c r="W24" s="30">
        <f>Table3[[#This Row],[75% Threshold, Lwr 95% CI]]/365</f>
        <v>7.1780821917808222</v>
      </c>
      <c r="X24" s="30">
        <f>Table3[[#This Row],[80% Threshold, Lwr 95% CI]]/365</f>
        <v>6.3506849315068497</v>
      </c>
    </row>
    <row r="25" spans="1:24" hidden="1" x14ac:dyDescent="0.25">
      <c r="A25" t="s">
        <v>19</v>
      </c>
      <c r="B25" t="s">
        <v>87</v>
      </c>
      <c r="C25">
        <v>547.5</v>
      </c>
      <c r="E25" t="s">
        <v>13</v>
      </c>
      <c r="F25" t="s">
        <v>14</v>
      </c>
      <c r="G25">
        <v>2862</v>
      </c>
      <c r="H25">
        <v>2467</v>
      </c>
      <c r="I25">
        <v>2587</v>
      </c>
      <c r="J25">
        <v>2243</v>
      </c>
      <c r="K25">
        <v>0.82</v>
      </c>
      <c r="L25">
        <v>0.81</v>
      </c>
      <c r="M25">
        <v>0.246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 s="30">
        <f>Table3[[#This Row],[75% Threshold, No CI]]/365</f>
        <v>7.8410958904109593</v>
      </c>
      <c r="V25" s="30">
        <f>Table3[[#This Row],[80% Threshold, No CI]]/365</f>
        <v>6.7589041095890412</v>
      </c>
      <c r="W25" s="30">
        <f>Table3[[#This Row],[75% Threshold, Lwr 95% CI]]/365</f>
        <v>7.087671232876712</v>
      </c>
      <c r="X25" s="30">
        <f>Table3[[#This Row],[80% Threshold, Lwr 95% CI]]/365</f>
        <v>6.1452054794520548</v>
      </c>
    </row>
    <row r="26" spans="1:24" x14ac:dyDescent="0.25">
      <c r="A26" t="s">
        <v>20</v>
      </c>
      <c r="B26" t="s">
        <v>87</v>
      </c>
      <c r="C26">
        <v>547.5</v>
      </c>
      <c r="E26" t="s">
        <v>11</v>
      </c>
      <c r="F26" t="s">
        <v>12</v>
      </c>
      <c r="G26">
        <v>1031</v>
      </c>
      <c r="H26">
        <v>749</v>
      </c>
      <c r="I26">
        <v>725</v>
      </c>
      <c r="J26">
        <v>456</v>
      </c>
      <c r="K26">
        <v>0.31</v>
      </c>
      <c r="L26">
        <v>0.3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 s="30">
        <f>Table3[[#This Row],[75% Threshold, No CI]]/365</f>
        <v>2.8246575342465752</v>
      </c>
      <c r="V26" s="30">
        <f>Table3[[#This Row],[80% Threshold, No CI]]/365</f>
        <v>2.0520547945205481</v>
      </c>
      <c r="W26" s="30">
        <f>Table3[[#This Row],[75% Threshold, Lwr 95% CI]]/365</f>
        <v>1.9863013698630136</v>
      </c>
      <c r="X26" s="30">
        <f>Table3[[#This Row],[80% Threshold, Lwr 95% CI]]/365</f>
        <v>1.2493150684931507</v>
      </c>
    </row>
    <row r="27" spans="1:24" x14ac:dyDescent="0.25">
      <c r="A27" t="s">
        <v>20</v>
      </c>
      <c r="B27" t="s">
        <v>87</v>
      </c>
      <c r="C27">
        <v>547.5</v>
      </c>
      <c r="E27" t="s">
        <v>13</v>
      </c>
      <c r="F27" t="s">
        <v>12</v>
      </c>
      <c r="G27">
        <v>1335</v>
      </c>
      <c r="H27">
        <v>1063</v>
      </c>
      <c r="I27">
        <v>1060</v>
      </c>
      <c r="J27">
        <v>799</v>
      </c>
      <c r="K27">
        <v>0.57999999999999996</v>
      </c>
      <c r="L27">
        <v>0.56000000000000005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 s="30">
        <f>Table3[[#This Row],[75% Threshold, No CI]]/365</f>
        <v>3.6575342465753424</v>
      </c>
      <c r="V27" s="30">
        <f>Table3[[#This Row],[80% Threshold, No CI]]/365</f>
        <v>2.9123287671232876</v>
      </c>
      <c r="W27" s="30">
        <f>Table3[[#This Row],[75% Threshold, Lwr 95% CI]]/365</f>
        <v>2.904109589041096</v>
      </c>
      <c r="X27" s="30">
        <f>Table3[[#This Row],[80% Threshold, Lwr 95% CI]]/365</f>
        <v>2.1890410958904107</v>
      </c>
    </row>
    <row r="28" spans="1:24" hidden="1" x14ac:dyDescent="0.25">
      <c r="A28" t="s">
        <v>20</v>
      </c>
      <c r="B28" t="s">
        <v>87</v>
      </c>
      <c r="C28">
        <v>547.5</v>
      </c>
      <c r="E28" t="s">
        <v>11</v>
      </c>
      <c r="F28" t="s">
        <v>14</v>
      </c>
      <c r="G28">
        <v>731</v>
      </c>
      <c r="H28">
        <v>540</v>
      </c>
      <c r="I28">
        <v>533</v>
      </c>
      <c r="J28">
        <v>362</v>
      </c>
      <c r="K28">
        <v>0.38</v>
      </c>
      <c r="L28">
        <v>0.36</v>
      </c>
      <c r="M28">
        <v>1.4999999999999999E-2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 s="30">
        <f>Table3[[#This Row],[75% Threshold, No CI]]/365</f>
        <v>2.0027397260273974</v>
      </c>
      <c r="V28" s="30">
        <f>Table3[[#This Row],[80% Threshold, No CI]]/365</f>
        <v>1.4794520547945205</v>
      </c>
      <c r="W28" s="30">
        <f>Table3[[#This Row],[75% Threshold, Lwr 95% CI]]/365</f>
        <v>1.4602739726027398</v>
      </c>
      <c r="X28" s="30">
        <f>Table3[[#This Row],[80% Threshold, Lwr 95% CI]]/365</f>
        <v>0.99178082191780825</v>
      </c>
    </row>
    <row r="29" spans="1:24" hidden="1" x14ac:dyDescent="0.25">
      <c r="A29" t="s">
        <v>20</v>
      </c>
      <c r="B29" t="s">
        <v>87</v>
      </c>
      <c r="C29">
        <v>547.5</v>
      </c>
      <c r="E29" t="s">
        <v>13</v>
      </c>
      <c r="F29" t="s">
        <v>14</v>
      </c>
      <c r="G29">
        <v>1212</v>
      </c>
      <c r="H29">
        <v>898</v>
      </c>
      <c r="I29">
        <v>922</v>
      </c>
      <c r="J29">
        <v>676</v>
      </c>
      <c r="K29">
        <v>0.61</v>
      </c>
      <c r="L29">
        <v>0.57999999999999996</v>
      </c>
      <c r="M29">
        <v>0.14699999999999999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 s="30">
        <f>Table3[[#This Row],[75% Threshold, No CI]]/365</f>
        <v>3.3205479452054796</v>
      </c>
      <c r="V29" s="30">
        <f>Table3[[#This Row],[80% Threshold, No CI]]/365</f>
        <v>2.4602739726027396</v>
      </c>
      <c r="W29" s="30">
        <f>Table3[[#This Row],[75% Threshold, Lwr 95% CI]]/365</f>
        <v>2.526027397260274</v>
      </c>
      <c r="X29" s="30">
        <f>Table3[[#This Row],[80% Threshold, Lwr 95% CI]]/365</f>
        <v>1.8520547945205479</v>
      </c>
    </row>
    <row r="30" spans="1:24" x14ac:dyDescent="0.25">
      <c r="A30" t="s">
        <v>21</v>
      </c>
      <c r="B30" t="s">
        <v>87</v>
      </c>
      <c r="C30">
        <v>547.5</v>
      </c>
      <c r="E30" t="s">
        <v>11</v>
      </c>
      <c r="F30" t="s">
        <v>12</v>
      </c>
      <c r="G30">
        <v>1516</v>
      </c>
      <c r="H30">
        <v>1201</v>
      </c>
      <c r="I30">
        <v>1402</v>
      </c>
      <c r="J30">
        <v>1092</v>
      </c>
      <c r="K30">
        <v>0.82</v>
      </c>
      <c r="L30">
        <v>0.82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s="30">
        <f>Table3[[#This Row],[75% Threshold, No CI]]/365</f>
        <v>4.1534246575342468</v>
      </c>
      <c r="V30" s="30">
        <f>Table3[[#This Row],[80% Threshold, No CI]]/365</f>
        <v>3.2904109589041095</v>
      </c>
      <c r="W30" s="30">
        <f>Table3[[#This Row],[75% Threshold, Lwr 95% CI]]/365</f>
        <v>3.8410958904109589</v>
      </c>
      <c r="X30" s="30">
        <f>Table3[[#This Row],[80% Threshold, Lwr 95% CI]]/365</f>
        <v>2.9917808219178084</v>
      </c>
    </row>
    <row r="31" spans="1:24" ht="13.8" thickBot="1" x14ac:dyDescent="0.3">
      <c r="A31" t="s">
        <v>21</v>
      </c>
      <c r="B31" t="s">
        <v>87</v>
      </c>
      <c r="C31">
        <v>547.5</v>
      </c>
      <c r="E31" t="s">
        <v>13</v>
      </c>
      <c r="F31" t="s">
        <v>12</v>
      </c>
      <c r="G31">
        <v>1495</v>
      </c>
      <c r="H31">
        <v>1192</v>
      </c>
      <c r="I31">
        <v>1380</v>
      </c>
      <c r="J31">
        <v>1081</v>
      </c>
      <c r="K31">
        <v>0.9</v>
      </c>
      <c r="L31">
        <v>0.89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 s="30">
        <f>Table3[[#This Row],[75% Threshold, No CI]]/365</f>
        <v>4.095890410958904</v>
      </c>
      <c r="V31" s="30">
        <f>Table3[[#This Row],[80% Threshold, No CI]]/365</f>
        <v>3.2657534246575342</v>
      </c>
      <c r="W31" s="30">
        <f>Table3[[#This Row],[75% Threshold, Lwr 95% CI]]/365</f>
        <v>3.7808219178082192</v>
      </c>
      <c r="X31" s="30">
        <f>Table3[[#This Row],[80% Threshold, Lwr 95% CI]]/365</f>
        <v>2.9616438356164383</v>
      </c>
    </row>
    <row r="32" spans="1:24" ht="13.8" hidden="1" thickBot="1" x14ac:dyDescent="0.3">
      <c r="A32" t="s">
        <v>21</v>
      </c>
      <c r="B32" t="s">
        <v>87</v>
      </c>
      <c r="C32">
        <v>547.5</v>
      </c>
      <c r="E32" t="s">
        <v>11</v>
      </c>
      <c r="F32" t="s">
        <v>14</v>
      </c>
      <c r="G32">
        <v>1519</v>
      </c>
      <c r="H32">
        <v>1108</v>
      </c>
      <c r="I32">
        <v>1353</v>
      </c>
      <c r="J32">
        <v>1004</v>
      </c>
      <c r="K32">
        <v>0.84</v>
      </c>
      <c r="L32">
        <v>0.83</v>
      </c>
      <c r="M32">
        <v>2.1000000000000001E-2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 s="30">
        <f>Table3[[#This Row],[75% Threshold, No CI]]/365</f>
        <v>4.161643835616438</v>
      </c>
      <c r="V32" s="30">
        <f>Table3[[#This Row],[80% Threshold, No CI]]/365</f>
        <v>3.0356164383561643</v>
      </c>
      <c r="W32" s="30">
        <f>Table3[[#This Row],[75% Threshold, Lwr 95% CI]]/365</f>
        <v>3.7068493150684931</v>
      </c>
      <c r="X32" s="30">
        <f>Table3[[#This Row],[80% Threshold, Lwr 95% CI]]/365</f>
        <v>2.7506849315068491</v>
      </c>
    </row>
    <row r="33" spans="1:24" ht="13.8" hidden="1" thickBot="1" x14ac:dyDescent="0.3">
      <c r="A33" t="s">
        <v>21</v>
      </c>
      <c r="B33" t="s">
        <v>87</v>
      </c>
      <c r="C33">
        <v>547.5</v>
      </c>
      <c r="E33" t="s">
        <v>13</v>
      </c>
      <c r="F33" t="s">
        <v>14</v>
      </c>
      <c r="G33">
        <v>1492</v>
      </c>
      <c r="H33">
        <v>1105</v>
      </c>
      <c r="I33">
        <v>1327</v>
      </c>
      <c r="J33">
        <v>998</v>
      </c>
      <c r="K33">
        <v>0.91</v>
      </c>
      <c r="L33">
        <v>0.91</v>
      </c>
      <c r="M33">
        <v>2.5999999999999999E-2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30">
        <f>Table3[[#This Row],[75% Threshold, No CI]]/365</f>
        <v>4.087671232876712</v>
      </c>
      <c r="V33" s="30">
        <f>Table3[[#This Row],[80% Threshold, No CI]]/365</f>
        <v>3.0273972602739727</v>
      </c>
      <c r="W33" s="30">
        <f>Table3[[#This Row],[75% Threshold, Lwr 95% CI]]/365</f>
        <v>3.6356164383561644</v>
      </c>
      <c r="X33" s="30">
        <f>Table3[[#This Row],[80% Threshold, Lwr 95% CI]]/365</f>
        <v>2.7342465753424658</v>
      </c>
    </row>
    <row r="34" spans="1:24" x14ac:dyDescent="0.25">
      <c r="A34" s="2" t="s">
        <v>22</v>
      </c>
      <c r="B34" s="3" t="s">
        <v>87</v>
      </c>
      <c r="C34" s="3">
        <v>547.5</v>
      </c>
      <c r="D34" s="3"/>
      <c r="E34" s="3" t="s">
        <v>11</v>
      </c>
      <c r="F34" s="3" t="s">
        <v>12</v>
      </c>
      <c r="G34" s="3">
        <v>2573</v>
      </c>
      <c r="H34" s="3">
        <v>2068</v>
      </c>
      <c r="I34" s="3">
        <v>2457</v>
      </c>
      <c r="J34" s="3">
        <v>1959</v>
      </c>
      <c r="K34" s="3">
        <v>0.87</v>
      </c>
      <c r="L34" s="3">
        <v>0.87</v>
      </c>
      <c r="M34" s="3">
        <v>0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4">
        <v>1</v>
      </c>
      <c r="U34" s="30">
        <f>Table3[[#This Row],[75% Threshold, No CI]]/365</f>
        <v>7.0493150684931507</v>
      </c>
      <c r="V34" s="30">
        <f>Table3[[#This Row],[80% Threshold, No CI]]/365</f>
        <v>5.6657534246575345</v>
      </c>
      <c r="W34" s="30">
        <f>Table3[[#This Row],[75% Threshold, Lwr 95% CI]]/365</f>
        <v>6.7315068493150685</v>
      </c>
      <c r="X34" s="30">
        <f>Table3[[#This Row],[80% Threshold, Lwr 95% CI]]/365</f>
        <v>5.3671232876712329</v>
      </c>
    </row>
    <row r="35" spans="1:24" x14ac:dyDescent="0.25">
      <c r="A35" s="5" t="s">
        <v>22</v>
      </c>
      <c r="B35" s="18" t="s">
        <v>87</v>
      </c>
      <c r="C35" s="18">
        <v>547.5</v>
      </c>
      <c r="D35" s="18"/>
      <c r="E35" s="18" t="s">
        <v>13</v>
      </c>
      <c r="F35" s="18" t="s">
        <v>12</v>
      </c>
      <c r="G35" s="18">
        <v>2366</v>
      </c>
      <c r="H35" s="18">
        <v>1904</v>
      </c>
      <c r="I35" s="18">
        <v>2244</v>
      </c>
      <c r="J35" s="18">
        <v>1789</v>
      </c>
      <c r="K35" s="18">
        <v>0.9</v>
      </c>
      <c r="L35" s="18">
        <v>0.9</v>
      </c>
      <c r="M35" s="18">
        <v>0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18">
        <v>1</v>
      </c>
      <c r="T35" s="6">
        <v>1</v>
      </c>
      <c r="U35" s="30">
        <f>Table3[[#This Row],[75% Threshold, No CI]]/365</f>
        <v>6.4821917808219176</v>
      </c>
      <c r="V35" s="30">
        <f>Table3[[#This Row],[80% Threshold, No CI]]/365</f>
        <v>5.2164383561643834</v>
      </c>
      <c r="W35" s="30">
        <f>Table3[[#This Row],[75% Threshold, Lwr 95% CI]]/365</f>
        <v>6.1479452054794521</v>
      </c>
      <c r="X35" s="30">
        <f>Table3[[#This Row],[80% Threshold, Lwr 95% CI]]/365</f>
        <v>4.9013698630136986</v>
      </c>
    </row>
    <row r="36" spans="1:24" hidden="1" x14ac:dyDescent="0.25">
      <c r="A36" s="5" t="s">
        <v>22</v>
      </c>
      <c r="B36" s="18" t="s">
        <v>87</v>
      </c>
      <c r="C36" s="18">
        <v>547.5</v>
      </c>
      <c r="D36" s="18"/>
      <c r="E36" s="18" t="s">
        <v>11</v>
      </c>
      <c r="F36" s="18" t="s">
        <v>14</v>
      </c>
      <c r="G36" s="18">
        <v>2821</v>
      </c>
      <c r="H36" s="18">
        <v>2156</v>
      </c>
      <c r="I36" s="18">
        <v>2460</v>
      </c>
      <c r="J36" s="18">
        <v>1952</v>
      </c>
      <c r="K36" s="18">
        <v>0.87</v>
      </c>
      <c r="L36" s="18">
        <v>0.87</v>
      </c>
      <c r="M36" s="18">
        <v>0.46700000000000003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18">
        <v>1</v>
      </c>
      <c r="T36" s="6">
        <v>0</v>
      </c>
      <c r="U36" s="30">
        <f>Table3[[#This Row],[75% Threshold, No CI]]/365</f>
        <v>7.7287671232876711</v>
      </c>
      <c r="V36" s="30">
        <f>Table3[[#This Row],[80% Threshold, No CI]]/365</f>
        <v>5.9068493150684933</v>
      </c>
      <c r="W36" s="30">
        <f>Table3[[#This Row],[75% Threshold, Lwr 95% CI]]/365</f>
        <v>6.7397260273972606</v>
      </c>
      <c r="X36" s="30">
        <f>Table3[[#This Row],[80% Threshold, Lwr 95% CI]]/365</f>
        <v>5.3479452054794523</v>
      </c>
    </row>
    <row r="37" spans="1:24" hidden="1" x14ac:dyDescent="0.25">
      <c r="A37" s="5" t="s">
        <v>22</v>
      </c>
      <c r="B37" s="18" t="s">
        <v>87</v>
      </c>
      <c r="C37" s="18">
        <v>547.5</v>
      </c>
      <c r="D37" s="18"/>
      <c r="E37" s="18" t="s">
        <v>13</v>
      </c>
      <c r="F37" s="18" t="s">
        <v>14</v>
      </c>
      <c r="G37" s="18">
        <v>2546</v>
      </c>
      <c r="H37" s="18">
        <v>1963</v>
      </c>
      <c r="I37" s="18">
        <v>2203</v>
      </c>
      <c r="J37" s="18">
        <v>1757</v>
      </c>
      <c r="K37" s="18">
        <v>0.9</v>
      </c>
      <c r="L37" s="18">
        <v>0.9</v>
      </c>
      <c r="M37" s="18">
        <v>0.52600000000000002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18">
        <v>1</v>
      </c>
      <c r="T37" s="6">
        <v>0</v>
      </c>
      <c r="U37" s="30">
        <f>Table3[[#This Row],[75% Threshold, No CI]]/365</f>
        <v>6.9753424657534246</v>
      </c>
      <c r="V37" s="30">
        <f>Table3[[#This Row],[80% Threshold, No CI]]/365</f>
        <v>5.3780821917808215</v>
      </c>
      <c r="W37" s="30">
        <f>Table3[[#This Row],[75% Threshold, Lwr 95% CI]]/365</f>
        <v>6.0356164383561648</v>
      </c>
      <c r="X37" s="30">
        <f>Table3[[#This Row],[80% Threshold, Lwr 95% CI]]/365</f>
        <v>4.8136986301369866</v>
      </c>
    </row>
    <row r="38" spans="1:24" x14ac:dyDescent="0.25">
      <c r="A38" s="5" t="s">
        <v>23</v>
      </c>
      <c r="B38" s="18" t="s">
        <v>87</v>
      </c>
      <c r="C38" s="18">
        <v>547.5</v>
      </c>
      <c r="D38" s="18"/>
      <c r="E38" s="18" t="s">
        <v>11</v>
      </c>
      <c r="F38" s="18" t="s">
        <v>12</v>
      </c>
      <c r="G38" s="18">
        <v>4263</v>
      </c>
      <c r="H38" s="18">
        <v>3479</v>
      </c>
      <c r="I38" s="18">
        <v>3917</v>
      </c>
      <c r="J38" s="18">
        <v>3163</v>
      </c>
      <c r="K38" s="18">
        <v>0.51</v>
      </c>
      <c r="L38" s="18">
        <v>0.5</v>
      </c>
      <c r="M38" s="18">
        <v>0</v>
      </c>
      <c r="N38" s="18">
        <v>1</v>
      </c>
      <c r="O38" s="18">
        <v>1</v>
      </c>
      <c r="P38" s="18">
        <v>1</v>
      </c>
      <c r="Q38" s="18">
        <v>1</v>
      </c>
      <c r="R38" s="18">
        <v>0</v>
      </c>
      <c r="S38" s="18">
        <v>0</v>
      </c>
      <c r="T38" s="6">
        <v>1</v>
      </c>
      <c r="U38" s="30">
        <f>Table3[[#This Row],[75% Threshold, No CI]]/365</f>
        <v>11.67945205479452</v>
      </c>
      <c r="V38" s="30">
        <f>Table3[[#This Row],[80% Threshold, No CI]]/365</f>
        <v>9.5315068493150683</v>
      </c>
      <c r="W38" s="30">
        <f>Table3[[#This Row],[75% Threshold, Lwr 95% CI]]/365</f>
        <v>10.731506849315069</v>
      </c>
      <c r="X38" s="30">
        <f>Table3[[#This Row],[80% Threshold, Lwr 95% CI]]/365</f>
        <v>8.6657534246575345</v>
      </c>
    </row>
    <row r="39" spans="1:24" x14ac:dyDescent="0.25">
      <c r="A39" s="5" t="s">
        <v>23</v>
      </c>
      <c r="B39" s="18" t="s">
        <v>87</v>
      </c>
      <c r="C39" s="18">
        <v>547.5</v>
      </c>
      <c r="D39" s="18"/>
      <c r="E39" s="18" t="s">
        <v>13</v>
      </c>
      <c r="F39" s="18" t="s">
        <v>12</v>
      </c>
      <c r="G39" s="18">
        <v>3676</v>
      </c>
      <c r="H39" s="18">
        <v>2980</v>
      </c>
      <c r="I39" s="18">
        <v>3404</v>
      </c>
      <c r="J39" s="18">
        <v>2728</v>
      </c>
      <c r="K39" s="18">
        <v>0.72</v>
      </c>
      <c r="L39" s="18">
        <v>0.71</v>
      </c>
      <c r="M39" s="18">
        <v>0</v>
      </c>
      <c r="N39" s="18">
        <v>1</v>
      </c>
      <c r="O39" s="18">
        <v>1</v>
      </c>
      <c r="P39" s="18">
        <v>1</v>
      </c>
      <c r="Q39" s="18">
        <v>1</v>
      </c>
      <c r="R39" s="18">
        <v>0</v>
      </c>
      <c r="S39" s="18">
        <v>0</v>
      </c>
      <c r="T39" s="6">
        <v>1</v>
      </c>
      <c r="U39" s="30">
        <f>Table3[[#This Row],[75% Threshold, No CI]]/365</f>
        <v>10.07123287671233</v>
      </c>
      <c r="V39" s="30">
        <f>Table3[[#This Row],[80% Threshold, No CI]]/365</f>
        <v>8.1643835616438363</v>
      </c>
      <c r="W39" s="30">
        <f>Table3[[#This Row],[75% Threshold, Lwr 95% CI]]/365</f>
        <v>9.3260273972602743</v>
      </c>
      <c r="X39" s="30">
        <f>Table3[[#This Row],[80% Threshold, Lwr 95% CI]]/365</f>
        <v>7.4739726027397264</v>
      </c>
    </row>
    <row r="40" spans="1:24" hidden="1" x14ac:dyDescent="0.25">
      <c r="A40" s="5" t="s">
        <v>23</v>
      </c>
      <c r="B40" s="18" t="s">
        <v>87</v>
      </c>
      <c r="C40" s="18">
        <v>547.5</v>
      </c>
      <c r="D40" s="18"/>
      <c r="E40" s="18" t="s">
        <v>11</v>
      </c>
      <c r="F40" s="18" t="s">
        <v>14</v>
      </c>
      <c r="G40" s="18">
        <v>3248</v>
      </c>
      <c r="H40" s="18">
        <v>2824</v>
      </c>
      <c r="I40" s="18">
        <v>2734</v>
      </c>
      <c r="J40" s="18">
        <v>2400</v>
      </c>
      <c r="K40" s="18">
        <v>0.51</v>
      </c>
      <c r="L40" s="18">
        <v>0.49</v>
      </c>
      <c r="M40" s="18">
        <v>0.44500000000000001</v>
      </c>
      <c r="N40" s="18">
        <v>1</v>
      </c>
      <c r="O40" s="18">
        <v>1</v>
      </c>
      <c r="P40" s="18">
        <v>1</v>
      </c>
      <c r="Q40" s="18">
        <v>1</v>
      </c>
      <c r="R40" s="18">
        <v>0</v>
      </c>
      <c r="S40" s="18">
        <v>0</v>
      </c>
      <c r="T40" s="6">
        <v>0</v>
      </c>
      <c r="U40" s="30">
        <f>Table3[[#This Row],[75% Threshold, No CI]]/365</f>
        <v>8.8986301369863021</v>
      </c>
      <c r="V40" s="30">
        <f>Table3[[#This Row],[80% Threshold, No CI]]/365</f>
        <v>7.7369863013698632</v>
      </c>
      <c r="W40" s="30">
        <f>Table3[[#This Row],[75% Threshold, Lwr 95% CI]]/365</f>
        <v>7.4904109589041097</v>
      </c>
      <c r="X40" s="30">
        <f>Table3[[#This Row],[80% Threshold, Lwr 95% CI]]/365</f>
        <v>6.5753424657534243</v>
      </c>
    </row>
    <row r="41" spans="1:24" hidden="1" x14ac:dyDescent="0.25">
      <c r="A41" s="5" t="s">
        <v>23</v>
      </c>
      <c r="B41" s="18" t="s">
        <v>87</v>
      </c>
      <c r="C41" s="18">
        <v>547.5</v>
      </c>
      <c r="D41" s="18"/>
      <c r="E41" s="18" t="s">
        <v>13</v>
      </c>
      <c r="F41" s="18" t="s">
        <v>14</v>
      </c>
      <c r="G41" s="18">
        <v>3263</v>
      </c>
      <c r="H41" s="18">
        <v>2735</v>
      </c>
      <c r="I41" s="18">
        <v>2699</v>
      </c>
      <c r="J41" s="18">
        <v>2307</v>
      </c>
      <c r="K41" s="18">
        <v>0.72</v>
      </c>
      <c r="L41" s="18">
        <v>0.7</v>
      </c>
      <c r="M41" s="18">
        <v>0.76500000000000001</v>
      </c>
      <c r="N41" s="18">
        <v>1</v>
      </c>
      <c r="O41" s="18">
        <v>1</v>
      </c>
      <c r="P41" s="18">
        <v>1</v>
      </c>
      <c r="Q41" s="18">
        <v>1</v>
      </c>
      <c r="R41" s="18">
        <v>0</v>
      </c>
      <c r="S41" s="18">
        <v>0</v>
      </c>
      <c r="T41" s="6">
        <v>0</v>
      </c>
      <c r="U41" s="30">
        <f>Table3[[#This Row],[75% Threshold, No CI]]/365</f>
        <v>8.9397260273972599</v>
      </c>
      <c r="V41" s="30">
        <f>Table3[[#This Row],[80% Threshold, No CI]]/365</f>
        <v>7.493150684931507</v>
      </c>
      <c r="W41" s="30">
        <f>Table3[[#This Row],[75% Threshold, Lwr 95% CI]]/365</f>
        <v>7.3945205479452056</v>
      </c>
      <c r="X41" s="30">
        <f>Table3[[#This Row],[80% Threshold, Lwr 95% CI]]/365</f>
        <v>6.3205479452054796</v>
      </c>
    </row>
    <row r="42" spans="1:24" x14ac:dyDescent="0.25">
      <c r="A42" s="5" t="s">
        <v>24</v>
      </c>
      <c r="B42" s="18" t="s">
        <v>87</v>
      </c>
      <c r="C42" s="18">
        <v>547.5</v>
      </c>
      <c r="D42" s="18"/>
      <c r="E42" s="18" t="s">
        <v>11</v>
      </c>
      <c r="F42" s="18" t="s">
        <v>12</v>
      </c>
      <c r="G42" s="18">
        <v>9067</v>
      </c>
      <c r="H42" s="18">
        <v>7466</v>
      </c>
      <c r="I42" s="18">
        <v>7782</v>
      </c>
      <c r="J42" s="18">
        <v>6322</v>
      </c>
      <c r="K42" s="18">
        <v>0.12</v>
      </c>
      <c r="L42" s="18">
        <v>0.1</v>
      </c>
      <c r="M42" s="18">
        <v>0.01</v>
      </c>
      <c r="N42" s="18">
        <v>1</v>
      </c>
      <c r="O42" s="18">
        <v>1</v>
      </c>
      <c r="P42" s="18">
        <v>1</v>
      </c>
      <c r="Q42" s="18">
        <v>1</v>
      </c>
      <c r="R42" s="18">
        <v>0</v>
      </c>
      <c r="S42" s="18">
        <v>0</v>
      </c>
      <c r="T42" s="6">
        <v>1</v>
      </c>
      <c r="U42" s="30">
        <f>Table3[[#This Row],[75% Threshold, No CI]]/365</f>
        <v>24.841095890410958</v>
      </c>
      <c r="V42" s="30">
        <f>Table3[[#This Row],[80% Threshold, No CI]]/365</f>
        <v>20.454794520547946</v>
      </c>
      <c r="W42" s="30">
        <f>Table3[[#This Row],[75% Threshold, Lwr 95% CI]]/365</f>
        <v>21.32054794520548</v>
      </c>
      <c r="X42" s="30">
        <f>Table3[[#This Row],[80% Threshold, Lwr 95% CI]]/365</f>
        <v>17.32054794520548</v>
      </c>
    </row>
    <row r="43" spans="1:24" x14ac:dyDescent="0.25">
      <c r="A43" s="5" t="s">
        <v>24</v>
      </c>
      <c r="B43" s="18" t="s">
        <v>87</v>
      </c>
      <c r="C43" s="18">
        <v>547.5</v>
      </c>
      <c r="D43" s="18"/>
      <c r="E43" s="18" t="s">
        <v>13</v>
      </c>
      <c r="F43" s="18" t="s">
        <v>12</v>
      </c>
      <c r="G43" s="18">
        <v>6896</v>
      </c>
      <c r="H43" s="18">
        <v>5679</v>
      </c>
      <c r="I43" s="18">
        <v>5903</v>
      </c>
      <c r="J43" s="18">
        <v>4783</v>
      </c>
      <c r="K43" s="18">
        <v>0.24</v>
      </c>
      <c r="L43" s="18">
        <v>0.21</v>
      </c>
      <c r="M43" s="18">
        <v>5.0000000000000001E-3</v>
      </c>
      <c r="N43" s="18">
        <v>1</v>
      </c>
      <c r="O43" s="18">
        <v>1</v>
      </c>
      <c r="P43" s="18">
        <v>1</v>
      </c>
      <c r="Q43" s="18">
        <v>1</v>
      </c>
      <c r="R43" s="18">
        <v>0</v>
      </c>
      <c r="S43" s="18">
        <v>0</v>
      </c>
      <c r="T43" s="6">
        <v>1</v>
      </c>
      <c r="U43" s="30">
        <f>Table3[[#This Row],[75% Threshold, No CI]]/365</f>
        <v>18.893150684931506</v>
      </c>
      <c r="V43" s="30">
        <f>Table3[[#This Row],[80% Threshold, No CI]]/365</f>
        <v>15.558904109589042</v>
      </c>
      <c r="W43" s="30">
        <f>Table3[[#This Row],[75% Threshold, Lwr 95% CI]]/365</f>
        <v>16.172602739726027</v>
      </c>
      <c r="X43" s="30">
        <f>Table3[[#This Row],[80% Threshold, Lwr 95% CI]]/365</f>
        <v>13.104109589041096</v>
      </c>
    </row>
    <row r="44" spans="1:24" hidden="1" x14ac:dyDescent="0.25">
      <c r="A44" s="5" t="s">
        <v>24</v>
      </c>
      <c r="B44" s="18" t="s">
        <v>87</v>
      </c>
      <c r="C44" s="18">
        <v>547.5</v>
      </c>
      <c r="D44" s="18"/>
      <c r="E44" s="18" t="s">
        <v>11</v>
      </c>
      <c r="F44" s="18" t="s">
        <v>14</v>
      </c>
      <c r="G44" s="18">
        <v>2936</v>
      </c>
      <c r="H44" s="18">
        <v>2718</v>
      </c>
      <c r="I44" s="18">
        <v>2629</v>
      </c>
      <c r="J44" s="18">
        <v>2430</v>
      </c>
      <c r="K44" s="18">
        <v>0.2</v>
      </c>
      <c r="L44" s="18">
        <v>0.17</v>
      </c>
      <c r="M44" s="18">
        <v>0.02</v>
      </c>
      <c r="N44" s="18">
        <v>1</v>
      </c>
      <c r="O44" s="18">
        <v>1</v>
      </c>
      <c r="P44" s="18">
        <v>1</v>
      </c>
      <c r="Q44" s="18">
        <v>1</v>
      </c>
      <c r="R44" s="18">
        <v>0</v>
      </c>
      <c r="S44" s="18">
        <v>0</v>
      </c>
      <c r="T44" s="6">
        <v>1</v>
      </c>
      <c r="U44" s="30">
        <f>Table3[[#This Row],[75% Threshold, No CI]]/365</f>
        <v>8.043835616438356</v>
      </c>
      <c r="V44" s="30">
        <f>Table3[[#This Row],[80% Threshold, No CI]]/365</f>
        <v>7.4465753424657537</v>
      </c>
      <c r="W44" s="30">
        <f>Table3[[#This Row],[75% Threshold, Lwr 95% CI]]/365</f>
        <v>7.2027397260273975</v>
      </c>
      <c r="X44" s="30">
        <f>Table3[[#This Row],[80% Threshold, Lwr 95% CI]]/365</f>
        <v>6.6575342465753424</v>
      </c>
    </row>
    <row r="45" spans="1:24" ht="13.8" hidden="1" thickBot="1" x14ac:dyDescent="0.3">
      <c r="A45" s="7" t="s">
        <v>24</v>
      </c>
      <c r="B45" s="8" t="s">
        <v>87</v>
      </c>
      <c r="C45" s="8">
        <v>547.5</v>
      </c>
      <c r="D45" s="8"/>
      <c r="E45" s="8" t="s">
        <v>13</v>
      </c>
      <c r="F45" s="8" t="s">
        <v>14</v>
      </c>
      <c r="G45" s="8">
        <v>2734</v>
      </c>
      <c r="H45" s="8">
        <v>2525</v>
      </c>
      <c r="I45" s="8">
        <v>2445</v>
      </c>
      <c r="J45" s="8">
        <v>2255</v>
      </c>
      <c r="K45" s="8">
        <v>0.36</v>
      </c>
      <c r="L45" s="8">
        <v>0.31</v>
      </c>
      <c r="M45" s="8">
        <v>2.5999999999999999E-2</v>
      </c>
      <c r="N45" s="8">
        <v>1</v>
      </c>
      <c r="O45" s="8">
        <v>1</v>
      </c>
      <c r="P45" s="8">
        <v>1</v>
      </c>
      <c r="Q45" s="8">
        <v>1</v>
      </c>
      <c r="R45" s="8">
        <v>0</v>
      </c>
      <c r="S45" s="8">
        <v>0</v>
      </c>
      <c r="T45" s="9">
        <v>1</v>
      </c>
      <c r="U45" s="30">
        <f>Table3[[#This Row],[75% Threshold, No CI]]/365</f>
        <v>7.4904109589041097</v>
      </c>
      <c r="V45" s="30">
        <f>Table3[[#This Row],[80% Threshold, No CI]]/365</f>
        <v>6.9178082191780819</v>
      </c>
      <c r="W45" s="30">
        <f>Table3[[#This Row],[75% Threshold, Lwr 95% CI]]/365</f>
        <v>6.6986301369863011</v>
      </c>
      <c r="X45" s="30">
        <f>Table3[[#This Row],[80% Threshold, Lwr 95% CI]]/365</f>
        <v>6.1780821917808222</v>
      </c>
    </row>
    <row r="46" spans="1:24" x14ac:dyDescent="0.25">
      <c r="A46" t="s">
        <v>25</v>
      </c>
      <c r="B46" t="s">
        <v>87</v>
      </c>
      <c r="C46">
        <v>547.5</v>
      </c>
      <c r="E46" t="s">
        <v>11</v>
      </c>
      <c r="F46" t="s">
        <v>12</v>
      </c>
      <c r="G46">
        <v>2355</v>
      </c>
      <c r="H46">
        <v>1875</v>
      </c>
      <c r="I46">
        <v>2132</v>
      </c>
      <c r="J46">
        <v>1665</v>
      </c>
      <c r="K46">
        <v>0.6</v>
      </c>
      <c r="L46">
        <v>0.59</v>
      </c>
      <c r="M46">
        <v>0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1</v>
      </c>
      <c r="U46" s="30">
        <f>Table3[[#This Row],[75% Threshold, No CI]]/365</f>
        <v>6.4520547945205475</v>
      </c>
      <c r="V46" s="30">
        <f>Table3[[#This Row],[80% Threshold, No CI]]/365</f>
        <v>5.1369863013698627</v>
      </c>
      <c r="W46" s="30">
        <f>Table3[[#This Row],[75% Threshold, Lwr 95% CI]]/365</f>
        <v>5.8410958904109593</v>
      </c>
      <c r="X46" s="30">
        <f>Table3[[#This Row],[80% Threshold, Lwr 95% CI]]/365</f>
        <v>4.5616438356164384</v>
      </c>
    </row>
    <row r="47" spans="1:24" x14ac:dyDescent="0.25">
      <c r="A47" t="s">
        <v>25</v>
      </c>
      <c r="B47" t="s">
        <v>87</v>
      </c>
      <c r="C47">
        <v>547.5</v>
      </c>
      <c r="E47" t="s">
        <v>13</v>
      </c>
      <c r="F47" t="s">
        <v>12</v>
      </c>
      <c r="G47">
        <v>2120</v>
      </c>
      <c r="H47">
        <v>1686</v>
      </c>
      <c r="I47">
        <v>1848</v>
      </c>
      <c r="J47">
        <v>1431</v>
      </c>
      <c r="K47">
        <v>0.64</v>
      </c>
      <c r="L47">
        <v>0.63</v>
      </c>
      <c r="M47">
        <v>0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 s="30">
        <f>Table3[[#This Row],[75% Threshold, No CI]]/365</f>
        <v>5.8082191780821919</v>
      </c>
      <c r="V47" s="30">
        <f>Table3[[#This Row],[80% Threshold, No CI]]/365</f>
        <v>4.6191780821917812</v>
      </c>
      <c r="W47" s="30">
        <f>Table3[[#This Row],[75% Threshold, Lwr 95% CI]]/365</f>
        <v>5.0630136986301366</v>
      </c>
      <c r="X47" s="30">
        <f>Table3[[#This Row],[80% Threshold, Lwr 95% CI]]/365</f>
        <v>3.9205479452054797</v>
      </c>
    </row>
    <row r="48" spans="1:24" hidden="1" x14ac:dyDescent="0.25">
      <c r="A48" t="s">
        <v>25</v>
      </c>
      <c r="B48" t="s">
        <v>87</v>
      </c>
      <c r="C48">
        <v>547.5</v>
      </c>
      <c r="E48" t="s">
        <v>11</v>
      </c>
      <c r="F48" t="s">
        <v>14</v>
      </c>
      <c r="H48">
        <v>2054</v>
      </c>
      <c r="I48">
        <v>2152</v>
      </c>
      <c r="J48">
        <v>1635</v>
      </c>
      <c r="K48">
        <v>0.6</v>
      </c>
      <c r="L48">
        <v>0.59</v>
      </c>
      <c r="M48">
        <v>0.372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 s="30">
        <f>Table3[[#This Row],[75% Threshold, No CI]]/365</f>
        <v>0</v>
      </c>
      <c r="V48" s="30">
        <f>Table3[[#This Row],[80% Threshold, No CI]]/365</f>
        <v>5.6273972602739724</v>
      </c>
      <c r="W48" s="30">
        <f>Table3[[#This Row],[75% Threshold, Lwr 95% CI]]/365</f>
        <v>5.8958904109589039</v>
      </c>
      <c r="X48" s="30">
        <f>Table3[[#This Row],[80% Threshold, Lwr 95% CI]]/365</f>
        <v>4.4794520547945202</v>
      </c>
    </row>
    <row r="49" spans="1:24" hidden="1" x14ac:dyDescent="0.25">
      <c r="A49" t="s">
        <v>25</v>
      </c>
      <c r="B49" t="s">
        <v>87</v>
      </c>
      <c r="C49">
        <v>547.5</v>
      </c>
      <c r="E49" t="s">
        <v>13</v>
      </c>
      <c r="F49" t="s">
        <v>14</v>
      </c>
      <c r="G49">
        <v>2560</v>
      </c>
      <c r="H49">
        <v>1745</v>
      </c>
      <c r="I49">
        <v>1787</v>
      </c>
      <c r="J49">
        <v>1373</v>
      </c>
      <c r="K49">
        <v>0.65</v>
      </c>
      <c r="L49">
        <v>0.62</v>
      </c>
      <c r="M49">
        <v>0.48699999999999999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 s="30">
        <f>Table3[[#This Row],[75% Threshold, No CI]]/365</f>
        <v>7.0136986301369859</v>
      </c>
      <c r="V49" s="30">
        <f>Table3[[#This Row],[80% Threshold, No CI]]/365</f>
        <v>4.7808219178082192</v>
      </c>
      <c r="W49" s="30">
        <f>Table3[[#This Row],[75% Threshold, Lwr 95% CI]]/365</f>
        <v>4.8958904109589039</v>
      </c>
      <c r="X49" s="30">
        <f>Table3[[#This Row],[80% Threshold, Lwr 95% CI]]/365</f>
        <v>3.7616438356164386</v>
      </c>
    </row>
    <row r="50" spans="1:24" x14ac:dyDescent="0.25">
      <c r="A50" t="s">
        <v>26</v>
      </c>
      <c r="B50" t="s">
        <v>87</v>
      </c>
      <c r="C50">
        <v>547.5</v>
      </c>
      <c r="E50" t="s">
        <v>11</v>
      </c>
      <c r="F50" t="s">
        <v>12</v>
      </c>
      <c r="G50">
        <v>1382</v>
      </c>
      <c r="H50">
        <v>1062</v>
      </c>
      <c r="I50">
        <v>1290</v>
      </c>
      <c r="J50">
        <v>974</v>
      </c>
      <c r="K50">
        <v>0.87</v>
      </c>
      <c r="L50">
        <v>0.87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 s="30">
        <f>Table3[[#This Row],[75% Threshold, No CI]]/365</f>
        <v>3.7863013698630139</v>
      </c>
      <c r="V50" s="30">
        <f>Table3[[#This Row],[80% Threshold, No CI]]/365</f>
        <v>2.9095890410958902</v>
      </c>
      <c r="W50" s="30">
        <f>Table3[[#This Row],[75% Threshold, Lwr 95% CI]]/365</f>
        <v>3.5342465753424657</v>
      </c>
      <c r="X50" s="30">
        <f>Table3[[#This Row],[80% Threshold, Lwr 95% CI]]/365</f>
        <v>2.6684931506849314</v>
      </c>
    </row>
    <row r="51" spans="1:24" x14ac:dyDescent="0.25">
      <c r="A51" t="s">
        <v>26</v>
      </c>
      <c r="B51" t="s">
        <v>87</v>
      </c>
      <c r="C51">
        <v>547.5</v>
      </c>
      <c r="E51" t="s">
        <v>13</v>
      </c>
      <c r="F51" t="s">
        <v>12</v>
      </c>
      <c r="G51">
        <v>1466</v>
      </c>
      <c r="H51">
        <v>1132</v>
      </c>
      <c r="I51">
        <v>1339</v>
      </c>
      <c r="J51">
        <v>1011</v>
      </c>
      <c r="K51">
        <v>0.91</v>
      </c>
      <c r="L51">
        <v>0.9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30">
        <f>Table3[[#This Row],[75% Threshold, No CI]]/365</f>
        <v>4.0164383561643833</v>
      </c>
      <c r="V51" s="30">
        <f>Table3[[#This Row],[80% Threshold, No CI]]/365</f>
        <v>3.1013698630136988</v>
      </c>
      <c r="W51" s="30">
        <f>Table3[[#This Row],[75% Threshold, Lwr 95% CI]]/365</f>
        <v>3.6684931506849314</v>
      </c>
      <c r="X51" s="30">
        <f>Table3[[#This Row],[80% Threshold, Lwr 95% CI]]/365</f>
        <v>2.7698630136986302</v>
      </c>
    </row>
    <row r="52" spans="1:24" hidden="1" x14ac:dyDescent="0.25">
      <c r="A52" t="s">
        <v>26</v>
      </c>
      <c r="B52" t="s">
        <v>87</v>
      </c>
      <c r="C52">
        <v>547.5</v>
      </c>
      <c r="E52" t="s">
        <v>11</v>
      </c>
      <c r="F52" t="s">
        <v>14</v>
      </c>
      <c r="G52">
        <v>1273</v>
      </c>
      <c r="H52">
        <v>893</v>
      </c>
      <c r="I52">
        <v>1177</v>
      </c>
      <c r="J52">
        <v>833</v>
      </c>
      <c r="K52">
        <v>0.92</v>
      </c>
      <c r="L52">
        <v>0.92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 s="30">
        <f>Table3[[#This Row],[75% Threshold, No CI]]/365</f>
        <v>3.4876712328767123</v>
      </c>
      <c r="V52" s="30">
        <f>Table3[[#This Row],[80% Threshold, No CI]]/365</f>
        <v>2.4465753424657533</v>
      </c>
      <c r="W52" s="30">
        <f>Table3[[#This Row],[75% Threshold, Lwr 95% CI]]/365</f>
        <v>3.2246575342465755</v>
      </c>
      <c r="X52" s="30">
        <f>Table3[[#This Row],[80% Threshold, Lwr 95% CI]]/365</f>
        <v>2.2821917808219179</v>
      </c>
    </row>
    <row r="53" spans="1:24" hidden="1" x14ac:dyDescent="0.25">
      <c r="A53" t="s">
        <v>26</v>
      </c>
      <c r="B53" t="s">
        <v>87</v>
      </c>
      <c r="C53">
        <v>547.5</v>
      </c>
      <c r="E53" t="s">
        <v>13</v>
      </c>
      <c r="F53" t="s">
        <v>14</v>
      </c>
      <c r="G53">
        <v>1419</v>
      </c>
      <c r="H53">
        <v>978</v>
      </c>
      <c r="I53">
        <v>1258</v>
      </c>
      <c r="J53">
        <v>890</v>
      </c>
      <c r="K53">
        <v>0.95</v>
      </c>
      <c r="L53">
        <v>0.94</v>
      </c>
      <c r="M53">
        <v>1E-3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 s="30">
        <f>Table3[[#This Row],[75% Threshold, No CI]]/365</f>
        <v>3.8876712328767122</v>
      </c>
      <c r="V53" s="30">
        <f>Table3[[#This Row],[80% Threshold, No CI]]/365</f>
        <v>2.6794520547945204</v>
      </c>
      <c r="W53" s="30">
        <f>Table3[[#This Row],[75% Threshold, Lwr 95% CI]]/365</f>
        <v>3.4465753424657533</v>
      </c>
      <c r="X53" s="30">
        <f>Table3[[#This Row],[80% Threshold, Lwr 95% CI]]/365</f>
        <v>2.4383561643835616</v>
      </c>
    </row>
    <row r="54" spans="1:24" x14ac:dyDescent="0.25">
      <c r="A54" t="s">
        <v>27</v>
      </c>
      <c r="B54" t="s">
        <v>87</v>
      </c>
      <c r="C54">
        <v>547.5</v>
      </c>
      <c r="E54" t="s">
        <v>11</v>
      </c>
      <c r="F54" t="s">
        <v>12</v>
      </c>
      <c r="G54">
        <v>2003</v>
      </c>
      <c r="H54">
        <v>1625</v>
      </c>
      <c r="I54">
        <v>1835</v>
      </c>
      <c r="J54">
        <v>1465</v>
      </c>
      <c r="K54">
        <v>0.71</v>
      </c>
      <c r="L54">
        <v>0.7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 s="30">
        <f>Table3[[#This Row],[75% Threshold, No CI]]/365</f>
        <v>5.4876712328767123</v>
      </c>
      <c r="V54" s="30">
        <f>Table3[[#This Row],[80% Threshold, No CI]]/365</f>
        <v>4.4520547945205475</v>
      </c>
      <c r="W54" s="30">
        <f>Table3[[#This Row],[75% Threshold, Lwr 95% CI]]/365</f>
        <v>5.0273972602739727</v>
      </c>
      <c r="X54" s="30">
        <f>Table3[[#This Row],[80% Threshold, Lwr 95% CI]]/365</f>
        <v>4.0136986301369859</v>
      </c>
    </row>
    <row r="55" spans="1:24" x14ac:dyDescent="0.25">
      <c r="A55" t="s">
        <v>27</v>
      </c>
      <c r="B55" t="s">
        <v>87</v>
      </c>
      <c r="C55">
        <v>547.5</v>
      </c>
      <c r="E55" t="s">
        <v>13</v>
      </c>
      <c r="F55" t="s">
        <v>12</v>
      </c>
      <c r="G55">
        <v>2094</v>
      </c>
      <c r="H55">
        <v>1697</v>
      </c>
      <c r="I55">
        <v>1840</v>
      </c>
      <c r="J55">
        <v>1456</v>
      </c>
      <c r="K55">
        <v>0.66</v>
      </c>
      <c r="L55">
        <v>0.65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 s="30">
        <f>Table3[[#This Row],[75% Threshold, No CI]]/365</f>
        <v>5.7369863013698632</v>
      </c>
      <c r="V55" s="30">
        <f>Table3[[#This Row],[80% Threshold, No CI]]/365</f>
        <v>4.6493150684931503</v>
      </c>
      <c r="W55" s="30">
        <f>Table3[[#This Row],[75% Threshold, Lwr 95% CI]]/365</f>
        <v>5.0410958904109586</v>
      </c>
      <c r="X55" s="30">
        <f>Table3[[#This Row],[80% Threshold, Lwr 95% CI]]/365</f>
        <v>3.989041095890411</v>
      </c>
    </row>
    <row r="56" spans="1:24" hidden="1" x14ac:dyDescent="0.25">
      <c r="A56" t="s">
        <v>27</v>
      </c>
      <c r="B56" t="s">
        <v>87</v>
      </c>
      <c r="C56">
        <v>547.5</v>
      </c>
      <c r="E56" t="s">
        <v>11</v>
      </c>
      <c r="F56" t="s">
        <v>14</v>
      </c>
      <c r="G56">
        <v>1837</v>
      </c>
      <c r="H56">
        <v>1592</v>
      </c>
      <c r="I56">
        <v>1696</v>
      </c>
      <c r="J56">
        <v>1464</v>
      </c>
      <c r="K56">
        <v>0.73</v>
      </c>
      <c r="L56">
        <v>0.72</v>
      </c>
      <c r="M56">
        <v>0.05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 s="30">
        <f>Table3[[#This Row],[75% Threshold, No CI]]/365</f>
        <v>5.0328767123287674</v>
      </c>
      <c r="V56" s="30">
        <f>Table3[[#This Row],[80% Threshold, No CI]]/365</f>
        <v>4.3616438356164382</v>
      </c>
      <c r="W56" s="30">
        <f>Table3[[#This Row],[75% Threshold, Lwr 95% CI]]/365</f>
        <v>4.646575342465753</v>
      </c>
      <c r="X56" s="30">
        <f>Table3[[#This Row],[80% Threshold, Lwr 95% CI]]/365</f>
        <v>4.0109589041095894</v>
      </c>
    </row>
    <row r="57" spans="1:24" hidden="1" x14ac:dyDescent="0.25">
      <c r="A57" t="s">
        <v>27</v>
      </c>
      <c r="B57" t="s">
        <v>87</v>
      </c>
      <c r="C57">
        <v>547.5</v>
      </c>
      <c r="E57" t="s">
        <v>13</v>
      </c>
      <c r="F57" t="s">
        <v>14</v>
      </c>
      <c r="G57">
        <v>1891</v>
      </c>
      <c r="H57">
        <v>1642</v>
      </c>
      <c r="I57">
        <v>1683</v>
      </c>
      <c r="J57">
        <v>1453</v>
      </c>
      <c r="K57">
        <v>0.68</v>
      </c>
      <c r="L57">
        <v>0.66</v>
      </c>
      <c r="M57">
        <v>0.17599999999999999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 s="30">
        <f>Table3[[#This Row],[75% Threshold, No CI]]/365</f>
        <v>5.1808219178082195</v>
      </c>
      <c r="V57" s="30">
        <f>Table3[[#This Row],[80% Threshold, No CI]]/365</f>
        <v>4.4986301369863018</v>
      </c>
      <c r="W57" s="30">
        <f>Table3[[#This Row],[75% Threshold, Lwr 95% CI]]/365</f>
        <v>4.6109589041095891</v>
      </c>
      <c r="X57" s="30">
        <f>Table3[[#This Row],[80% Threshold, Lwr 95% CI]]/365</f>
        <v>3.9808219178082194</v>
      </c>
    </row>
    <row r="58" spans="1:24" x14ac:dyDescent="0.25">
      <c r="A58" t="s">
        <v>28</v>
      </c>
      <c r="B58" t="s">
        <v>87</v>
      </c>
      <c r="C58">
        <v>547.5</v>
      </c>
      <c r="E58" t="s">
        <v>11</v>
      </c>
      <c r="F58" t="s">
        <v>12</v>
      </c>
      <c r="G58">
        <v>1975</v>
      </c>
      <c r="H58">
        <v>1532</v>
      </c>
      <c r="I58">
        <v>1765</v>
      </c>
      <c r="J58">
        <v>1334</v>
      </c>
      <c r="K58">
        <v>0.61</v>
      </c>
      <c r="L58">
        <v>0.6</v>
      </c>
      <c r="M58">
        <v>0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 s="30">
        <f>Table3[[#This Row],[75% Threshold, No CI]]/365</f>
        <v>5.4109589041095889</v>
      </c>
      <c r="V58" s="30">
        <f>Table3[[#This Row],[80% Threshold, No CI]]/365</f>
        <v>4.1972602739726028</v>
      </c>
      <c r="W58" s="30">
        <f>Table3[[#This Row],[75% Threshold, Lwr 95% CI]]/365</f>
        <v>4.8356164383561646</v>
      </c>
      <c r="X58" s="30">
        <f>Table3[[#This Row],[80% Threshold, Lwr 95% CI]]/365</f>
        <v>3.6547945205479451</v>
      </c>
    </row>
    <row r="59" spans="1:24" x14ac:dyDescent="0.25">
      <c r="A59" t="s">
        <v>28</v>
      </c>
      <c r="B59" t="s">
        <v>87</v>
      </c>
      <c r="C59">
        <v>547.5</v>
      </c>
      <c r="E59" t="s">
        <v>13</v>
      </c>
      <c r="F59" t="s">
        <v>12</v>
      </c>
      <c r="G59">
        <v>1782</v>
      </c>
      <c r="H59">
        <v>1352</v>
      </c>
      <c r="I59">
        <v>1549</v>
      </c>
      <c r="J59">
        <v>1132</v>
      </c>
      <c r="K59">
        <v>0.68</v>
      </c>
      <c r="L59">
        <v>0.67</v>
      </c>
      <c r="M59">
        <v>0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1</v>
      </c>
      <c r="U59" s="30">
        <f>Table3[[#This Row],[75% Threshold, No CI]]/365</f>
        <v>4.882191780821918</v>
      </c>
      <c r="V59" s="30">
        <f>Table3[[#This Row],[80% Threshold, No CI]]/365</f>
        <v>3.7041095890410958</v>
      </c>
      <c r="W59" s="30">
        <f>Table3[[#This Row],[75% Threshold, Lwr 95% CI]]/365</f>
        <v>4.2438356164383562</v>
      </c>
      <c r="X59" s="30">
        <f>Table3[[#This Row],[80% Threshold, Lwr 95% CI]]/365</f>
        <v>3.1013698630136988</v>
      </c>
    </row>
    <row r="60" spans="1:24" hidden="1" x14ac:dyDescent="0.25">
      <c r="A60" t="s">
        <v>28</v>
      </c>
      <c r="B60" t="s">
        <v>87</v>
      </c>
      <c r="C60">
        <v>547.5</v>
      </c>
      <c r="E60" t="s">
        <v>11</v>
      </c>
      <c r="F60" t="s">
        <v>14</v>
      </c>
      <c r="G60">
        <v>2120</v>
      </c>
      <c r="H60">
        <v>1540</v>
      </c>
      <c r="I60">
        <v>1723</v>
      </c>
      <c r="J60">
        <v>1302</v>
      </c>
      <c r="K60">
        <v>0.61</v>
      </c>
      <c r="L60">
        <v>0.59</v>
      </c>
      <c r="M60">
        <v>0.56599999999999995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 s="30">
        <f>Table3[[#This Row],[75% Threshold, No CI]]/365</f>
        <v>5.8082191780821919</v>
      </c>
      <c r="V60" s="30">
        <f>Table3[[#This Row],[80% Threshold, No CI]]/365</f>
        <v>4.2191780821917808</v>
      </c>
      <c r="W60" s="30">
        <f>Table3[[#This Row],[75% Threshold, Lwr 95% CI]]/365</f>
        <v>4.720547945205479</v>
      </c>
      <c r="X60" s="30">
        <f>Table3[[#This Row],[80% Threshold, Lwr 95% CI]]/365</f>
        <v>3.5671232876712327</v>
      </c>
    </row>
    <row r="61" spans="1:24" hidden="1" x14ac:dyDescent="0.25">
      <c r="A61" t="s">
        <v>28</v>
      </c>
      <c r="B61" t="s">
        <v>87</v>
      </c>
      <c r="C61">
        <v>547.5</v>
      </c>
      <c r="E61" t="s">
        <v>13</v>
      </c>
      <c r="F61" t="s">
        <v>14</v>
      </c>
      <c r="G61">
        <v>1948</v>
      </c>
      <c r="H61">
        <v>1291</v>
      </c>
      <c r="I61">
        <v>1493</v>
      </c>
      <c r="J61">
        <v>1057</v>
      </c>
      <c r="K61">
        <v>0.7</v>
      </c>
      <c r="L61">
        <v>0.68</v>
      </c>
      <c r="M61">
        <v>0.314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 s="30">
        <f>Table3[[#This Row],[75% Threshold, No CI]]/365</f>
        <v>5.3369863013698629</v>
      </c>
      <c r="V61" s="30">
        <f>Table3[[#This Row],[80% Threshold, No CI]]/365</f>
        <v>3.536986301369863</v>
      </c>
      <c r="W61" s="30">
        <f>Table3[[#This Row],[75% Threshold, Lwr 95% CI]]/365</f>
        <v>4.0904109589041093</v>
      </c>
      <c r="X61" s="30">
        <f>Table3[[#This Row],[80% Threshold, Lwr 95% CI]]/365</f>
        <v>2.8958904109589043</v>
      </c>
    </row>
    <row r="62" spans="1:24" x14ac:dyDescent="0.25">
      <c r="A62" t="s">
        <v>29</v>
      </c>
      <c r="B62" t="s">
        <v>87</v>
      </c>
      <c r="C62">
        <v>547.5</v>
      </c>
      <c r="E62" t="s">
        <v>11</v>
      </c>
      <c r="F62" t="s">
        <v>12</v>
      </c>
      <c r="G62">
        <v>7942</v>
      </c>
      <c r="H62">
        <v>2411</v>
      </c>
      <c r="I62">
        <v>-304</v>
      </c>
      <c r="J62">
        <v>-2644</v>
      </c>
      <c r="K62">
        <v>0</v>
      </c>
      <c r="L62">
        <v>-0.02</v>
      </c>
      <c r="M62">
        <v>0.86799999999999999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 s="30">
        <f>Table3[[#This Row],[75% Threshold, No CI]]/365</f>
        <v>21.758904109589039</v>
      </c>
      <c r="V62" s="30">
        <f>Table3[[#This Row],[80% Threshold, No CI]]/365</f>
        <v>6.6054794520547944</v>
      </c>
      <c r="W62" s="30">
        <f>Table3[[#This Row],[75% Threshold, Lwr 95% CI]]/365</f>
        <v>-0.83287671232876714</v>
      </c>
      <c r="X62" s="30">
        <f>Table3[[#This Row],[80% Threshold, Lwr 95% CI]]/365</f>
        <v>-7.2438356164383562</v>
      </c>
    </row>
    <row r="63" spans="1:24" x14ac:dyDescent="0.25">
      <c r="A63" t="s">
        <v>29</v>
      </c>
      <c r="B63" t="s">
        <v>87</v>
      </c>
      <c r="C63">
        <v>547.5</v>
      </c>
      <c r="E63" t="s">
        <v>13</v>
      </c>
      <c r="F63" t="s">
        <v>12</v>
      </c>
      <c r="G63">
        <v>-4508</v>
      </c>
      <c r="H63">
        <v>-1466</v>
      </c>
      <c r="I63">
        <v>-14417</v>
      </c>
      <c r="J63">
        <v>-29626</v>
      </c>
      <c r="K63">
        <v>0</v>
      </c>
      <c r="L63">
        <v>-0.03</v>
      </c>
      <c r="M63">
        <v>0.84199999999999997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30">
        <f>Table3[[#This Row],[75% Threshold, No CI]]/365</f>
        <v>-12.35068493150685</v>
      </c>
      <c r="V63" s="30">
        <f>Table3[[#This Row],[80% Threshold, No CI]]/365</f>
        <v>-4.0164383561643833</v>
      </c>
      <c r="W63" s="30">
        <f>Table3[[#This Row],[75% Threshold, Lwr 95% CI]]/365</f>
        <v>-39.4986301369863</v>
      </c>
      <c r="X63" s="30">
        <f>Table3[[#This Row],[80% Threshold, Lwr 95% CI]]/365</f>
        <v>-81.167123287671231</v>
      </c>
    </row>
    <row r="64" spans="1:24" hidden="1" x14ac:dyDescent="0.25">
      <c r="A64" t="s">
        <v>29</v>
      </c>
      <c r="B64" t="s">
        <v>87</v>
      </c>
      <c r="C64">
        <v>547.5</v>
      </c>
      <c r="E64" t="s">
        <v>11</v>
      </c>
      <c r="F64" t="s">
        <v>14</v>
      </c>
      <c r="G64">
        <v>1893</v>
      </c>
      <c r="K64">
        <v>0.02</v>
      </c>
      <c r="L64">
        <v>-0.02</v>
      </c>
      <c r="M64">
        <v>0.375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30">
        <f>Table3[[#This Row],[75% Threshold, No CI]]/365</f>
        <v>5.1863013698630134</v>
      </c>
      <c r="V64" s="30">
        <f>Table3[[#This Row],[80% Threshold, No CI]]/365</f>
        <v>0</v>
      </c>
      <c r="W64" s="30">
        <f>Table3[[#This Row],[75% Threshold, Lwr 95% CI]]/365</f>
        <v>0</v>
      </c>
      <c r="X64" s="30">
        <f>Table3[[#This Row],[80% Threshold, Lwr 95% CI]]/365</f>
        <v>0</v>
      </c>
    </row>
    <row r="65" spans="1:24" hidden="1" x14ac:dyDescent="0.25">
      <c r="A65" t="s">
        <v>29</v>
      </c>
      <c r="B65" t="s">
        <v>87</v>
      </c>
      <c r="C65">
        <v>547.5</v>
      </c>
      <c r="E65" t="s">
        <v>13</v>
      </c>
      <c r="F65" t="s">
        <v>14</v>
      </c>
      <c r="G65">
        <v>1974</v>
      </c>
      <c r="K65">
        <v>0.03</v>
      </c>
      <c r="L65">
        <v>-0.04</v>
      </c>
      <c r="M65">
        <v>0.38500000000000001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30">
        <f>Table3[[#This Row],[75% Threshold, No CI]]/365</f>
        <v>5.4082191780821915</v>
      </c>
      <c r="V65" s="30">
        <f>Table3[[#This Row],[80% Threshold, No CI]]/365</f>
        <v>0</v>
      </c>
      <c r="W65" s="30">
        <f>Table3[[#This Row],[75% Threshold, Lwr 95% CI]]/365</f>
        <v>0</v>
      </c>
      <c r="X65" s="30">
        <f>Table3[[#This Row],[80% Threshold, Lwr 95% CI]]/365</f>
        <v>0</v>
      </c>
    </row>
    <row r="66" spans="1:24" x14ac:dyDescent="0.25">
      <c r="A66" t="s">
        <v>30</v>
      </c>
      <c r="B66" t="s">
        <v>87</v>
      </c>
      <c r="C66">
        <v>547.5</v>
      </c>
      <c r="E66" t="s">
        <v>11</v>
      </c>
      <c r="F66" t="s">
        <v>12</v>
      </c>
      <c r="G66">
        <v>1497</v>
      </c>
      <c r="H66">
        <v>1157</v>
      </c>
      <c r="I66">
        <v>1378</v>
      </c>
      <c r="J66">
        <v>1044</v>
      </c>
      <c r="K66">
        <v>0.81</v>
      </c>
      <c r="L66">
        <v>0.81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 s="30">
        <f>Table3[[#This Row],[75% Threshold, No CI]]/365</f>
        <v>4.1013698630136988</v>
      </c>
      <c r="V66" s="30">
        <f>Table3[[#This Row],[80% Threshold, No CI]]/365</f>
        <v>3.1698630136986301</v>
      </c>
      <c r="W66" s="30">
        <f>Table3[[#This Row],[75% Threshold, Lwr 95% CI]]/365</f>
        <v>3.7753424657534245</v>
      </c>
      <c r="X66" s="30">
        <f>Table3[[#This Row],[80% Threshold, Lwr 95% CI]]/365</f>
        <v>2.8602739726027395</v>
      </c>
    </row>
    <row r="67" spans="1:24" x14ac:dyDescent="0.25">
      <c r="A67" t="s">
        <v>30</v>
      </c>
      <c r="B67" t="s">
        <v>87</v>
      </c>
      <c r="C67">
        <v>547.5</v>
      </c>
      <c r="E67" t="s">
        <v>13</v>
      </c>
      <c r="F67" t="s">
        <v>12</v>
      </c>
      <c r="G67">
        <v>1370</v>
      </c>
      <c r="H67">
        <v>1060</v>
      </c>
      <c r="I67">
        <v>1217</v>
      </c>
      <c r="J67">
        <v>914</v>
      </c>
      <c r="K67">
        <v>0.82</v>
      </c>
      <c r="L67">
        <v>0.81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 s="30">
        <f>Table3[[#This Row],[75% Threshold, No CI]]/365</f>
        <v>3.7534246575342465</v>
      </c>
      <c r="V67" s="30">
        <f>Table3[[#This Row],[80% Threshold, No CI]]/365</f>
        <v>2.904109589041096</v>
      </c>
      <c r="W67" s="30">
        <f>Table3[[#This Row],[75% Threshold, Lwr 95% CI]]/365</f>
        <v>3.3342465753424659</v>
      </c>
      <c r="X67" s="30">
        <f>Table3[[#This Row],[80% Threshold, Lwr 95% CI]]/365</f>
        <v>2.504109589041096</v>
      </c>
    </row>
    <row r="68" spans="1:24" hidden="1" x14ac:dyDescent="0.25">
      <c r="A68" t="s">
        <v>30</v>
      </c>
      <c r="B68" t="s">
        <v>87</v>
      </c>
      <c r="C68">
        <v>547.5</v>
      </c>
      <c r="E68" t="s">
        <v>11</v>
      </c>
      <c r="F68" t="s">
        <v>14</v>
      </c>
      <c r="G68">
        <v>1480</v>
      </c>
      <c r="H68">
        <v>1010</v>
      </c>
      <c r="I68">
        <v>1291</v>
      </c>
      <c r="J68">
        <v>910</v>
      </c>
      <c r="K68">
        <v>0.85</v>
      </c>
      <c r="L68">
        <v>0.84</v>
      </c>
      <c r="M68">
        <v>1E-3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 s="30">
        <f>Table3[[#This Row],[75% Threshold, No CI]]/365</f>
        <v>4.0547945205479454</v>
      </c>
      <c r="V68" s="30">
        <f>Table3[[#This Row],[80% Threshold, No CI]]/365</f>
        <v>2.7671232876712328</v>
      </c>
      <c r="W68" s="30">
        <f>Table3[[#This Row],[75% Threshold, Lwr 95% CI]]/365</f>
        <v>3.536986301369863</v>
      </c>
      <c r="X68" s="30">
        <f>Table3[[#This Row],[80% Threshold, Lwr 95% CI]]/365</f>
        <v>2.493150684931507</v>
      </c>
    </row>
    <row r="69" spans="1:24" hidden="1" x14ac:dyDescent="0.25">
      <c r="A69" t="s">
        <v>30</v>
      </c>
      <c r="B69" t="s">
        <v>87</v>
      </c>
      <c r="C69">
        <v>547.5</v>
      </c>
      <c r="E69" t="s">
        <v>13</v>
      </c>
      <c r="F69" t="s">
        <v>14</v>
      </c>
      <c r="G69">
        <v>1276</v>
      </c>
      <c r="H69">
        <v>915</v>
      </c>
      <c r="I69">
        <v>1106</v>
      </c>
      <c r="J69">
        <v>797</v>
      </c>
      <c r="K69">
        <v>0.85</v>
      </c>
      <c r="L69">
        <v>0.84</v>
      </c>
      <c r="M69">
        <v>1.7000000000000001E-2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 s="30">
        <f>Table3[[#This Row],[75% Threshold, No CI]]/365</f>
        <v>3.495890410958904</v>
      </c>
      <c r="V69" s="30">
        <f>Table3[[#This Row],[80% Threshold, No CI]]/365</f>
        <v>2.506849315068493</v>
      </c>
      <c r="W69" s="30">
        <f>Table3[[#This Row],[75% Threshold, Lwr 95% CI]]/365</f>
        <v>3.0301369863013701</v>
      </c>
      <c r="X69" s="30">
        <f>Table3[[#This Row],[80% Threshold, Lwr 95% CI]]/365</f>
        <v>2.1835616438356165</v>
      </c>
    </row>
    <row r="70" spans="1:24" x14ac:dyDescent="0.25">
      <c r="A70" t="s">
        <v>31</v>
      </c>
      <c r="B70" t="s">
        <v>87</v>
      </c>
      <c r="C70">
        <v>547.5</v>
      </c>
      <c r="E70" t="s">
        <v>11</v>
      </c>
      <c r="F70" t="s">
        <v>12</v>
      </c>
      <c r="G70">
        <v>1611</v>
      </c>
      <c r="H70">
        <v>1258</v>
      </c>
      <c r="I70">
        <v>1562</v>
      </c>
      <c r="J70">
        <v>1211</v>
      </c>
      <c r="K70">
        <v>0.96</v>
      </c>
      <c r="L70">
        <v>0.96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 s="30">
        <f>Table3[[#This Row],[75% Threshold, No CI]]/365</f>
        <v>4.4136986301369863</v>
      </c>
      <c r="V70" s="30">
        <f>Table3[[#This Row],[80% Threshold, No CI]]/365</f>
        <v>3.4465753424657533</v>
      </c>
      <c r="W70" s="30">
        <f>Table3[[#This Row],[75% Threshold, Lwr 95% CI]]/365</f>
        <v>4.279452054794521</v>
      </c>
      <c r="X70" s="30">
        <f>Table3[[#This Row],[80% Threshold, Lwr 95% CI]]/365</f>
        <v>3.3178082191780822</v>
      </c>
    </row>
    <row r="71" spans="1:24" x14ac:dyDescent="0.25">
      <c r="A71" t="s">
        <v>31</v>
      </c>
      <c r="B71" t="s">
        <v>87</v>
      </c>
      <c r="C71">
        <v>547.5</v>
      </c>
      <c r="E71" t="s">
        <v>13</v>
      </c>
      <c r="F71" t="s">
        <v>12</v>
      </c>
      <c r="G71">
        <v>1612</v>
      </c>
      <c r="H71">
        <v>1267</v>
      </c>
      <c r="I71">
        <v>1552</v>
      </c>
      <c r="J71">
        <v>1210</v>
      </c>
      <c r="K71">
        <v>0.97</v>
      </c>
      <c r="L71">
        <v>0.97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 s="30">
        <f>Table3[[#This Row],[75% Threshold, No CI]]/365</f>
        <v>4.4164383561643836</v>
      </c>
      <c r="V71" s="30">
        <f>Table3[[#This Row],[80% Threshold, No CI]]/365</f>
        <v>3.4712328767123286</v>
      </c>
      <c r="W71" s="30">
        <f>Table3[[#This Row],[75% Threshold, Lwr 95% CI]]/365</f>
        <v>4.2520547945205482</v>
      </c>
      <c r="X71" s="30">
        <f>Table3[[#This Row],[80% Threshold, Lwr 95% CI]]/365</f>
        <v>3.3150684931506849</v>
      </c>
    </row>
    <row r="72" spans="1:24" hidden="1" x14ac:dyDescent="0.25">
      <c r="A72" t="s">
        <v>31</v>
      </c>
      <c r="B72" t="s">
        <v>87</v>
      </c>
      <c r="C72">
        <v>547.5</v>
      </c>
      <c r="E72" t="s">
        <v>11</v>
      </c>
      <c r="F72" t="s">
        <v>14</v>
      </c>
      <c r="G72">
        <v>1642</v>
      </c>
      <c r="H72">
        <v>1205</v>
      </c>
      <c r="I72">
        <v>1566</v>
      </c>
      <c r="J72">
        <v>1159</v>
      </c>
      <c r="K72">
        <v>0.97</v>
      </c>
      <c r="L72">
        <v>0.97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 s="30">
        <f>Table3[[#This Row],[75% Threshold, No CI]]/365</f>
        <v>4.4986301369863018</v>
      </c>
      <c r="V72" s="30">
        <f>Table3[[#This Row],[80% Threshold, No CI]]/365</f>
        <v>3.3013698630136985</v>
      </c>
      <c r="W72" s="30">
        <f>Table3[[#This Row],[75% Threshold, Lwr 95% CI]]/365</f>
        <v>4.2904109589041095</v>
      </c>
      <c r="X72" s="30">
        <f>Table3[[#This Row],[80% Threshold, Lwr 95% CI]]/365</f>
        <v>3.1753424657534248</v>
      </c>
    </row>
    <row r="73" spans="1:24" hidden="1" x14ac:dyDescent="0.25">
      <c r="A73" t="s">
        <v>31</v>
      </c>
      <c r="B73" t="s">
        <v>87</v>
      </c>
      <c r="C73">
        <v>547.5</v>
      </c>
      <c r="E73" t="s">
        <v>13</v>
      </c>
      <c r="F73" t="s">
        <v>14</v>
      </c>
      <c r="G73">
        <v>1625</v>
      </c>
      <c r="H73">
        <v>1228</v>
      </c>
      <c r="I73">
        <v>1541</v>
      </c>
      <c r="J73">
        <v>1171</v>
      </c>
      <c r="K73">
        <v>0.97</v>
      </c>
      <c r="L73">
        <v>0.97</v>
      </c>
      <c r="M73">
        <v>3.6999999999999998E-2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 s="30">
        <f>Table3[[#This Row],[75% Threshold, No CI]]/365</f>
        <v>4.4520547945205475</v>
      </c>
      <c r="V73" s="30">
        <f>Table3[[#This Row],[80% Threshold, No CI]]/365</f>
        <v>3.3643835616438356</v>
      </c>
      <c r="W73" s="30">
        <f>Table3[[#This Row],[75% Threshold, Lwr 95% CI]]/365</f>
        <v>4.2219178082191782</v>
      </c>
      <c r="X73" s="30">
        <f>Table3[[#This Row],[80% Threshold, Lwr 95% CI]]/365</f>
        <v>3.2082191780821918</v>
      </c>
    </row>
    <row r="74" spans="1:24" x14ac:dyDescent="0.25">
      <c r="A74" t="s">
        <v>32</v>
      </c>
      <c r="B74" t="s">
        <v>87</v>
      </c>
      <c r="C74">
        <v>547.5</v>
      </c>
      <c r="E74" t="s">
        <v>11</v>
      </c>
      <c r="F74" t="s">
        <v>12</v>
      </c>
      <c r="G74">
        <v>3218</v>
      </c>
      <c r="H74">
        <v>2602</v>
      </c>
      <c r="I74">
        <v>2975</v>
      </c>
      <c r="J74">
        <v>2375</v>
      </c>
      <c r="K74">
        <v>0.59</v>
      </c>
      <c r="L74">
        <v>0.57999999999999996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 s="30">
        <f>Table3[[#This Row],[75% Threshold, No CI]]/365</f>
        <v>8.8164383561643831</v>
      </c>
      <c r="V74" s="30">
        <f>Table3[[#This Row],[80% Threshold, No CI]]/365</f>
        <v>7.1287671232876715</v>
      </c>
      <c r="W74" s="30">
        <f>Table3[[#This Row],[75% Threshold, Lwr 95% CI]]/365</f>
        <v>8.1506849315068486</v>
      </c>
      <c r="X74" s="30">
        <f>Table3[[#This Row],[80% Threshold, Lwr 95% CI]]/365</f>
        <v>6.506849315068493</v>
      </c>
    </row>
    <row r="75" spans="1:24" x14ac:dyDescent="0.25">
      <c r="A75" t="s">
        <v>32</v>
      </c>
      <c r="B75" t="s">
        <v>87</v>
      </c>
      <c r="C75">
        <v>547.5</v>
      </c>
      <c r="E75" t="s">
        <v>13</v>
      </c>
      <c r="F75" t="s">
        <v>12</v>
      </c>
      <c r="G75">
        <v>2830</v>
      </c>
      <c r="H75">
        <v>2282</v>
      </c>
      <c r="I75">
        <v>2560</v>
      </c>
      <c r="J75">
        <v>2030</v>
      </c>
      <c r="K75">
        <v>0.75</v>
      </c>
      <c r="L75">
        <v>0.74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 s="30">
        <f>Table3[[#This Row],[75% Threshold, No CI]]/365</f>
        <v>7.7534246575342465</v>
      </c>
      <c r="V75" s="30">
        <f>Table3[[#This Row],[80% Threshold, No CI]]/365</f>
        <v>6.2520547945205482</v>
      </c>
      <c r="W75" s="30">
        <f>Table3[[#This Row],[75% Threshold, Lwr 95% CI]]/365</f>
        <v>7.0136986301369859</v>
      </c>
      <c r="X75" s="30">
        <f>Table3[[#This Row],[80% Threshold, Lwr 95% CI]]/365</f>
        <v>5.5616438356164384</v>
      </c>
    </row>
    <row r="76" spans="1:24" hidden="1" x14ac:dyDescent="0.25">
      <c r="A76" t="s">
        <v>32</v>
      </c>
      <c r="B76" t="s">
        <v>87</v>
      </c>
      <c r="C76">
        <v>547.5</v>
      </c>
      <c r="E76" t="s">
        <v>11</v>
      </c>
      <c r="F76" t="s">
        <v>14</v>
      </c>
      <c r="G76">
        <v>2451</v>
      </c>
      <c r="H76">
        <v>2152</v>
      </c>
      <c r="I76">
        <v>2222</v>
      </c>
      <c r="J76">
        <v>1952</v>
      </c>
      <c r="K76">
        <v>0.61</v>
      </c>
      <c r="L76">
        <v>0.6</v>
      </c>
      <c r="M76">
        <v>8.8999999999999996E-2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 s="30">
        <f>Table3[[#This Row],[75% Threshold, No CI]]/365</f>
        <v>6.7150684931506852</v>
      </c>
      <c r="V76" s="30">
        <f>Table3[[#This Row],[80% Threshold, No CI]]/365</f>
        <v>5.8958904109589039</v>
      </c>
      <c r="W76" s="30">
        <f>Table3[[#This Row],[75% Threshold, Lwr 95% CI]]/365</f>
        <v>6.087671232876712</v>
      </c>
      <c r="X76" s="30">
        <f>Table3[[#This Row],[80% Threshold, Lwr 95% CI]]/365</f>
        <v>5.3479452054794523</v>
      </c>
    </row>
    <row r="77" spans="1:24" hidden="1" x14ac:dyDescent="0.25">
      <c r="A77" t="s">
        <v>32</v>
      </c>
      <c r="B77" t="s">
        <v>87</v>
      </c>
      <c r="C77">
        <v>547.5</v>
      </c>
      <c r="E77" t="s">
        <v>13</v>
      </c>
      <c r="F77" t="s">
        <v>14</v>
      </c>
      <c r="G77">
        <v>2288</v>
      </c>
      <c r="H77">
        <v>1996</v>
      </c>
      <c r="I77">
        <v>2053</v>
      </c>
      <c r="J77">
        <v>1790</v>
      </c>
      <c r="K77">
        <v>0.77</v>
      </c>
      <c r="L77">
        <v>0.75</v>
      </c>
      <c r="M77">
        <v>0.14699999999999999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 s="30">
        <f>Table3[[#This Row],[75% Threshold, No CI]]/365</f>
        <v>6.2684931506849315</v>
      </c>
      <c r="V77" s="30">
        <f>Table3[[#This Row],[80% Threshold, No CI]]/365</f>
        <v>5.4684931506849317</v>
      </c>
      <c r="W77" s="30">
        <f>Table3[[#This Row],[75% Threshold, Lwr 95% CI]]/365</f>
        <v>5.624657534246575</v>
      </c>
      <c r="X77" s="30">
        <f>Table3[[#This Row],[80% Threshold, Lwr 95% CI]]/365</f>
        <v>4.904109589041096</v>
      </c>
    </row>
    <row r="78" spans="1:24" x14ac:dyDescent="0.25">
      <c r="A78" t="s">
        <v>33</v>
      </c>
      <c r="B78" t="s">
        <v>87</v>
      </c>
      <c r="C78">
        <v>547.5</v>
      </c>
      <c r="E78" t="s">
        <v>11</v>
      </c>
      <c r="F78" t="s">
        <v>12</v>
      </c>
      <c r="G78">
        <v>2848</v>
      </c>
      <c r="H78">
        <v>2316</v>
      </c>
      <c r="I78">
        <v>2736</v>
      </c>
      <c r="J78">
        <v>2212</v>
      </c>
      <c r="K78">
        <v>0.88</v>
      </c>
      <c r="L78">
        <v>0.88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 s="30">
        <f>Table3[[#This Row],[75% Threshold, No CI]]/365</f>
        <v>7.8027397260273972</v>
      </c>
      <c r="V78" s="30">
        <f>Table3[[#This Row],[80% Threshold, No CI]]/365</f>
        <v>6.3452054794520549</v>
      </c>
      <c r="W78" s="30">
        <f>Table3[[#This Row],[75% Threshold, Lwr 95% CI]]/365</f>
        <v>7.4958904109589044</v>
      </c>
      <c r="X78" s="30">
        <f>Table3[[#This Row],[80% Threshold, Lwr 95% CI]]/365</f>
        <v>6.0602739726027401</v>
      </c>
    </row>
    <row r="79" spans="1:24" x14ac:dyDescent="0.25">
      <c r="A79" t="s">
        <v>33</v>
      </c>
      <c r="B79" t="s">
        <v>87</v>
      </c>
      <c r="C79">
        <v>547.5</v>
      </c>
      <c r="E79" t="s">
        <v>13</v>
      </c>
      <c r="F79" t="s">
        <v>12</v>
      </c>
      <c r="G79">
        <v>3085</v>
      </c>
      <c r="H79">
        <v>2528</v>
      </c>
      <c r="I79">
        <v>2928</v>
      </c>
      <c r="J79">
        <v>2381</v>
      </c>
      <c r="K79">
        <v>0.9</v>
      </c>
      <c r="L79">
        <v>0.9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 s="30">
        <f>Table3[[#This Row],[75% Threshold, No CI]]/365</f>
        <v>8.4520547945205475</v>
      </c>
      <c r="V79" s="30">
        <f>Table3[[#This Row],[80% Threshold, No CI]]/365</f>
        <v>6.9260273972602739</v>
      </c>
      <c r="W79" s="30">
        <f>Table3[[#This Row],[75% Threshold, Lwr 95% CI]]/365</f>
        <v>8.0219178082191789</v>
      </c>
      <c r="X79" s="30">
        <f>Table3[[#This Row],[80% Threshold, Lwr 95% CI]]/365</f>
        <v>6.5232876712328771</v>
      </c>
    </row>
    <row r="80" spans="1:24" hidden="1" x14ac:dyDescent="0.25">
      <c r="A80" t="s">
        <v>33</v>
      </c>
      <c r="B80" t="s">
        <v>87</v>
      </c>
      <c r="C80">
        <v>547.5</v>
      </c>
      <c r="E80" t="s">
        <v>11</v>
      </c>
      <c r="F80" t="s">
        <v>14</v>
      </c>
      <c r="G80">
        <v>2321</v>
      </c>
      <c r="H80">
        <v>2030</v>
      </c>
      <c r="I80">
        <v>2213</v>
      </c>
      <c r="J80">
        <v>1937</v>
      </c>
      <c r="K80">
        <v>0.91</v>
      </c>
      <c r="L80">
        <v>0.9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 s="30">
        <f>Table3[[#This Row],[75% Threshold, No CI]]/365</f>
        <v>6.3589041095890408</v>
      </c>
      <c r="V80" s="30">
        <f>Table3[[#This Row],[80% Threshold, No CI]]/365</f>
        <v>5.5616438356164384</v>
      </c>
      <c r="W80" s="30">
        <f>Table3[[#This Row],[75% Threshold, Lwr 95% CI]]/365</f>
        <v>6.0630136986301366</v>
      </c>
      <c r="X80" s="30">
        <f>Table3[[#This Row],[80% Threshold, Lwr 95% CI]]/365</f>
        <v>5.3068493150684928</v>
      </c>
    </row>
    <row r="81" spans="1:24" hidden="1" x14ac:dyDescent="0.25">
      <c r="A81" t="s">
        <v>33</v>
      </c>
      <c r="B81" t="s">
        <v>87</v>
      </c>
      <c r="C81">
        <v>547.5</v>
      </c>
      <c r="E81" t="s">
        <v>13</v>
      </c>
      <c r="F81" t="s">
        <v>14</v>
      </c>
      <c r="G81">
        <v>2357</v>
      </c>
      <c r="H81">
        <v>2095</v>
      </c>
      <c r="I81">
        <v>2244</v>
      </c>
      <c r="J81">
        <v>1995</v>
      </c>
      <c r="K81">
        <v>0.95</v>
      </c>
      <c r="L81">
        <v>0.94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 s="30">
        <f>Table3[[#This Row],[75% Threshold, No CI]]/365</f>
        <v>6.4575342465753423</v>
      </c>
      <c r="V81" s="30">
        <f>Table3[[#This Row],[80% Threshold, No CI]]/365</f>
        <v>5.7397260273972606</v>
      </c>
      <c r="W81" s="30">
        <f>Table3[[#This Row],[75% Threshold, Lwr 95% CI]]/365</f>
        <v>6.1479452054794521</v>
      </c>
      <c r="X81" s="30">
        <f>Table3[[#This Row],[80% Threshold, Lwr 95% CI]]/365</f>
        <v>5.4657534246575343</v>
      </c>
    </row>
    <row r="82" spans="1:24" x14ac:dyDescent="0.25">
      <c r="A82" t="s">
        <v>34</v>
      </c>
      <c r="B82" t="s">
        <v>87</v>
      </c>
      <c r="C82">
        <v>547.5</v>
      </c>
      <c r="E82" t="s">
        <v>11</v>
      </c>
      <c r="F82" t="s">
        <v>12</v>
      </c>
      <c r="G82">
        <v>1890</v>
      </c>
      <c r="H82">
        <v>1487</v>
      </c>
      <c r="I82">
        <v>1747</v>
      </c>
      <c r="J82">
        <v>1351</v>
      </c>
      <c r="K82">
        <v>0.77</v>
      </c>
      <c r="L82">
        <v>0.76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 s="30">
        <f>Table3[[#This Row],[75% Threshold, No CI]]/365</f>
        <v>5.1780821917808222</v>
      </c>
      <c r="V82" s="30">
        <f>Table3[[#This Row],[80% Threshold, No CI]]/365</f>
        <v>4.0739726027397261</v>
      </c>
      <c r="W82" s="30">
        <f>Table3[[#This Row],[75% Threshold, Lwr 95% CI]]/365</f>
        <v>4.7863013698630139</v>
      </c>
      <c r="X82" s="30">
        <f>Table3[[#This Row],[80% Threshold, Lwr 95% CI]]/365</f>
        <v>3.7013698630136984</v>
      </c>
    </row>
    <row r="83" spans="1:24" x14ac:dyDescent="0.25">
      <c r="A83" t="s">
        <v>34</v>
      </c>
      <c r="B83" t="s">
        <v>87</v>
      </c>
      <c r="C83">
        <v>547.5</v>
      </c>
      <c r="E83" t="s">
        <v>13</v>
      </c>
      <c r="F83" t="s">
        <v>12</v>
      </c>
      <c r="G83">
        <v>2205</v>
      </c>
      <c r="H83">
        <v>1760</v>
      </c>
      <c r="I83">
        <v>1881</v>
      </c>
      <c r="J83">
        <v>1455</v>
      </c>
      <c r="K83">
        <v>0.75</v>
      </c>
      <c r="L83">
        <v>0.73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</row>
    <row r="84" spans="1:24" hidden="1" x14ac:dyDescent="0.25">
      <c r="A84" t="s">
        <v>34</v>
      </c>
      <c r="B84" t="s">
        <v>87</v>
      </c>
      <c r="C84">
        <v>547.5</v>
      </c>
      <c r="E84" t="s">
        <v>11</v>
      </c>
      <c r="F84" t="s">
        <v>14</v>
      </c>
      <c r="G84">
        <v>2089</v>
      </c>
      <c r="H84">
        <v>1478</v>
      </c>
      <c r="I84">
        <v>1758</v>
      </c>
      <c r="J84">
        <v>1308</v>
      </c>
      <c r="K84">
        <v>0.77</v>
      </c>
      <c r="L84">
        <v>0.77</v>
      </c>
      <c r="M84">
        <v>0.189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</row>
    <row r="85" spans="1:24" hidden="1" x14ac:dyDescent="0.25">
      <c r="A85" t="s">
        <v>34</v>
      </c>
      <c r="B85" t="s">
        <v>87</v>
      </c>
      <c r="C85">
        <v>547.5</v>
      </c>
      <c r="E85" t="s">
        <v>13</v>
      </c>
      <c r="F85" t="s">
        <v>14</v>
      </c>
      <c r="H85">
        <v>1990</v>
      </c>
      <c r="I85">
        <v>1852</v>
      </c>
      <c r="J85">
        <v>1381</v>
      </c>
      <c r="K85">
        <v>0.76</v>
      </c>
      <c r="L85">
        <v>0.73</v>
      </c>
      <c r="M85">
        <v>0.35</v>
      </c>
      <c r="N85">
        <v>0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</row>
    <row r="90" spans="1:24" x14ac:dyDescent="0.25">
      <c r="G90" s="30"/>
      <c r="H90" s="30"/>
      <c r="I90" s="30"/>
      <c r="J90" s="30"/>
    </row>
    <row r="91" spans="1:24" x14ac:dyDescent="0.25">
      <c r="G91" s="30"/>
      <c r="H91" s="30"/>
      <c r="I91" s="30"/>
      <c r="J91" s="30"/>
    </row>
  </sheetData>
  <sortState xmlns:xlrd2="http://schemas.microsoft.com/office/spreadsheetml/2017/richdata2" ref="A2:T85">
    <sortCondition ref="A2:A85"/>
  </sortState>
  <conditionalFormatting sqref="N2:T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Waves Summary</vt:lpstr>
      <vt:lpstr>All Waves Means</vt:lpstr>
      <vt:lpstr>Wave 2 Summary</vt:lpstr>
      <vt:lpstr>Wave 2 Means</vt:lpstr>
      <vt:lpstr>Wave 3 Summary</vt:lpstr>
      <vt:lpstr>Wave 3 Means</vt:lpstr>
      <vt:lpstr>Wave 3 Summary - Exclude Reruns</vt:lpstr>
      <vt:lpstr>Wave 3 Means - Exclude Reruns</vt:lpstr>
      <vt:lpstr>Wave 5 Summary - Mass Size</vt:lpstr>
      <vt:lpstr>Wave 5 Means - Mass Size</vt:lpstr>
      <vt:lpstr>Wave 5 Summary - Test Size</vt:lpstr>
      <vt:lpstr>Wave 5 Means - Test Size</vt:lpstr>
      <vt:lpstr>Wave 6 Summary - Mass Size</vt:lpstr>
      <vt:lpstr>Wave 6 Means - Mass Size</vt:lpstr>
      <vt:lpstr>Wave 6 Summary - Test Size</vt:lpstr>
      <vt:lpstr>Wave 6 Means - Test Size</vt:lpstr>
      <vt:lpstr>Wave 8 Means</vt:lpstr>
      <vt:lpstr>Wave 8 Summary</vt:lpstr>
      <vt:lpstr>Test vs Mass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2021-04-12T01:32:33Z</dcterms:created>
  <dcterms:modified xsi:type="dcterms:W3CDTF">2021-05-12T17:22:39Z</dcterms:modified>
</cp:coreProperties>
</file>