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96D20069-2CE3-48B5-B51D-2CF05F30EFF8}" xr6:coauthVersionLast="46" xr6:coauthVersionMax="46" xr10:uidLastSave="{00000000-0000-0000-0000-000000000000}"/>
  <bookViews>
    <workbookView xWindow="28680" yWindow="-120" windowWidth="29040" windowHeight="15840" xr2:uid="{2524C73E-EA2D-4E9B-9D13-E3C08EB2D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5" i="1" l="1"/>
  <c r="Q75" i="1"/>
  <c r="R74" i="1"/>
  <c r="Q74" i="1"/>
  <c r="R73" i="1" l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 l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 l="1"/>
  <c r="Q43" i="1"/>
  <c r="O43" i="1"/>
  <c r="R42" i="1"/>
  <c r="Q42" i="1"/>
  <c r="O42" i="1"/>
  <c r="R41" i="1"/>
  <c r="Q41" i="1"/>
  <c r="O41" i="1"/>
  <c r="R40" i="1"/>
  <c r="Q40" i="1"/>
  <c r="O40" i="1"/>
  <c r="R39" i="1"/>
  <c r="Q39" i="1"/>
  <c r="O39" i="1"/>
  <c r="R38" i="1"/>
  <c r="Q38" i="1"/>
  <c r="O38" i="1"/>
  <c r="R37" i="1"/>
  <c r="Q37" i="1"/>
  <c r="O37" i="1"/>
  <c r="R36" i="1"/>
  <c r="Q36" i="1"/>
  <c r="O36" i="1"/>
  <c r="R35" i="1"/>
  <c r="Q35" i="1"/>
  <c r="O35" i="1"/>
  <c r="R34" i="1"/>
  <c r="Q34" i="1"/>
  <c r="O34" i="1"/>
  <c r="R33" i="1"/>
  <c r="Q33" i="1"/>
  <c r="O33" i="1"/>
  <c r="R32" i="1"/>
  <c r="Q32" i="1"/>
  <c r="O32" i="1"/>
  <c r="R31" i="1"/>
  <c r="Q31" i="1"/>
  <c r="O31" i="1"/>
  <c r="R30" i="1"/>
  <c r="Q30" i="1"/>
  <c r="O30" i="1"/>
  <c r="R29" i="1"/>
  <c r="Q29" i="1"/>
  <c r="O29" i="1"/>
  <c r="R28" i="1"/>
  <c r="Q28" i="1"/>
  <c r="O28" i="1"/>
  <c r="R27" i="1"/>
  <c r="Q27" i="1"/>
  <c r="O27" i="1"/>
  <c r="R26" i="1"/>
  <c r="Q26" i="1"/>
  <c r="O26" i="1"/>
  <c r="R25" i="1"/>
  <c r="Q25" i="1"/>
  <c r="O25" i="1"/>
  <c r="R24" i="1"/>
  <c r="O24" i="1"/>
  <c r="R23" i="1"/>
  <c r="Q23" i="1"/>
  <c r="O23" i="1"/>
  <c r="R9" i="1"/>
  <c r="Q9" i="1"/>
  <c r="R11" i="1"/>
  <c r="Q11" i="1"/>
  <c r="R7" i="1"/>
  <c r="Q7" i="1"/>
  <c r="R5" i="1"/>
  <c r="Q5" i="1"/>
  <c r="R4" i="1"/>
  <c r="R3" i="1"/>
  <c r="R12" i="1"/>
  <c r="R14" i="1"/>
  <c r="R16" i="1"/>
  <c r="R18" i="1"/>
  <c r="R10" i="1"/>
  <c r="R6" i="1"/>
  <c r="R2" i="1"/>
  <c r="R13" i="1"/>
  <c r="R15" i="1"/>
  <c r="R17" i="1"/>
  <c r="R19" i="1"/>
  <c r="R20" i="1"/>
  <c r="R21" i="1"/>
  <c r="R22" i="1"/>
  <c r="Q4" i="1"/>
  <c r="Q3" i="1"/>
  <c r="Q12" i="1"/>
  <c r="Q14" i="1"/>
  <c r="Q16" i="1"/>
  <c r="Q18" i="1"/>
  <c r="Q10" i="1"/>
  <c r="Q6" i="1"/>
  <c r="Q2" i="1"/>
  <c r="Q13" i="1"/>
  <c r="Q15" i="1"/>
  <c r="Q17" i="1"/>
  <c r="Q19" i="1"/>
  <c r="Q20" i="1"/>
  <c r="Q21" i="1"/>
  <c r="Q22" i="1"/>
  <c r="Q8" i="1"/>
  <c r="R8" i="1"/>
</calcChain>
</file>

<file path=xl/sharedStrings.xml><?xml version="1.0" encoding="utf-8"?>
<sst xmlns="http://schemas.openxmlformats.org/spreadsheetml/2006/main" count="726" uniqueCount="281">
  <si>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</si>
  <si>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</si>
  <si>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</si>
  <si>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</si>
  <si>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</si>
  <si>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</si>
  <si>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</si>
  <si>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</si>
  <si>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</si>
  <si>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</si>
  <si>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</si>
  <si>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</si>
  <si>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</si>
  <si>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</si>
  <si>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</si>
  <si>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</si>
  <si>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BV421</t>
  </si>
  <si>
    <t>Ms</t>
  </si>
  <si>
    <t>LWB</t>
  </si>
  <si>
    <t>Filename</t>
  </si>
  <si>
    <t>Cell Population</t>
  </si>
  <si>
    <t>Lymph</t>
  </si>
  <si>
    <t>Mono</t>
  </si>
  <si>
    <t>Target Description</t>
  </si>
  <si>
    <t>Hu CD38 BV421</t>
  </si>
  <si>
    <t>Hu CD45RA BV421</t>
  </si>
  <si>
    <t>Hu CD3 BV421</t>
  </si>
  <si>
    <t>Hu CD56 BV605</t>
  </si>
  <si>
    <t>Ms CD45 BV711</t>
  </si>
  <si>
    <t>Ms CD45.2 BV480, 104</t>
  </si>
  <si>
    <t>Hu IgD BV480, IA6-2</t>
  </si>
  <si>
    <t>Hu CD38 BV421, HIT2</t>
  </si>
  <si>
    <t>Hu CD45RA BV421, HI100</t>
  </si>
  <si>
    <t>Hu CD3 BV421, OKT3</t>
  </si>
  <si>
    <t>Ms CD45 BV711, 30-F11</t>
  </si>
  <si>
    <t>Ms CD8  BV650 53-6.7</t>
  </si>
  <si>
    <t>Ms CD8  BV650 53-6.7</t>
  </si>
  <si>
    <t>HIT2</t>
  </si>
  <si>
    <t>HI100</t>
  </si>
  <si>
    <t>OKT3</t>
  </si>
  <si>
    <t>NCAM16.2</t>
  </si>
  <si>
    <t>30-F11</t>
  </si>
  <si>
    <t>IA6-2</t>
  </si>
  <si>
    <t>53-6.7</t>
  </si>
  <si>
    <t>BV650</t>
  </si>
  <si>
    <t>BV711</t>
  </si>
  <si>
    <t>BV480</t>
  </si>
  <si>
    <t>Buffer</t>
  </si>
  <si>
    <t>90B825</t>
  </si>
  <si>
    <t>90B809</t>
  </si>
  <si>
    <t>90B837</t>
  </si>
  <si>
    <t>ms IgG1, k</t>
  </si>
  <si>
    <t>ms IgG2b, k</t>
  </si>
  <si>
    <t>ms IgG2a, k</t>
  </si>
  <si>
    <t>rat IgG2b, k</t>
  </si>
  <si>
    <t>Rat IgG2a, k</t>
  </si>
  <si>
    <t>Balb/c or B6</t>
  </si>
  <si>
    <t>B6</t>
  </si>
  <si>
    <t>PBMC overnight</t>
  </si>
  <si>
    <t>Balb/c or B7</t>
  </si>
  <si>
    <t>Balb/c or B8</t>
  </si>
  <si>
    <t>Plate #</t>
  </si>
  <si>
    <t>123103</t>
  </si>
  <si>
    <t>123104</t>
  </si>
  <si>
    <t>20201008-RB-FY21w2p1 hCD3 (OKT3) BV421 90B837</t>
  </si>
  <si>
    <t>20201008-RB-FY21w2p2 hCD3 (OKT3) BV421 90B825</t>
  </si>
  <si>
    <t>20201008-SD-FY21w2p3 hCD45RA HI100 BV421 - lymph</t>
  </si>
  <si>
    <t>20201008-SD-FY21w2p3 hCD45RA HI100 BV421 - mono</t>
  </si>
  <si>
    <t>20201008-SD-FY21w2p4 hCD45RA HI100 BV421 - lymph</t>
  </si>
  <si>
    <t>20201008-SD-FY21w2p4 hCD45RA HI100 BV421 - mono</t>
  </si>
  <si>
    <t>20201022-SD-FY21w2p5 hCD38 (HIT2) BV421 - lymph</t>
  </si>
  <si>
    <t>20201022-SD-FY21w2p5 hCD38 (HIT2) BV421 - mono</t>
  </si>
  <si>
    <t>20201022-RB-FY21w2p6 hCD38 (HIT2) BV421 90B837 - lymph</t>
  </si>
  <si>
    <t>20201022-RB-FY21w2p6 hCD38 (HIT2) BV421 90B837 - mono</t>
  </si>
  <si>
    <t>20201030-SD-FY21w2p7 hCD56 NCAM16'2 BV605 90B825</t>
  </si>
  <si>
    <t>20201030-RB-FY21w2p8 hCD56 (NCAM16.2) BV605 90B837</t>
  </si>
  <si>
    <t>20201105-RB-FY21w2p9 mCD45 (30-F11) BV711 90B809</t>
  </si>
  <si>
    <t>20201105-RB-FY21w2p10 mCD45 (30-F11) BV711 90B837</t>
  </si>
  <si>
    <t>20201106-SD-FY21w2p11 mCD45'2 104 BV480</t>
  </si>
  <si>
    <t>20201106-SD-FY21w2p12 mCD45'2 104 BV480</t>
  </si>
  <si>
    <t>20201111-RB-FY21w2p13 Hu IgD (IA6-2) BV480 90B825</t>
  </si>
  <si>
    <t>20201111-RB-FY21w2p14 Hu IgD (IA6-2) BV480 90B837</t>
  </si>
  <si>
    <t>20201112-SD-FY21w2p15 mCD8 53-6'7 BV650</t>
  </si>
  <si>
    <t>20201112-SD-FY21w2p16 mCD8 53-6'7 BV650</t>
  </si>
  <si>
    <t>20201112-SD-FY21w2p17 mCD8 53-6'7 BV650</t>
  </si>
  <si>
    <t>CD3</t>
  </si>
  <si>
    <t>CD45RA</t>
  </si>
  <si>
    <t>CD38</t>
  </si>
  <si>
    <t>CD56</t>
  </si>
  <si>
    <t>CD45</t>
  </si>
  <si>
    <t>CD8</t>
  </si>
  <si>
    <t>CD45.2</t>
  </si>
  <si>
    <t>IgD</t>
  </si>
  <si>
    <t>Wave</t>
  </si>
  <si>
    <t>Wave 2</t>
  </si>
  <si>
    <t>20201210-SD-FY21w3p4 Hu Integrin (10D5) PE</t>
  </si>
  <si>
    <t>Integrin</t>
  </si>
  <si>
    <t>10D5</t>
  </si>
  <si>
    <t>ms G2a</t>
  </si>
  <si>
    <t>PE</t>
  </si>
  <si>
    <t>NA</t>
  </si>
  <si>
    <t>H441 cell line</t>
  </si>
  <si>
    <t>540 days</t>
  </si>
  <si>
    <t>20201214-SD-FY21w3p6 Hu Integrin (10D5) Ab-E</t>
  </si>
  <si>
    <t>Ab-E</t>
  </si>
  <si>
    <t>20210107-SD-FY21w3p7 Hu Integrin (10D5) Pure</t>
  </si>
  <si>
    <t>Pure</t>
  </si>
  <si>
    <t>PE goat anti mouse Ig</t>
  </si>
  <si>
    <t>20201215-RB-FY21w3p1 Hu CD206 (15-2) BV421 Amine</t>
  </si>
  <si>
    <t>CD206</t>
  </si>
  <si>
    <t>15-2</t>
  </si>
  <si>
    <t>ms G1, k</t>
  </si>
  <si>
    <t>GM-CSF stimulated PBMC</t>
  </si>
  <si>
    <t>20201215-RB-FY21w3p2 Hu CD206 (15-2) BV421 Ab-E</t>
  </si>
  <si>
    <t>20201215-RB-FY21w3p3 Hu CD206 (15-2) PE</t>
  </si>
  <si>
    <t>20210204-KD-FY21w3p15 Hu HLA-E (3D12 HLA-E) Ab-E - lymph</t>
  </si>
  <si>
    <t>HLA-E</t>
  </si>
  <si>
    <t>3D12</t>
  </si>
  <si>
    <t>20210204-KD-FY21w3p15 Hu HLA-E (3D12 HLA-E) Ab-E - mono</t>
  </si>
  <si>
    <t>20210211-KD-FY21w3p17 Hu HLA-E (3D12 HLA-E) PE - lymph</t>
  </si>
  <si>
    <t>20210211-KD-FY21w3p17 Hu HLA-E (3D12 HLA-E) PE - mono</t>
  </si>
  <si>
    <t>20210122-SD-FY21w3p18 Ms pDC-TREM (4A6) Ab-E</t>
  </si>
  <si>
    <t>pDC-TREM</t>
  </si>
  <si>
    <t>4A6</t>
  </si>
  <si>
    <t>rat G2a, k</t>
  </si>
  <si>
    <t>transiently transfected 293 cells</t>
  </si>
  <si>
    <t>20210115-RB-FY21w3p12 Hu IL-3Ra CD123 (6H6) Pure-PE</t>
  </si>
  <si>
    <t>CD123, IL-3Ra</t>
  </si>
  <si>
    <t>6H6</t>
  </si>
  <si>
    <t>20210212-RB-FY21w3p13 Hu IL-3Ra CD123 (6H6) Ab-E BV421 - lymph</t>
  </si>
  <si>
    <t>20210212-RB-FY21w3p13 Hu IL-3Ra CD123 (6H6) Ab-E BV421 - mono</t>
  </si>
  <si>
    <t>20210204-RB-FY21w3p14 Hu IL-3Ra CD123 (6H6) PE</t>
  </si>
  <si>
    <t>20201222-RB-FY21w3p10 Hu HLA-G (87G) Ab-E BV421</t>
  </si>
  <si>
    <t>HLA-G</t>
  </si>
  <si>
    <t>87G</t>
  </si>
  <si>
    <t>ms G2a, k</t>
  </si>
  <si>
    <t>JEG-3</t>
  </si>
  <si>
    <t>20210204-SD-FY21w3p19 Hu CD245 (DY12) Ab-E - lymph</t>
  </si>
  <si>
    <t>CD245</t>
  </si>
  <si>
    <t>DY12</t>
  </si>
  <si>
    <t>20210204-SD-FY21w3p19 Hu CD245 (DY12) Ab-E - mono</t>
  </si>
  <si>
    <t>20210204-SD-FY21w3p19 Hu CD245 (DY12) Ab-E - gran</t>
  </si>
  <si>
    <t>Gran</t>
  </si>
  <si>
    <t>20210108-SD-FY21w311 Ms PD-1 (RPMP1-1'4) NA-LE</t>
  </si>
  <si>
    <t>CD279 (PD-1)</t>
  </si>
  <si>
    <t>RMP1-14.rMab</t>
  </si>
  <si>
    <t xml:space="preserve">rat G2a, k </t>
  </si>
  <si>
    <t>NA/LE</t>
  </si>
  <si>
    <t>Biotin anti rat IgG2a + Streptavidin PE</t>
  </si>
  <si>
    <t>B6 activated spleen</t>
  </si>
  <si>
    <t>20201210-SD-FY21w3p5 Hu CX3CL (V13-864) Ab-E</t>
  </si>
  <si>
    <t>CX3CL</t>
  </si>
  <si>
    <t>V13-864</t>
  </si>
  <si>
    <t>HEPG2 cell line</t>
  </si>
  <si>
    <t>6/62019</t>
  </si>
  <si>
    <t>Wave 3</t>
  </si>
  <si>
    <t>20210319-RB-FY21w5p8 Hu CD11c (B-ly6) R718 - lymph</t>
  </si>
  <si>
    <t>Hu CD11c R718 B-ly6
100Tst 25Tst 10Tst</t>
  </si>
  <si>
    <t>CD11c</t>
  </si>
  <si>
    <t>B-ly6</t>
  </si>
  <si>
    <t>Mass</t>
  </si>
  <si>
    <t>R718</t>
  </si>
  <si>
    <t>20210319-RB-FY21w5p8 Hu CD11c (B-ly6) R718 - mono</t>
  </si>
  <si>
    <t>20210319-RB-FY21w5p8 Hu CD11c (B-ly6) R718 - gran</t>
  </si>
  <si>
    <t>20210319-RB-FY21w5p9 Hu CD127 (HIL-7R-M21) R718</t>
  </si>
  <si>
    <t>Hu CD127 R718 HIL-7R-M21
100Tst 25Tst</t>
  </si>
  <si>
    <t>CD127</t>
  </si>
  <si>
    <t>HIL-7R-M21</t>
  </si>
  <si>
    <t>20210326-RB-FY21w5p10 Hu CD19 (SJ25C1) R718</t>
  </si>
  <si>
    <t>Hu CD19 R718 SJ25C1
100Tst 25Tst</t>
  </si>
  <si>
    <t>CD19</t>
  </si>
  <si>
    <t>SJ25C1</t>
  </si>
  <si>
    <t>20210319-RB-FY21w5p11 Hu CD20 (2H7) R718 - final</t>
  </si>
  <si>
    <t>Hu CD20 R718 2H7
100Tst 25Tst</t>
  </si>
  <si>
    <t>CD20</t>
  </si>
  <si>
    <t>2H7</t>
  </si>
  <si>
    <t>20210325-SD-FY21w5p12 Hu CD3 UCHT1 R718</t>
  </si>
  <si>
    <t>Hu CD3 R718 UCHT1
100Tst 25Tst</t>
  </si>
  <si>
    <t>UCHT1</t>
  </si>
  <si>
    <t>20210325-SD-FY21w5p13 Hu CD33 WM53 R718</t>
  </si>
  <si>
    <t>Hu CD33 R718 WM53
100Tst 25Tst</t>
  </si>
  <si>
    <t>CD33</t>
  </si>
  <si>
    <t>WM53</t>
  </si>
  <si>
    <t>20210331-SD-FY21w5p14 Hu CD4 (SK3) R718 - lymph</t>
  </si>
  <si>
    <t>Hu CD4 R718 SK3
100Tst 25Tst 10Tst</t>
  </si>
  <si>
    <t>CD4</t>
  </si>
  <si>
    <t>SK3</t>
  </si>
  <si>
    <t>20210331-SD-FY21w5p14 Hu CD4 (SK3) R718 -  mono</t>
  </si>
  <si>
    <t>20210325-SD-FY21w5p15 Hu CD56 (NCAM-1) R718</t>
  </si>
  <si>
    <t>Hu CD56 (NCAM-1) R718 B159
100Tst 25Tst</t>
  </si>
  <si>
    <t>CD56 (NCAM-1)</t>
  </si>
  <si>
    <t>B159</t>
  </si>
  <si>
    <t>20210305-RB-FY21w5p3 Hu IFN-g (B27) R718</t>
  </si>
  <si>
    <t>Hu IFN-γ R718 B27
100Tst 25Tst</t>
  </si>
  <si>
    <t>IFN-γ</t>
  </si>
  <si>
    <t>B27</t>
  </si>
  <si>
    <t>Hick-1</t>
  </si>
  <si>
    <t>20210305-RB-FY21w5p5 Hu IL-17A (N49-653) R718</t>
  </si>
  <si>
    <t>Hu IL-17A R718 N49-653 100Tst</t>
  </si>
  <si>
    <t>IL-17A</t>
  </si>
  <si>
    <t>N49-653</t>
  </si>
  <si>
    <t>20210305-RB-FY21w5p4 Hu TNF-a (MAB11) R718</t>
  </si>
  <si>
    <t>Hu TNF R718 MAB11
100Tst 25Tst</t>
  </si>
  <si>
    <t>TNF</t>
  </si>
  <si>
    <t>MAB11</t>
  </si>
  <si>
    <t>20210310-SD-FY21w5p6 Hu IL-4 (MP4-25D2) R718</t>
  </si>
  <si>
    <t>Hu IL-4 R718 MP4-25D2
100Tst 25Tst</t>
  </si>
  <si>
    <t>IL-4</t>
  </si>
  <si>
    <t>MP4-25D2</t>
  </si>
  <si>
    <t>Hick-2</t>
  </si>
  <si>
    <t>20210226-RB-FY21w5p1 HuNHP CD3 (SP34-2) R718</t>
  </si>
  <si>
    <t>Hu/NHP CD3 R718 SP34-2
100Tst 25Tst</t>
  </si>
  <si>
    <t>Hu/NHP</t>
  </si>
  <si>
    <t>SP34-2</t>
  </si>
  <si>
    <t>PBMC</t>
  </si>
  <si>
    <t>20210309-HL-FY21w5p7 Ms CD107a (1D4B) R718</t>
  </si>
  <si>
    <t>Ms CD107a (LAMP-1) R718 1D4B 50ug</t>
  </si>
  <si>
    <t>CD107a (LAMP-1)</t>
  </si>
  <si>
    <t>1D4B</t>
  </si>
  <si>
    <t>Ms Spleen IC</t>
  </si>
  <si>
    <t>20210226-RB-FY21w5p2 Ms CD8a (53-6.7) R718</t>
  </si>
  <si>
    <t>Ms CD8a R718 53-6.7 50ug</t>
  </si>
  <si>
    <t>CD8a</t>
  </si>
  <si>
    <t>Balb/c or B6 SPLN</t>
  </si>
  <si>
    <t>20210402-RB-FY21w5p18 Ms ThPok Zbtb7b (T43-94) R718</t>
  </si>
  <si>
    <t>Ms Zbtb7b (ThPok) R718 T43-94 50Tst</t>
  </si>
  <si>
    <t>Zbtb7b (ThPok)</t>
  </si>
  <si>
    <t>T43-94 </t>
  </si>
  <si>
    <t>Ms Thymus</t>
  </si>
  <si>
    <t>20210330-HL-FY21w5p16 pStat1 4a R718</t>
  </si>
  <si>
    <t>Stat1 (pY701) R718 4A
100Tst25 Tst</t>
  </si>
  <si>
    <t>Stat1 (pY701)</t>
  </si>
  <si>
    <t>4A</t>
  </si>
  <si>
    <t>Stim/Unstim Lyo Cells</t>
  </si>
  <si>
    <t>20210323-HL-FY21w5p17 pStat5 47 R718</t>
  </si>
  <si>
    <t>Stat5 (pY694) R718 47/STAT5(PY694)
100Tst25 Tst</t>
  </si>
  <si>
    <t>Stat5 (pY694)</t>
  </si>
  <si>
    <t>Wave 5</t>
  </si>
  <si>
    <t>20210326-RB-FY21w6p2 Hu CD279 PD-1 (EH12.1) R718</t>
  </si>
  <si>
    <t>Hu CD279 (PD-1) R718 EH12.1
100Tst 25Tst</t>
  </si>
  <si>
    <t>EH12.1</t>
  </si>
  <si>
    <t>20210316-AN-FY21w6p4 Hu CD34 581 R718</t>
  </si>
  <si>
    <t>Hu CD34 R718 581 100Tst</t>
  </si>
  <si>
    <t>CD34</t>
  </si>
  <si>
    <t>20210406-SD-FY21w6p5 Hu Granzyme A (CB9)</t>
  </si>
  <si>
    <t>Hu Granzyme A R718 CB9 100Tst</t>
  </si>
  <si>
    <t>Granzyme A</t>
  </si>
  <si>
    <t>CB9</t>
  </si>
  <si>
    <t>20210308-HL-FY21w6-Hu Granzyme B (GB11) R718</t>
  </si>
  <si>
    <t>Hu Granzyme B R718 GB11 100ug</t>
  </si>
  <si>
    <t>Granzyme B</t>
  </si>
  <si>
    <t>GB11</t>
  </si>
  <si>
    <t xml:space="preserve">PBMC </t>
  </si>
  <si>
    <t>20210330-AN-FY21w6p7 Hu FoxP3 259D-C7 R718</t>
  </si>
  <si>
    <t>Hu FoxP3 R718 259D/C7
100Tst 25Tst 10Tst</t>
  </si>
  <si>
    <t>FoxP3</t>
  </si>
  <si>
    <t>259D/C7</t>
  </si>
  <si>
    <t>20210331-AN-FY21w6p8-hu Ki-67 B56 R718</t>
  </si>
  <si>
    <t>Ki-67 R718 B56 100Tst</t>
  </si>
  <si>
    <t>Ki-67</t>
  </si>
  <si>
    <t>B56</t>
  </si>
  <si>
    <t>MOLT4</t>
  </si>
  <si>
    <t>20210312-RB-FY21w6p9 Ms CD13 (R3-242) R718</t>
  </si>
  <si>
    <t>Ms CD13 R718 R3-242 50ug</t>
  </si>
  <si>
    <t>CD13</t>
  </si>
  <si>
    <t>R3-242</t>
  </si>
  <si>
    <t>Balb/c</t>
  </si>
  <si>
    <t>20210312-RB-FY21w6p10 Ms CD4 (RM4-5) R718</t>
  </si>
  <si>
    <t>Ms CD4 R718 RM4-5 50ug 5ug</t>
  </si>
  <si>
    <t>RM4-5</t>
  </si>
  <si>
    <t>20210312-RB-FY21w6p11 Ms Ly-6C (AL-21) R718</t>
  </si>
  <si>
    <t>Ms Ly-6C R718 AL-21 50ug</t>
  </si>
  <si>
    <t>Ly-6C</t>
  </si>
  <si>
    <t>AL-21</t>
  </si>
  <si>
    <t>Wave 6</t>
  </si>
  <si>
    <t>20210316-SD-FY21w8p1 Hu Cross ICOS (C398'4A) R718</t>
  </si>
  <si>
    <t>Cross ICOS (CD278)</t>
  </si>
  <si>
    <t>C398.4A</t>
  </si>
  <si>
    <t>Cross BCL-6</t>
  </si>
  <si>
    <t>K112-91</t>
  </si>
  <si>
    <t>20210319-HL-FY21w8p2-Bcl6 (K112-91) R718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</si>
</sst>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70C0"/>
      <name val="Calibri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4472C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DDEBF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center" vertical="center" wrapText="1" readingOrder="1"/>
    </xf>
    <xf numFmtId="1" fontId="2" fillId="7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left" wrapText="1" readingOrder="1"/>
    </xf>
    <xf numFmtId="49" fontId="3" fillId="9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 readingOrder="1"/>
    </xf>
    <xf numFmtId="49" fontId="0" fillId="0" borderId="0" xfId="0" applyNumberFormat="1"/>
    <xf numFmtId="0" fontId="2" fillId="3" borderId="2" xfId="0" applyFont="1" applyFill="1" applyBorder="1" applyAlignment="1">
      <alignment horizontal="center" vertical="center" wrapText="1" readingOrder="1"/>
    </xf>
    <xf numFmtId="0" fontId="2" fillId="10" borderId="1" xfId="0" applyFont="1" applyFill="1" applyBorder="1" applyAlignment="1">
      <alignment horizontal="center" vertical="center" wrapText="1" readingOrder="1"/>
    </xf>
    <xf numFmtId="0" fontId="2" fillId="10" borderId="1" xfId="0" applyFont="1" applyFill="1" applyBorder="1" applyAlignment="1">
      <alignment horizontal="left" vertical="center" wrapText="1" readingOrder="1"/>
    </xf>
    <xf numFmtId="1" fontId="2" fillId="10" borderId="1" xfId="0" applyNumberFormat="1" applyFont="1" applyFill="1" applyBorder="1" applyAlignment="1">
      <alignment horizontal="center" vertical="center" wrapText="1" readingOrder="1"/>
    </xf>
    <xf numFmtId="14" fontId="2" fillId="10" borderId="1" xfId="0" applyNumberFormat="1" applyFont="1" applyFill="1" applyBorder="1" applyAlignment="1">
      <alignment horizontal="center" vertical="center" wrapText="1" readingOrder="1"/>
    </xf>
    <xf numFmtId="0" fontId="5" fillId="10" borderId="3" xfId="0" applyFont="1" applyFill="1" applyBorder="1" applyAlignment="1">
      <alignment vertical="center" wrapText="1"/>
    </xf>
    <xf numFmtId="0" fontId="0" fillId="10" borderId="4" xfId="0" applyFill="1" applyBorder="1" applyAlignment="1">
      <alignment vertical="center"/>
    </xf>
    <xf numFmtId="0" fontId="2" fillId="3" borderId="0" xfId="0" applyFont="1" applyFill="1" applyAlignment="1">
      <alignment horizontal="left" vertical="center" wrapText="1" readingOrder="1"/>
    </xf>
    <xf numFmtId="1" fontId="2" fillId="0" borderId="1" xfId="0" applyNumberFormat="1" applyFont="1" applyBorder="1" applyAlignment="1">
      <alignment horizontal="center" vertical="center" wrapText="1" readingOrder="1"/>
    </xf>
    <xf numFmtId="0" fontId="2" fillId="7" borderId="0" xfId="0" applyFont="1" applyFill="1" applyAlignment="1">
      <alignment horizontal="left" vertical="center" wrapText="1" readingOrder="1"/>
    </xf>
    <xf numFmtId="14" fontId="2" fillId="3" borderId="0" xfId="0" applyNumberFormat="1" applyFont="1" applyFill="1" applyAlignment="1">
      <alignment horizontal="left" vertical="center" wrapText="1" readingOrder="1"/>
    </xf>
    <xf numFmtId="0" fontId="5" fillId="10" borderId="5" xfId="0" applyFont="1" applyFill="1" applyBorder="1" applyAlignment="1">
      <alignment vertical="center"/>
    </xf>
    <xf numFmtId="0" fontId="5" fillId="10" borderId="6" xfId="0" applyFont="1" applyFill="1" applyBorder="1" applyAlignment="1">
      <alignment vertical="center" wrapText="1"/>
    </xf>
    <xf numFmtId="0" fontId="0" fillId="10" borderId="7" xfId="0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 wrapText="1" readingOrder="1"/>
    </xf>
    <xf numFmtId="0" fontId="0" fillId="10" borderId="6" xfId="0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 wrapText="1" readingOrder="1"/>
    </xf>
    <xf numFmtId="0" fontId="2" fillId="7" borderId="0" xfId="0" applyFont="1" applyFill="1" applyBorder="1" applyAlignment="1">
      <alignment horizontal="left" vertical="center" wrapText="1" readingOrder="1"/>
    </xf>
    <xf numFmtId="14" fontId="2" fillId="3" borderId="0" xfId="0" applyNumberFormat="1" applyFont="1" applyFill="1" applyBorder="1" applyAlignment="1">
      <alignment horizontal="left" vertical="center" wrapText="1" readingOrder="1"/>
    </xf>
    <xf numFmtId="0" fontId="6" fillId="10" borderId="9" xfId="0" applyFont="1" applyFill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top" wrapText="1"/>
    </xf>
    <xf numFmtId="0" fontId="7" fillId="10" borderId="9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wrapText="1"/>
    </xf>
    <xf numFmtId="0" fontId="6" fillId="10" borderId="1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W75"/>
  <sheetViews>
    <sheetView tabSelected="1" topLeftCell="A55" zoomScaleNormal="100" workbookViewId="0">
      <selection activeCell="A75" sqref="A75"/>
    </sheetView>
  </sheetViews>
  <sheetFormatPr defaultRowHeight="12.75" x14ac:dyDescent="0.2"/>
  <cols>
    <col min="1" max="1" width="56" bestFit="1" customWidth="1"/>
    <col min="2" max="2" width="11.7109375" style="19" customWidth="1"/>
    <col min="3" max="3" width="34" bestFit="1" customWidth="1"/>
    <col min="4" max="4" width="35.140625" customWidth="1"/>
    <col min="9" max="9" width="9.140625" style="24"/>
  </cols>
  <sheetData>
    <row r="1" spans="1:23" ht="56.25" x14ac:dyDescent="0.2">
      <c r="A1" s="16" t="s">
        <v>19</v>
      </c>
      <c r="B1" s="18" t="s">
        <v>61</v>
      </c>
      <c r="C1" s="16" t="s">
        <v>23</v>
      </c>
      <c r="D1" s="16" t="s">
        <v>93</v>
      </c>
      <c r="E1" s="1" t="s">
        <v>0</v>
      </c>
      <c r="F1" s="1" t="s">
        <v>1</v>
      </c>
      <c r="G1" s="1" t="s">
        <v>2</v>
      </c>
      <c r="H1" s="1" t="s">
        <v>3</v>
      </c>
      <c r="I1" s="21" t="s">
        <v>47</v>
      </c>
      <c r="J1" s="1" t="s">
        <v>4</v>
      </c>
      <c r="K1" s="1" t="s">
        <v>5</v>
      </c>
      <c r="L1" s="1" t="s">
        <v>20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2" t="s">
        <v>14</v>
      </c>
    </row>
    <row r="2" spans="1:23" ht="15.75" customHeight="1" x14ac:dyDescent="0.25">
      <c r="A2" t="s">
        <v>64</v>
      </c>
      <c r="B2" s="20">
        <v>1</v>
      </c>
      <c r="C2" s="17" t="s">
        <v>33</v>
      </c>
      <c r="D2" s="17" t="s">
        <v>94</v>
      </c>
      <c r="E2" s="3" t="s">
        <v>15</v>
      </c>
      <c r="F2" s="4" t="s">
        <v>85</v>
      </c>
      <c r="G2" s="4" t="s">
        <v>39</v>
      </c>
      <c r="H2" s="4" t="s">
        <v>53</v>
      </c>
      <c r="I2" s="22" t="s">
        <v>50</v>
      </c>
      <c r="J2" s="4" t="s">
        <v>16</v>
      </c>
      <c r="K2" s="4"/>
      <c r="L2" s="4"/>
      <c r="M2" s="4" t="s">
        <v>18</v>
      </c>
      <c r="N2" s="5">
        <v>43840</v>
      </c>
      <c r="O2" s="15"/>
      <c r="P2" s="6"/>
      <c r="Q2" s="7">
        <f t="shared" ref="Q2:Q22" si="0">1.5*365</f>
        <v>547.5</v>
      </c>
      <c r="R2" s="8">
        <f t="shared" ref="R2:R22" si="1">365*6</f>
        <v>2190</v>
      </c>
      <c r="S2" s="9"/>
      <c r="T2" s="10"/>
      <c r="U2" s="3">
        <v>500</v>
      </c>
    </row>
    <row r="3" spans="1:23" ht="15.75" customHeight="1" x14ac:dyDescent="0.25">
      <c r="A3" t="s">
        <v>65</v>
      </c>
      <c r="B3" s="19">
        <v>2</v>
      </c>
      <c r="C3" t="s">
        <v>26</v>
      </c>
      <c r="D3" s="17" t="s">
        <v>94</v>
      </c>
      <c r="E3" s="3" t="s">
        <v>15</v>
      </c>
      <c r="F3" s="4" t="s">
        <v>85</v>
      </c>
      <c r="G3" s="4" t="s">
        <v>39</v>
      </c>
      <c r="H3" s="4" t="s">
        <v>53</v>
      </c>
      <c r="I3" s="22" t="s">
        <v>48</v>
      </c>
      <c r="J3" s="4" t="s">
        <v>16</v>
      </c>
      <c r="K3" s="4"/>
      <c r="L3" s="4"/>
      <c r="M3" s="4" t="s">
        <v>18</v>
      </c>
      <c r="N3" s="5">
        <v>43780</v>
      </c>
      <c r="O3" s="6"/>
      <c r="P3" s="6"/>
      <c r="Q3" s="7">
        <f t="shared" si="0"/>
        <v>547.5</v>
      </c>
      <c r="R3" s="8">
        <f t="shared" si="1"/>
        <v>2190</v>
      </c>
      <c r="S3" s="9"/>
      <c r="T3" s="10"/>
      <c r="U3" s="3">
        <v>500</v>
      </c>
    </row>
    <row r="4" spans="1:23" ht="15.75" customHeight="1" x14ac:dyDescent="0.25">
      <c r="A4" t="s">
        <v>66</v>
      </c>
      <c r="B4" s="19">
        <v>3</v>
      </c>
      <c r="C4" t="s">
        <v>25</v>
      </c>
      <c r="D4" s="17" t="s">
        <v>94</v>
      </c>
      <c r="E4" s="3" t="s">
        <v>15</v>
      </c>
      <c r="F4" s="4" t="s">
        <v>86</v>
      </c>
      <c r="G4" s="4" t="s">
        <v>38</v>
      </c>
      <c r="H4" s="4" t="s">
        <v>52</v>
      </c>
      <c r="I4" s="22" t="s">
        <v>48</v>
      </c>
      <c r="J4" s="4" t="s">
        <v>16</v>
      </c>
      <c r="K4" s="4"/>
      <c r="L4" s="4" t="s">
        <v>21</v>
      </c>
      <c r="M4" s="4" t="s">
        <v>18</v>
      </c>
      <c r="N4" s="5">
        <v>43780</v>
      </c>
      <c r="O4" s="6"/>
      <c r="P4" s="6"/>
      <c r="Q4" s="7">
        <f t="shared" si="0"/>
        <v>547.5</v>
      </c>
      <c r="R4" s="8">
        <f t="shared" si="1"/>
        <v>2190</v>
      </c>
      <c r="S4" s="9"/>
      <c r="T4" s="10"/>
      <c r="U4" s="3">
        <v>500</v>
      </c>
    </row>
    <row r="5" spans="1:23" ht="15.75" customHeight="1" x14ac:dyDescent="0.25">
      <c r="A5" t="s">
        <v>67</v>
      </c>
      <c r="B5" s="19">
        <v>3</v>
      </c>
      <c r="C5" t="s">
        <v>25</v>
      </c>
      <c r="D5" s="17" t="s">
        <v>94</v>
      </c>
      <c r="E5" s="3" t="s">
        <v>15</v>
      </c>
      <c r="F5" s="4" t="s">
        <v>86</v>
      </c>
      <c r="G5" s="4" t="s">
        <v>38</v>
      </c>
      <c r="H5" s="4" t="s">
        <v>52</v>
      </c>
      <c r="I5" s="22" t="s">
        <v>48</v>
      </c>
      <c r="J5" s="4" t="s">
        <v>16</v>
      </c>
      <c r="K5" s="4"/>
      <c r="L5" s="4" t="s">
        <v>22</v>
      </c>
      <c r="M5" s="4" t="s">
        <v>18</v>
      </c>
      <c r="N5" s="5">
        <v>43780</v>
      </c>
      <c r="O5" s="6"/>
      <c r="P5" s="6"/>
      <c r="Q5" s="7">
        <f t="shared" si="0"/>
        <v>547.5</v>
      </c>
      <c r="R5" s="8">
        <f t="shared" si="1"/>
        <v>2190</v>
      </c>
      <c r="S5" s="9"/>
      <c r="T5" s="10"/>
      <c r="U5" s="3">
        <v>500</v>
      </c>
    </row>
    <row r="6" spans="1:23" ht="15.75" customHeight="1" x14ac:dyDescent="0.25">
      <c r="A6" t="s">
        <v>68</v>
      </c>
      <c r="B6" s="20">
        <v>4</v>
      </c>
      <c r="C6" s="17" t="s">
        <v>32</v>
      </c>
      <c r="D6" s="17" t="s">
        <v>94</v>
      </c>
      <c r="E6" s="3" t="s">
        <v>15</v>
      </c>
      <c r="F6" s="4" t="s">
        <v>86</v>
      </c>
      <c r="G6" s="4" t="s">
        <v>38</v>
      </c>
      <c r="H6" s="4" t="s">
        <v>52</v>
      </c>
      <c r="I6" s="22" t="s">
        <v>50</v>
      </c>
      <c r="J6" s="4" t="s">
        <v>16</v>
      </c>
      <c r="K6" s="4"/>
      <c r="L6" s="4" t="s">
        <v>21</v>
      </c>
      <c r="M6" s="4" t="s">
        <v>18</v>
      </c>
      <c r="N6" s="5">
        <v>43840</v>
      </c>
      <c r="O6" s="15"/>
      <c r="P6" s="6"/>
      <c r="Q6" s="7">
        <f t="shared" si="0"/>
        <v>547.5</v>
      </c>
      <c r="R6" s="8">
        <f t="shared" si="1"/>
        <v>2190</v>
      </c>
      <c r="S6" s="9"/>
      <c r="T6" s="10"/>
      <c r="U6" s="3">
        <v>500</v>
      </c>
    </row>
    <row r="7" spans="1:23" ht="15.75" customHeight="1" x14ac:dyDescent="0.25">
      <c r="A7" t="s">
        <v>69</v>
      </c>
      <c r="B7" s="20">
        <v>4</v>
      </c>
      <c r="C7" s="17" t="s">
        <v>32</v>
      </c>
      <c r="D7" s="17" t="s">
        <v>94</v>
      </c>
      <c r="E7" s="3" t="s">
        <v>15</v>
      </c>
      <c r="F7" s="4" t="s">
        <v>86</v>
      </c>
      <c r="G7" s="4" t="s">
        <v>38</v>
      </c>
      <c r="H7" s="4" t="s">
        <v>52</v>
      </c>
      <c r="I7" s="22" t="s">
        <v>50</v>
      </c>
      <c r="J7" s="4" t="s">
        <v>16</v>
      </c>
      <c r="K7" s="4"/>
      <c r="L7" s="4" t="s">
        <v>22</v>
      </c>
      <c r="M7" s="4" t="s">
        <v>18</v>
      </c>
      <c r="N7" s="5">
        <v>43840</v>
      </c>
      <c r="O7" s="15"/>
      <c r="P7" s="6"/>
      <c r="Q7" s="7">
        <f t="shared" si="0"/>
        <v>547.5</v>
      </c>
      <c r="R7" s="8">
        <f t="shared" si="1"/>
        <v>2190</v>
      </c>
      <c r="S7" s="9"/>
      <c r="T7" s="10"/>
      <c r="U7" s="3">
        <v>500</v>
      </c>
    </row>
    <row r="8" spans="1:23" ht="15.75" customHeight="1" x14ac:dyDescent="0.25">
      <c r="A8" t="s">
        <v>70</v>
      </c>
      <c r="B8" s="19">
        <v>5</v>
      </c>
      <c r="C8" t="s">
        <v>24</v>
      </c>
      <c r="D8" s="17" t="s">
        <v>94</v>
      </c>
      <c r="E8" s="3" t="s">
        <v>15</v>
      </c>
      <c r="F8" s="4" t="s">
        <v>87</v>
      </c>
      <c r="G8" s="4" t="s">
        <v>37</v>
      </c>
      <c r="H8" s="4" t="s">
        <v>51</v>
      </c>
      <c r="I8" s="22" t="s">
        <v>48</v>
      </c>
      <c r="J8" s="4" t="s">
        <v>16</v>
      </c>
      <c r="K8" s="4"/>
      <c r="L8" s="4" t="s">
        <v>21</v>
      </c>
      <c r="M8" s="4" t="s">
        <v>18</v>
      </c>
      <c r="N8" s="5">
        <v>43780</v>
      </c>
      <c r="O8" s="6"/>
      <c r="P8" s="6"/>
      <c r="Q8" s="7">
        <f t="shared" si="0"/>
        <v>547.5</v>
      </c>
      <c r="R8" s="8">
        <f t="shared" si="1"/>
        <v>2190</v>
      </c>
      <c r="S8" s="9"/>
      <c r="T8" s="10"/>
      <c r="U8" s="3">
        <v>500</v>
      </c>
      <c r="W8" s="3">
        <v>500</v>
      </c>
    </row>
    <row r="9" spans="1:23" ht="15.75" customHeight="1" x14ac:dyDescent="0.25">
      <c r="A9" t="s">
        <v>71</v>
      </c>
      <c r="B9" s="19">
        <v>5</v>
      </c>
      <c r="C9" t="s">
        <v>24</v>
      </c>
      <c r="D9" s="17" t="s">
        <v>94</v>
      </c>
      <c r="E9" s="3" t="s">
        <v>15</v>
      </c>
      <c r="F9" s="4" t="s">
        <v>87</v>
      </c>
      <c r="G9" s="4" t="s">
        <v>37</v>
      </c>
      <c r="H9" s="4" t="s">
        <v>51</v>
      </c>
      <c r="I9" s="22" t="s">
        <v>48</v>
      </c>
      <c r="J9" s="4" t="s">
        <v>16</v>
      </c>
      <c r="K9" s="4"/>
      <c r="L9" s="4" t="s">
        <v>22</v>
      </c>
      <c r="M9" s="4" t="s">
        <v>18</v>
      </c>
      <c r="N9" s="5">
        <v>43780</v>
      </c>
      <c r="O9" s="6"/>
      <c r="P9" s="6"/>
      <c r="Q9" s="7">
        <f t="shared" si="0"/>
        <v>547.5</v>
      </c>
      <c r="R9" s="8">
        <f t="shared" si="1"/>
        <v>2190</v>
      </c>
      <c r="S9" s="9"/>
      <c r="T9" s="10"/>
      <c r="U9" s="3">
        <v>500</v>
      </c>
      <c r="W9" s="3">
        <v>500</v>
      </c>
    </row>
    <row r="10" spans="1:23" ht="15.75" customHeight="1" x14ac:dyDescent="0.25">
      <c r="A10" t="s">
        <v>72</v>
      </c>
      <c r="B10" s="19">
        <v>6</v>
      </c>
      <c r="C10" t="s">
        <v>31</v>
      </c>
      <c r="D10" s="17" t="s">
        <v>94</v>
      </c>
      <c r="E10" s="3" t="s">
        <v>15</v>
      </c>
      <c r="F10" s="4" t="s">
        <v>87</v>
      </c>
      <c r="G10" s="4" t="s">
        <v>37</v>
      </c>
      <c r="H10" s="4" t="s">
        <v>51</v>
      </c>
      <c r="I10" s="22" t="s">
        <v>50</v>
      </c>
      <c r="J10" s="4" t="s">
        <v>16</v>
      </c>
      <c r="K10" s="4"/>
      <c r="L10" s="4" t="s">
        <v>21</v>
      </c>
      <c r="M10" s="4" t="s">
        <v>18</v>
      </c>
      <c r="N10" s="5">
        <v>43840</v>
      </c>
      <c r="O10" s="15"/>
      <c r="P10" s="6"/>
      <c r="Q10" s="7">
        <f t="shared" si="0"/>
        <v>547.5</v>
      </c>
      <c r="R10" s="8">
        <f t="shared" si="1"/>
        <v>2190</v>
      </c>
      <c r="S10" s="9"/>
      <c r="T10" s="10"/>
      <c r="U10" s="3">
        <v>500</v>
      </c>
      <c r="W10" s="3">
        <v>500</v>
      </c>
    </row>
    <row r="11" spans="1:23" ht="15.75" customHeight="1" x14ac:dyDescent="0.25">
      <c r="A11" t="s">
        <v>73</v>
      </c>
      <c r="B11" s="19">
        <v>6</v>
      </c>
      <c r="C11" t="s">
        <v>31</v>
      </c>
      <c r="D11" s="17" t="s">
        <v>94</v>
      </c>
      <c r="E11" s="3" t="s">
        <v>15</v>
      </c>
      <c r="F11" s="4" t="s">
        <v>87</v>
      </c>
      <c r="G11" s="4" t="s">
        <v>37</v>
      </c>
      <c r="H11" s="4" t="s">
        <v>51</v>
      </c>
      <c r="I11" s="22" t="s">
        <v>50</v>
      </c>
      <c r="J11" s="4" t="s">
        <v>16</v>
      </c>
      <c r="K11" s="4"/>
      <c r="L11" s="4" t="s">
        <v>22</v>
      </c>
      <c r="M11" s="4" t="s">
        <v>18</v>
      </c>
      <c r="N11" s="5">
        <v>43840</v>
      </c>
      <c r="O11" s="15"/>
      <c r="P11" s="6"/>
      <c r="Q11" s="7">
        <f t="shared" si="0"/>
        <v>547.5</v>
      </c>
      <c r="R11" s="8">
        <f t="shared" si="1"/>
        <v>2190</v>
      </c>
      <c r="S11" s="9"/>
      <c r="T11" s="10"/>
      <c r="U11" s="3">
        <v>500</v>
      </c>
      <c r="W11" s="3">
        <v>500</v>
      </c>
    </row>
    <row r="12" spans="1:23" ht="15.75" customHeight="1" x14ac:dyDescent="0.25">
      <c r="A12" t="s">
        <v>74</v>
      </c>
      <c r="B12" s="19">
        <v>7</v>
      </c>
      <c r="C12" t="s">
        <v>27</v>
      </c>
      <c r="D12" s="17" t="s">
        <v>94</v>
      </c>
      <c r="E12" s="3" t="s">
        <v>15</v>
      </c>
      <c r="F12" s="12" t="s">
        <v>88</v>
      </c>
      <c r="G12" s="12" t="s">
        <v>40</v>
      </c>
      <c r="H12" s="12" t="s">
        <v>52</v>
      </c>
      <c r="I12" s="22" t="s">
        <v>48</v>
      </c>
      <c r="J12" s="12" t="s">
        <v>44</v>
      </c>
      <c r="K12" s="12"/>
      <c r="L12" s="12"/>
      <c r="M12" s="12" t="s">
        <v>18</v>
      </c>
      <c r="N12" s="13">
        <v>43780</v>
      </c>
      <c r="O12" s="15"/>
      <c r="P12" s="15"/>
      <c r="Q12" s="7">
        <f t="shared" si="0"/>
        <v>547.5</v>
      </c>
      <c r="R12" s="8">
        <f t="shared" si="1"/>
        <v>2190</v>
      </c>
      <c r="S12" s="9"/>
      <c r="T12" s="14"/>
      <c r="U12" s="3">
        <v>500</v>
      </c>
      <c r="W12" s="3"/>
    </row>
    <row r="13" spans="1:23" ht="15.75" customHeight="1" x14ac:dyDescent="0.25">
      <c r="A13" t="s">
        <v>75</v>
      </c>
      <c r="B13" s="19">
        <v>8</v>
      </c>
      <c r="C13" t="s">
        <v>27</v>
      </c>
      <c r="D13" s="17" t="s">
        <v>94</v>
      </c>
      <c r="E13" s="3" t="s">
        <v>15</v>
      </c>
      <c r="F13" s="12" t="s">
        <v>88</v>
      </c>
      <c r="G13" s="4" t="s">
        <v>40</v>
      </c>
      <c r="H13" s="4" t="s">
        <v>52</v>
      </c>
      <c r="I13" s="22" t="s">
        <v>50</v>
      </c>
      <c r="J13" s="4" t="s">
        <v>44</v>
      </c>
      <c r="K13" s="4"/>
      <c r="L13" s="4"/>
      <c r="M13" s="4" t="s">
        <v>18</v>
      </c>
      <c r="N13" s="5">
        <v>43840</v>
      </c>
      <c r="O13" s="15"/>
      <c r="P13" s="6"/>
      <c r="Q13" s="7">
        <f t="shared" si="0"/>
        <v>547.5</v>
      </c>
      <c r="R13" s="8">
        <f t="shared" si="1"/>
        <v>2190</v>
      </c>
      <c r="S13" s="9"/>
      <c r="T13" s="10"/>
      <c r="U13" s="3">
        <v>500</v>
      </c>
      <c r="W13" s="3"/>
    </row>
    <row r="14" spans="1:23" ht="15.75" customHeight="1" x14ac:dyDescent="0.25">
      <c r="A14" s="17" t="s">
        <v>76</v>
      </c>
      <c r="B14" s="19">
        <v>9</v>
      </c>
      <c r="C14" t="s">
        <v>28</v>
      </c>
      <c r="D14" s="17" t="s">
        <v>94</v>
      </c>
      <c r="E14" s="11" t="s">
        <v>17</v>
      </c>
      <c r="F14" s="12" t="s">
        <v>89</v>
      </c>
      <c r="G14" s="12" t="s">
        <v>41</v>
      </c>
      <c r="H14" s="12" t="s">
        <v>54</v>
      </c>
      <c r="I14" s="22" t="s">
        <v>49</v>
      </c>
      <c r="J14" s="12" t="s">
        <v>45</v>
      </c>
      <c r="K14" s="12"/>
      <c r="L14" s="12"/>
      <c r="M14" s="12" t="s">
        <v>56</v>
      </c>
      <c r="N14" s="13">
        <v>43780</v>
      </c>
      <c r="O14" s="15"/>
      <c r="P14" s="15"/>
      <c r="Q14" s="7">
        <f t="shared" si="0"/>
        <v>547.5</v>
      </c>
      <c r="R14" s="8">
        <f t="shared" si="1"/>
        <v>2190</v>
      </c>
      <c r="S14" s="9"/>
      <c r="T14" s="14"/>
      <c r="U14" s="3">
        <v>250</v>
      </c>
      <c r="V14" t="s">
        <v>16</v>
      </c>
      <c r="W14" s="3">
        <v>250</v>
      </c>
    </row>
    <row r="15" spans="1:23" ht="15.75" customHeight="1" x14ac:dyDescent="0.25">
      <c r="A15" s="17" t="s">
        <v>77</v>
      </c>
      <c r="B15" s="19">
        <v>10</v>
      </c>
      <c r="C15" t="s">
        <v>34</v>
      </c>
      <c r="D15" s="17" t="s">
        <v>94</v>
      </c>
      <c r="E15" s="11" t="s">
        <v>17</v>
      </c>
      <c r="F15" s="12" t="s">
        <v>89</v>
      </c>
      <c r="G15" s="4" t="s">
        <v>41</v>
      </c>
      <c r="H15" s="4" t="s">
        <v>54</v>
      </c>
      <c r="I15" s="22" t="s">
        <v>50</v>
      </c>
      <c r="J15" s="4" t="s">
        <v>45</v>
      </c>
      <c r="K15" s="4"/>
      <c r="L15" s="4"/>
      <c r="M15" s="4" t="s">
        <v>56</v>
      </c>
      <c r="N15" s="5">
        <v>43839</v>
      </c>
      <c r="O15" s="15"/>
      <c r="P15" s="6"/>
      <c r="Q15" s="7">
        <f t="shared" si="0"/>
        <v>547.5</v>
      </c>
      <c r="R15" s="8">
        <f t="shared" si="1"/>
        <v>2190</v>
      </c>
      <c r="S15" s="9"/>
      <c r="T15" s="10"/>
      <c r="U15" s="3">
        <v>250</v>
      </c>
      <c r="V15" t="s">
        <v>16</v>
      </c>
      <c r="W15" s="3">
        <v>250</v>
      </c>
    </row>
    <row r="16" spans="1:23" ht="15.75" customHeight="1" x14ac:dyDescent="0.25">
      <c r="A16" t="s">
        <v>78</v>
      </c>
      <c r="B16" s="19">
        <v>11</v>
      </c>
      <c r="C16" t="s">
        <v>29</v>
      </c>
      <c r="D16" s="17" t="s">
        <v>94</v>
      </c>
      <c r="E16" s="11" t="s">
        <v>17</v>
      </c>
      <c r="F16" s="12" t="s">
        <v>91</v>
      </c>
      <c r="G16" s="12">
        <v>104</v>
      </c>
      <c r="H16" s="12" t="s">
        <v>53</v>
      </c>
      <c r="I16" s="22" t="s">
        <v>49</v>
      </c>
      <c r="J16" s="12" t="s">
        <v>46</v>
      </c>
      <c r="K16" s="12"/>
      <c r="L16" s="12"/>
      <c r="M16" s="12" t="s">
        <v>57</v>
      </c>
      <c r="N16" s="13">
        <v>43780</v>
      </c>
      <c r="O16" s="15"/>
      <c r="P16" s="15"/>
      <c r="Q16" s="7">
        <f t="shared" si="0"/>
        <v>547.5</v>
      </c>
      <c r="R16" s="8">
        <f t="shared" si="1"/>
        <v>2190</v>
      </c>
      <c r="S16" s="9"/>
      <c r="T16" s="14"/>
      <c r="U16" s="3">
        <v>125</v>
      </c>
      <c r="V16" t="s">
        <v>16</v>
      </c>
      <c r="W16" s="3">
        <v>125</v>
      </c>
    </row>
    <row r="17" spans="1:23" ht="15.75" customHeight="1" x14ac:dyDescent="0.25">
      <c r="A17" t="s">
        <v>79</v>
      </c>
      <c r="B17" s="19">
        <v>12</v>
      </c>
      <c r="C17" t="s">
        <v>29</v>
      </c>
      <c r="D17" s="17" t="s">
        <v>94</v>
      </c>
      <c r="E17" s="11" t="s">
        <v>17</v>
      </c>
      <c r="F17" s="12" t="s">
        <v>91</v>
      </c>
      <c r="G17" s="12">
        <v>104</v>
      </c>
      <c r="H17" s="12" t="s">
        <v>53</v>
      </c>
      <c r="I17" s="22" t="s">
        <v>50</v>
      </c>
      <c r="J17" s="12" t="s">
        <v>46</v>
      </c>
      <c r="K17" s="12"/>
      <c r="L17" s="12"/>
      <c r="M17" s="12" t="s">
        <v>57</v>
      </c>
      <c r="N17" s="13">
        <v>43839</v>
      </c>
      <c r="O17" s="15"/>
      <c r="P17" s="15"/>
      <c r="Q17" s="7">
        <f t="shared" si="0"/>
        <v>547.5</v>
      </c>
      <c r="R17" s="8">
        <f t="shared" si="1"/>
        <v>2190</v>
      </c>
      <c r="S17" s="15"/>
      <c r="T17" s="14"/>
      <c r="U17" s="11">
        <v>125</v>
      </c>
      <c r="V17" t="s">
        <v>16</v>
      </c>
      <c r="W17" s="11">
        <v>125</v>
      </c>
    </row>
    <row r="18" spans="1:23" ht="15.75" customHeight="1" x14ac:dyDescent="0.25">
      <c r="A18" t="s">
        <v>80</v>
      </c>
      <c r="B18" s="19">
        <v>13</v>
      </c>
      <c r="C18" t="s">
        <v>30</v>
      </c>
      <c r="D18" s="17" t="s">
        <v>94</v>
      </c>
      <c r="E18" s="3" t="s">
        <v>15</v>
      </c>
      <c r="F18" s="4" t="s">
        <v>92</v>
      </c>
      <c r="G18" s="4" t="s">
        <v>42</v>
      </c>
      <c r="H18" s="4" t="s">
        <v>53</v>
      </c>
      <c r="I18" s="22" t="s">
        <v>48</v>
      </c>
      <c r="J18" s="4" t="s">
        <v>46</v>
      </c>
      <c r="K18" s="4"/>
      <c r="L18" s="4"/>
      <c r="M18" s="4" t="s">
        <v>58</v>
      </c>
      <c r="N18" s="5">
        <v>43780</v>
      </c>
      <c r="O18" s="15"/>
      <c r="P18" s="6"/>
      <c r="Q18" s="7">
        <f t="shared" si="0"/>
        <v>547.5</v>
      </c>
      <c r="R18" s="8">
        <f t="shared" si="1"/>
        <v>2190</v>
      </c>
      <c r="S18" s="9"/>
      <c r="T18" s="10"/>
      <c r="U18" s="3">
        <v>500</v>
      </c>
    </row>
    <row r="19" spans="1:23" ht="15.75" customHeight="1" x14ac:dyDescent="0.25">
      <c r="A19" t="s">
        <v>81</v>
      </c>
      <c r="B19" s="19">
        <v>14</v>
      </c>
      <c r="C19" t="s">
        <v>30</v>
      </c>
      <c r="D19" s="17" t="s">
        <v>94</v>
      </c>
      <c r="E19" s="3" t="s">
        <v>15</v>
      </c>
      <c r="F19" s="4" t="s">
        <v>92</v>
      </c>
      <c r="G19" s="4" t="s">
        <v>42</v>
      </c>
      <c r="H19" s="5" t="s">
        <v>53</v>
      </c>
      <c r="I19" s="22" t="s">
        <v>50</v>
      </c>
      <c r="J19" s="4" t="s">
        <v>46</v>
      </c>
      <c r="K19" s="4"/>
      <c r="L19" s="4"/>
      <c r="M19" s="4" t="s">
        <v>58</v>
      </c>
      <c r="N19" s="5">
        <v>43839</v>
      </c>
      <c r="O19" s="15"/>
      <c r="P19" s="6"/>
      <c r="Q19" s="7">
        <f t="shared" si="0"/>
        <v>547.5</v>
      </c>
      <c r="R19" s="8">
        <f t="shared" si="1"/>
        <v>2190</v>
      </c>
      <c r="S19" s="6"/>
      <c r="T19" s="10"/>
      <c r="U19" s="3">
        <v>500</v>
      </c>
    </row>
    <row r="20" spans="1:23" ht="15.75" customHeight="1" x14ac:dyDescent="0.2">
      <c r="A20" t="s">
        <v>82</v>
      </c>
      <c r="B20" s="19">
        <v>15</v>
      </c>
      <c r="C20" t="s">
        <v>35</v>
      </c>
      <c r="D20" s="17" t="s">
        <v>94</v>
      </c>
      <c r="E20" s="11" t="s">
        <v>17</v>
      </c>
      <c r="F20" s="4" t="s">
        <v>90</v>
      </c>
      <c r="G20" s="4" t="s">
        <v>43</v>
      </c>
      <c r="H20" s="5" t="s">
        <v>55</v>
      </c>
      <c r="I20" s="23">
        <v>123102</v>
      </c>
      <c r="J20" s="4" t="s">
        <v>44</v>
      </c>
      <c r="K20" s="4"/>
      <c r="L20" s="4"/>
      <c r="M20" s="4" t="s">
        <v>56</v>
      </c>
      <c r="N20" s="5">
        <v>43833</v>
      </c>
      <c r="O20" s="15"/>
      <c r="P20" s="6"/>
      <c r="Q20" s="7">
        <f t="shared" si="0"/>
        <v>547.5</v>
      </c>
      <c r="R20" s="8">
        <f t="shared" si="1"/>
        <v>2190</v>
      </c>
      <c r="S20" s="6"/>
      <c r="T20" s="10"/>
      <c r="U20" s="3">
        <v>500</v>
      </c>
    </row>
    <row r="21" spans="1:23" ht="15.75" customHeight="1" x14ac:dyDescent="0.2">
      <c r="A21" t="s">
        <v>83</v>
      </c>
      <c r="B21" s="19">
        <v>16</v>
      </c>
      <c r="C21" t="s">
        <v>36</v>
      </c>
      <c r="D21" s="17" t="s">
        <v>94</v>
      </c>
      <c r="E21" s="11" t="s">
        <v>17</v>
      </c>
      <c r="F21" s="4" t="s">
        <v>90</v>
      </c>
      <c r="G21" s="4" t="s">
        <v>43</v>
      </c>
      <c r="H21" s="5" t="s">
        <v>55</v>
      </c>
      <c r="I21" s="23" t="s">
        <v>62</v>
      </c>
      <c r="J21" s="4" t="s">
        <v>44</v>
      </c>
      <c r="K21" s="4"/>
      <c r="L21" s="4"/>
      <c r="M21" s="4" t="s">
        <v>59</v>
      </c>
      <c r="N21" s="5">
        <v>43833</v>
      </c>
      <c r="O21" s="15"/>
      <c r="P21" s="6"/>
      <c r="Q21" s="7">
        <f t="shared" si="0"/>
        <v>547.5</v>
      </c>
      <c r="R21" s="8">
        <f t="shared" si="1"/>
        <v>2190</v>
      </c>
      <c r="S21" s="6"/>
      <c r="T21" s="10"/>
      <c r="U21" s="3">
        <v>500</v>
      </c>
    </row>
    <row r="22" spans="1:23" ht="15.75" customHeight="1" x14ac:dyDescent="0.2">
      <c r="A22" t="s">
        <v>84</v>
      </c>
      <c r="B22" s="19">
        <v>17</v>
      </c>
      <c r="C22" t="s">
        <v>36</v>
      </c>
      <c r="D22" s="17" t="s">
        <v>94</v>
      </c>
      <c r="E22" s="11" t="s">
        <v>17</v>
      </c>
      <c r="F22" s="4" t="s">
        <v>90</v>
      </c>
      <c r="G22" s="4" t="s">
        <v>43</v>
      </c>
      <c r="H22" s="5" t="s">
        <v>55</v>
      </c>
      <c r="I22" s="23" t="s">
        <v>63</v>
      </c>
      <c r="J22" s="4" t="s">
        <v>44</v>
      </c>
      <c r="K22" s="4"/>
      <c r="L22" s="4"/>
      <c r="M22" s="4" t="s">
        <v>60</v>
      </c>
      <c r="N22" s="5">
        <v>43833</v>
      </c>
      <c r="O22" s="15"/>
      <c r="P22" s="6"/>
      <c r="Q22" s="7">
        <f t="shared" si="0"/>
        <v>547.5</v>
      </c>
      <c r="R22" s="8">
        <f t="shared" si="1"/>
        <v>2190</v>
      </c>
      <c r="S22" s="6"/>
      <c r="T22" s="10"/>
      <c r="U22" s="3">
        <v>500</v>
      </c>
    </row>
    <row r="23" spans="1:23" ht="15.75" customHeight="1" x14ac:dyDescent="0.2">
      <c r="A23" t="s">
        <v>95</v>
      </c>
      <c r="D23" s="17" t="s">
        <v>155</v>
      </c>
      <c r="E23" s="3" t="s">
        <v>15</v>
      </c>
      <c r="F23" s="4" t="s">
        <v>96</v>
      </c>
      <c r="G23" s="4" t="s">
        <v>97</v>
      </c>
      <c r="H23" s="4" t="s">
        <v>98</v>
      </c>
      <c r="I23" s="4"/>
      <c r="J23" s="4" t="s">
        <v>99</v>
      </c>
      <c r="K23" s="4" t="s">
        <v>100</v>
      </c>
      <c r="L23" s="4"/>
      <c r="M23" s="4" t="s">
        <v>101</v>
      </c>
      <c r="N23" s="5">
        <v>43580</v>
      </c>
      <c r="O23" s="6">
        <f>365+(8*30)</f>
        <v>605</v>
      </c>
      <c r="P23" s="6">
        <v>2160</v>
      </c>
      <c r="Q23" s="7">
        <f>1.5*365</f>
        <v>547.5</v>
      </c>
      <c r="R23" s="8">
        <f>365*6</f>
        <v>2190</v>
      </c>
      <c r="S23" s="9" t="s">
        <v>102</v>
      </c>
      <c r="T23" s="10">
        <v>43901</v>
      </c>
      <c r="U23" s="25">
        <v>1000</v>
      </c>
    </row>
    <row r="24" spans="1:23" ht="15.75" customHeight="1" x14ac:dyDescent="0.2">
      <c r="A24" t="s">
        <v>103</v>
      </c>
      <c r="D24" s="17" t="s">
        <v>155</v>
      </c>
      <c r="E24" s="3" t="s">
        <v>15</v>
      </c>
      <c r="F24" s="4" t="s">
        <v>96</v>
      </c>
      <c r="G24" s="4" t="s">
        <v>97</v>
      </c>
      <c r="H24" s="4" t="s">
        <v>98</v>
      </c>
      <c r="I24" s="4"/>
      <c r="J24" s="4" t="s">
        <v>104</v>
      </c>
      <c r="K24" s="4" t="s">
        <v>100</v>
      </c>
      <c r="L24" s="4"/>
      <c r="M24" s="4" t="s">
        <v>101</v>
      </c>
      <c r="N24" s="5">
        <v>43579</v>
      </c>
      <c r="O24" s="6">
        <f t="shared" ref="O24:O25" si="2">365+(8*30)</f>
        <v>605</v>
      </c>
      <c r="P24" s="6">
        <v>540</v>
      </c>
      <c r="Q24" s="7">
        <v>365</v>
      </c>
      <c r="R24" s="8">
        <f>365*2</f>
        <v>730</v>
      </c>
      <c r="S24" s="9">
        <v>540</v>
      </c>
      <c r="T24" s="10">
        <v>43901</v>
      </c>
      <c r="U24" s="25">
        <v>1000</v>
      </c>
    </row>
    <row r="25" spans="1:23" ht="15.75" customHeight="1" x14ac:dyDescent="0.2">
      <c r="A25" t="s">
        <v>105</v>
      </c>
      <c r="D25" s="17" t="s">
        <v>155</v>
      </c>
      <c r="E25" s="3" t="s">
        <v>15</v>
      </c>
      <c r="F25" s="4" t="s">
        <v>96</v>
      </c>
      <c r="G25" s="4" t="s">
        <v>97</v>
      </c>
      <c r="H25" s="4" t="s">
        <v>98</v>
      </c>
      <c r="I25" s="4"/>
      <c r="J25" s="4" t="s">
        <v>106</v>
      </c>
      <c r="K25" s="4" t="s">
        <v>107</v>
      </c>
      <c r="L25" s="4"/>
      <c r="M25" s="4" t="s">
        <v>101</v>
      </c>
      <c r="N25" s="5">
        <v>43560</v>
      </c>
      <c r="O25" s="6">
        <f t="shared" si="2"/>
        <v>605</v>
      </c>
      <c r="P25" s="6">
        <v>2880</v>
      </c>
      <c r="Q25" s="7">
        <f>365*2</f>
        <v>730</v>
      </c>
      <c r="R25" s="8">
        <f>365*8</f>
        <v>2920</v>
      </c>
      <c r="S25" s="9">
        <v>720</v>
      </c>
      <c r="T25" s="10">
        <v>43901</v>
      </c>
      <c r="U25" s="3">
        <v>1000</v>
      </c>
    </row>
    <row r="26" spans="1:23" ht="15.75" customHeight="1" x14ac:dyDescent="0.2">
      <c r="A26" t="s">
        <v>108</v>
      </c>
      <c r="D26" s="17" t="s">
        <v>155</v>
      </c>
      <c r="E26" s="11" t="s">
        <v>15</v>
      </c>
      <c r="F26" s="12" t="s">
        <v>109</v>
      </c>
      <c r="G26" s="12" t="s">
        <v>110</v>
      </c>
      <c r="H26" s="12" t="s">
        <v>111</v>
      </c>
      <c r="I26" s="12"/>
      <c r="J26" s="12" t="s">
        <v>16</v>
      </c>
      <c r="K26" s="12" t="s">
        <v>100</v>
      </c>
      <c r="L26" s="12"/>
      <c r="M26" s="12" t="s">
        <v>112</v>
      </c>
      <c r="N26" s="13">
        <v>43490</v>
      </c>
      <c r="O26" s="15">
        <f>365+11*30</f>
        <v>695</v>
      </c>
      <c r="P26" s="15">
        <v>1800</v>
      </c>
      <c r="Q26" s="7">
        <f>IF(J26="Ab-E", 365,IF(J26="Pure",365*2,365*1.5))</f>
        <v>547.5</v>
      </c>
      <c r="R26" s="8">
        <f>IF(J26="Ab-E", 365*2,IF(J26="Pure",365*8,365*6))</f>
        <v>2190</v>
      </c>
      <c r="S26" s="9">
        <v>540</v>
      </c>
      <c r="T26" s="14">
        <v>43901</v>
      </c>
      <c r="U26" s="3">
        <v>1000</v>
      </c>
    </row>
    <row r="27" spans="1:23" ht="15.75" customHeight="1" x14ac:dyDescent="0.2">
      <c r="A27" t="s">
        <v>113</v>
      </c>
      <c r="D27" s="17" t="s">
        <v>155</v>
      </c>
      <c r="E27" s="11" t="s">
        <v>15</v>
      </c>
      <c r="F27" s="12" t="s">
        <v>109</v>
      </c>
      <c r="G27" s="12" t="s">
        <v>110</v>
      </c>
      <c r="H27" s="12" t="s">
        <v>111</v>
      </c>
      <c r="I27" s="12"/>
      <c r="J27" s="12" t="s">
        <v>104</v>
      </c>
      <c r="K27" s="12" t="s">
        <v>100</v>
      </c>
      <c r="L27" s="12"/>
      <c r="M27" s="12" t="s">
        <v>112</v>
      </c>
      <c r="N27" s="13">
        <v>43469</v>
      </c>
      <c r="O27" s="15">
        <f t="shared" ref="O27:O28" si="3">365+11*30</f>
        <v>695</v>
      </c>
      <c r="P27" s="15">
        <v>720</v>
      </c>
      <c r="Q27" s="7">
        <f t="shared" ref="Q27:Q43" si="4">IF(J27="Ab-E", 365,IF(J27="Pure",365*2,365*1.5))</f>
        <v>365</v>
      </c>
      <c r="R27" s="8">
        <f t="shared" ref="R27:R43" si="5">IF(J27="Ab-E", 365*2,IF(J27="Pure",365*8,365*6))</f>
        <v>730</v>
      </c>
      <c r="S27" s="9">
        <v>540</v>
      </c>
      <c r="T27" s="14">
        <v>43901</v>
      </c>
      <c r="U27" s="3">
        <v>1000</v>
      </c>
    </row>
    <row r="28" spans="1:23" ht="15.75" customHeight="1" x14ac:dyDescent="0.2">
      <c r="A28" t="s">
        <v>114</v>
      </c>
      <c r="D28" s="17" t="s">
        <v>155</v>
      </c>
      <c r="E28" s="11" t="s">
        <v>15</v>
      </c>
      <c r="F28" s="12" t="s">
        <v>109</v>
      </c>
      <c r="G28" s="12" t="s">
        <v>110</v>
      </c>
      <c r="H28" s="12" t="s">
        <v>111</v>
      </c>
      <c r="I28" s="12"/>
      <c r="J28" s="12" t="s">
        <v>99</v>
      </c>
      <c r="K28" s="12" t="s">
        <v>100</v>
      </c>
      <c r="L28" s="12"/>
      <c r="M28" s="12" t="s">
        <v>112</v>
      </c>
      <c r="N28" s="13">
        <v>43469</v>
      </c>
      <c r="O28" s="15">
        <f t="shared" si="3"/>
        <v>695</v>
      </c>
      <c r="P28" s="15">
        <v>1440</v>
      </c>
      <c r="Q28" s="7">
        <f t="shared" si="4"/>
        <v>547.5</v>
      </c>
      <c r="R28" s="8">
        <f t="shared" si="5"/>
        <v>2190</v>
      </c>
      <c r="S28" s="9">
        <v>540</v>
      </c>
      <c r="T28" s="14">
        <v>43901</v>
      </c>
      <c r="U28" s="3">
        <v>1000</v>
      </c>
    </row>
    <row r="29" spans="1:23" ht="15.75" customHeight="1" x14ac:dyDescent="0.2">
      <c r="A29" t="s">
        <v>115</v>
      </c>
      <c r="D29" s="17" t="s">
        <v>155</v>
      </c>
      <c r="E29" s="3" t="s">
        <v>15</v>
      </c>
      <c r="F29" s="4" t="s">
        <v>116</v>
      </c>
      <c r="G29" s="4" t="s">
        <v>117</v>
      </c>
      <c r="H29" s="4" t="s">
        <v>111</v>
      </c>
      <c r="I29" s="4"/>
      <c r="J29" s="4" t="s">
        <v>104</v>
      </c>
      <c r="K29" s="4" t="s">
        <v>100</v>
      </c>
      <c r="L29" s="4" t="s">
        <v>21</v>
      </c>
      <c r="M29" s="4" t="s">
        <v>18</v>
      </c>
      <c r="N29" s="5">
        <v>43705</v>
      </c>
      <c r="O29" s="15">
        <f>365+4*30</f>
        <v>485</v>
      </c>
      <c r="P29" s="6">
        <v>720</v>
      </c>
      <c r="Q29" s="7">
        <f t="shared" si="4"/>
        <v>365</v>
      </c>
      <c r="R29" s="8">
        <f t="shared" si="5"/>
        <v>730</v>
      </c>
      <c r="S29" s="9">
        <v>540</v>
      </c>
      <c r="T29" s="10">
        <v>43901</v>
      </c>
      <c r="U29" s="3">
        <v>500</v>
      </c>
    </row>
    <row r="30" spans="1:23" ht="15.75" customHeight="1" x14ac:dyDescent="0.2">
      <c r="A30" t="s">
        <v>118</v>
      </c>
      <c r="D30" s="17" t="s">
        <v>155</v>
      </c>
      <c r="E30" s="3" t="s">
        <v>15</v>
      </c>
      <c r="F30" s="4" t="s">
        <v>116</v>
      </c>
      <c r="G30" s="4" t="s">
        <v>117</v>
      </c>
      <c r="H30" s="4" t="s">
        <v>111</v>
      </c>
      <c r="I30" s="4"/>
      <c r="J30" s="4" t="s">
        <v>104</v>
      </c>
      <c r="K30" s="4" t="s">
        <v>100</v>
      </c>
      <c r="L30" s="4" t="s">
        <v>22</v>
      </c>
      <c r="M30" s="4" t="s">
        <v>18</v>
      </c>
      <c r="N30" s="5">
        <v>43705</v>
      </c>
      <c r="O30" s="15">
        <f>365+4*30</f>
        <v>485</v>
      </c>
      <c r="P30" s="6">
        <v>720</v>
      </c>
      <c r="Q30" s="7">
        <f t="shared" si="4"/>
        <v>365</v>
      </c>
      <c r="R30" s="8">
        <f t="shared" si="5"/>
        <v>730</v>
      </c>
      <c r="S30" s="9">
        <v>540</v>
      </c>
      <c r="T30" s="10">
        <v>43901</v>
      </c>
      <c r="U30" s="3">
        <v>500</v>
      </c>
    </row>
    <row r="31" spans="1:23" ht="15.75" customHeight="1" x14ac:dyDescent="0.2">
      <c r="A31" t="s">
        <v>119</v>
      </c>
      <c r="D31" s="17" t="s">
        <v>155</v>
      </c>
      <c r="E31" s="3" t="s">
        <v>15</v>
      </c>
      <c r="F31" s="4" t="s">
        <v>116</v>
      </c>
      <c r="G31" s="4" t="s">
        <v>117</v>
      </c>
      <c r="H31" s="4" t="s">
        <v>111</v>
      </c>
      <c r="I31" s="4"/>
      <c r="J31" s="4" t="s">
        <v>99</v>
      </c>
      <c r="K31" s="4" t="s">
        <v>100</v>
      </c>
      <c r="L31" s="4" t="s">
        <v>21</v>
      </c>
      <c r="M31" s="4" t="s">
        <v>18</v>
      </c>
      <c r="N31" s="5">
        <v>43714</v>
      </c>
      <c r="O31" s="15">
        <f t="shared" ref="O31:O32" si="6">365+4*30</f>
        <v>485</v>
      </c>
      <c r="P31" s="6">
        <v>1440</v>
      </c>
      <c r="Q31" s="7">
        <f t="shared" si="4"/>
        <v>547.5</v>
      </c>
      <c r="R31" s="8">
        <f t="shared" si="5"/>
        <v>2190</v>
      </c>
      <c r="S31" s="9">
        <v>540</v>
      </c>
      <c r="T31" s="10">
        <v>43901</v>
      </c>
      <c r="U31" s="3">
        <v>1000</v>
      </c>
    </row>
    <row r="32" spans="1:23" ht="15.75" customHeight="1" x14ac:dyDescent="0.2">
      <c r="A32" t="s">
        <v>120</v>
      </c>
      <c r="D32" s="17" t="s">
        <v>155</v>
      </c>
      <c r="E32" s="3" t="s">
        <v>15</v>
      </c>
      <c r="F32" s="4" t="s">
        <v>116</v>
      </c>
      <c r="G32" s="4" t="s">
        <v>117</v>
      </c>
      <c r="H32" s="4" t="s">
        <v>111</v>
      </c>
      <c r="I32" s="4"/>
      <c r="J32" s="4" t="s">
        <v>99</v>
      </c>
      <c r="K32" s="4" t="s">
        <v>100</v>
      </c>
      <c r="L32" s="4" t="s">
        <v>22</v>
      </c>
      <c r="M32" s="4" t="s">
        <v>18</v>
      </c>
      <c r="N32" s="5">
        <v>43714</v>
      </c>
      <c r="O32" s="15">
        <f t="shared" si="6"/>
        <v>485</v>
      </c>
      <c r="P32" s="6">
        <v>1440</v>
      </c>
      <c r="Q32" s="7">
        <f t="shared" si="4"/>
        <v>547.5</v>
      </c>
      <c r="R32" s="8">
        <f t="shared" si="5"/>
        <v>2190</v>
      </c>
      <c r="S32" s="9">
        <v>540</v>
      </c>
      <c r="T32" s="10">
        <v>43901</v>
      </c>
      <c r="U32" s="3">
        <v>1000</v>
      </c>
    </row>
    <row r="33" spans="1:21" ht="15.75" customHeight="1" x14ac:dyDescent="0.2">
      <c r="A33" t="s">
        <v>121</v>
      </c>
      <c r="D33" s="17" t="s">
        <v>155</v>
      </c>
      <c r="E33" s="11" t="s">
        <v>17</v>
      </c>
      <c r="F33" s="12" t="s">
        <v>122</v>
      </c>
      <c r="G33" s="12" t="s">
        <v>123</v>
      </c>
      <c r="H33" s="12" t="s">
        <v>124</v>
      </c>
      <c r="I33" s="12"/>
      <c r="J33" s="12" t="s">
        <v>104</v>
      </c>
      <c r="K33" s="12" t="s">
        <v>100</v>
      </c>
      <c r="L33" s="12"/>
      <c r="M33" s="12" t="s">
        <v>125</v>
      </c>
      <c r="N33" s="13">
        <v>43563</v>
      </c>
      <c r="O33" s="15">
        <f>365+8*30</f>
        <v>605</v>
      </c>
      <c r="P33" s="15">
        <v>720</v>
      </c>
      <c r="Q33" s="7">
        <f t="shared" si="4"/>
        <v>365</v>
      </c>
      <c r="R33" s="8">
        <f t="shared" si="5"/>
        <v>730</v>
      </c>
      <c r="S33" s="15">
        <v>360</v>
      </c>
      <c r="T33" s="14">
        <v>43901</v>
      </c>
      <c r="U33" s="11">
        <v>500</v>
      </c>
    </row>
    <row r="34" spans="1:21" ht="15.75" customHeight="1" x14ac:dyDescent="0.2">
      <c r="A34" t="s">
        <v>126</v>
      </c>
      <c r="D34" s="17" t="s">
        <v>155</v>
      </c>
      <c r="E34" s="3" t="s">
        <v>15</v>
      </c>
      <c r="F34" s="4" t="s">
        <v>127</v>
      </c>
      <c r="G34" s="4" t="s">
        <v>128</v>
      </c>
      <c r="H34" s="5" t="s">
        <v>111</v>
      </c>
      <c r="I34" s="5"/>
      <c r="J34" s="4" t="s">
        <v>106</v>
      </c>
      <c r="K34" s="4" t="s">
        <v>107</v>
      </c>
      <c r="L34" s="4"/>
      <c r="M34" s="4" t="s">
        <v>18</v>
      </c>
      <c r="N34" s="5">
        <v>43602</v>
      </c>
      <c r="O34" s="15">
        <f>365+7*30</f>
        <v>575</v>
      </c>
      <c r="P34" s="6">
        <v>2880</v>
      </c>
      <c r="Q34" s="7">
        <f t="shared" si="4"/>
        <v>730</v>
      </c>
      <c r="R34" s="8">
        <f t="shared" si="5"/>
        <v>2920</v>
      </c>
      <c r="S34" s="6">
        <v>2880</v>
      </c>
      <c r="T34" s="10">
        <v>43901</v>
      </c>
      <c r="U34" s="11">
        <v>500</v>
      </c>
    </row>
    <row r="35" spans="1:21" ht="15.75" customHeight="1" x14ac:dyDescent="0.2">
      <c r="A35" t="s">
        <v>129</v>
      </c>
      <c r="D35" s="17" t="s">
        <v>155</v>
      </c>
      <c r="E35" s="3" t="s">
        <v>15</v>
      </c>
      <c r="F35" s="4" t="s">
        <v>127</v>
      </c>
      <c r="G35" s="4" t="s">
        <v>128</v>
      </c>
      <c r="H35" s="5" t="s">
        <v>111</v>
      </c>
      <c r="I35" s="5"/>
      <c r="J35" s="4" t="s">
        <v>104</v>
      </c>
      <c r="K35" s="4" t="s">
        <v>100</v>
      </c>
      <c r="L35" s="4" t="s">
        <v>21</v>
      </c>
      <c r="M35" s="4" t="s">
        <v>18</v>
      </c>
      <c r="N35" s="5">
        <v>43649</v>
      </c>
      <c r="O35" s="15">
        <f>365+5*30</f>
        <v>515</v>
      </c>
      <c r="P35" s="6">
        <v>720</v>
      </c>
      <c r="Q35" s="7">
        <f t="shared" si="4"/>
        <v>365</v>
      </c>
      <c r="R35" s="8">
        <f t="shared" si="5"/>
        <v>730</v>
      </c>
      <c r="S35" s="6">
        <v>540</v>
      </c>
      <c r="T35" s="10">
        <v>43901</v>
      </c>
      <c r="U35" s="11">
        <v>500</v>
      </c>
    </row>
    <row r="36" spans="1:21" ht="15.75" customHeight="1" x14ac:dyDescent="0.2">
      <c r="A36" t="s">
        <v>130</v>
      </c>
      <c r="D36" s="17" t="s">
        <v>155</v>
      </c>
      <c r="E36" s="3" t="s">
        <v>15</v>
      </c>
      <c r="F36" s="4" t="s">
        <v>127</v>
      </c>
      <c r="G36" s="4" t="s">
        <v>128</v>
      </c>
      <c r="H36" s="5" t="s">
        <v>111</v>
      </c>
      <c r="I36" s="5"/>
      <c r="J36" s="4" t="s">
        <v>104</v>
      </c>
      <c r="K36" s="4" t="s">
        <v>100</v>
      </c>
      <c r="L36" s="4" t="s">
        <v>22</v>
      </c>
      <c r="M36" s="4" t="s">
        <v>18</v>
      </c>
      <c r="N36" s="5">
        <v>43649</v>
      </c>
      <c r="O36" s="15">
        <f>365+5*30</f>
        <v>515</v>
      </c>
      <c r="P36" s="6">
        <v>720</v>
      </c>
      <c r="Q36" s="7">
        <f t="shared" si="4"/>
        <v>365</v>
      </c>
      <c r="R36" s="8">
        <f t="shared" si="5"/>
        <v>730</v>
      </c>
      <c r="S36" s="6">
        <v>540</v>
      </c>
      <c r="T36" s="10">
        <v>43901</v>
      </c>
      <c r="U36" s="11">
        <v>500</v>
      </c>
    </row>
    <row r="37" spans="1:21" ht="15.75" customHeight="1" x14ac:dyDescent="0.2">
      <c r="A37" t="s">
        <v>131</v>
      </c>
      <c r="D37" s="17" t="s">
        <v>155</v>
      </c>
      <c r="E37" s="3" t="s">
        <v>15</v>
      </c>
      <c r="F37" s="4" t="s">
        <v>127</v>
      </c>
      <c r="G37" s="4" t="s">
        <v>128</v>
      </c>
      <c r="H37" s="5" t="s">
        <v>111</v>
      </c>
      <c r="I37" s="5"/>
      <c r="J37" s="4" t="s">
        <v>99</v>
      </c>
      <c r="K37" s="4" t="s">
        <v>100</v>
      </c>
      <c r="L37" s="4"/>
      <c r="M37" s="4" t="s">
        <v>18</v>
      </c>
      <c r="N37" s="5">
        <v>43677</v>
      </c>
      <c r="O37" s="15">
        <f t="shared" ref="O37" si="7">365+5*30</f>
        <v>515</v>
      </c>
      <c r="P37" s="6">
        <v>1440</v>
      </c>
      <c r="Q37" s="7">
        <f t="shared" si="4"/>
        <v>547.5</v>
      </c>
      <c r="R37" s="8">
        <f t="shared" si="5"/>
        <v>2190</v>
      </c>
      <c r="S37" s="6">
        <v>1440</v>
      </c>
      <c r="T37" s="10">
        <v>43901</v>
      </c>
      <c r="U37" s="3">
        <v>1000</v>
      </c>
    </row>
    <row r="38" spans="1:21" ht="15.75" customHeight="1" x14ac:dyDescent="0.2">
      <c r="A38" t="s">
        <v>132</v>
      </c>
      <c r="D38" s="17" t="s">
        <v>155</v>
      </c>
      <c r="E38" s="11" t="s">
        <v>15</v>
      </c>
      <c r="F38" s="12" t="s">
        <v>133</v>
      </c>
      <c r="G38" s="12" t="s">
        <v>134</v>
      </c>
      <c r="H38" s="12" t="s">
        <v>135</v>
      </c>
      <c r="I38" s="12"/>
      <c r="J38" s="12" t="s">
        <v>104</v>
      </c>
      <c r="K38" s="12" t="s">
        <v>100</v>
      </c>
      <c r="L38" s="12"/>
      <c r="M38" s="12" t="s">
        <v>136</v>
      </c>
      <c r="N38" s="13">
        <v>43713</v>
      </c>
      <c r="O38" s="15">
        <f>365+3*30</f>
        <v>455</v>
      </c>
      <c r="P38" s="15">
        <v>540</v>
      </c>
      <c r="Q38" s="7">
        <f t="shared" si="4"/>
        <v>365</v>
      </c>
      <c r="R38" s="8">
        <f t="shared" si="5"/>
        <v>730</v>
      </c>
      <c r="S38" s="9">
        <v>360</v>
      </c>
      <c r="T38" s="14">
        <v>43901</v>
      </c>
      <c r="U38" s="3">
        <v>1000</v>
      </c>
    </row>
    <row r="39" spans="1:21" ht="15.75" customHeight="1" x14ac:dyDescent="0.2">
      <c r="A39" t="s">
        <v>137</v>
      </c>
      <c r="D39" s="17" t="s">
        <v>155</v>
      </c>
      <c r="E39" s="3" t="s">
        <v>15</v>
      </c>
      <c r="F39" s="4" t="s">
        <v>138</v>
      </c>
      <c r="G39" s="4" t="s">
        <v>139</v>
      </c>
      <c r="H39" s="4" t="s">
        <v>111</v>
      </c>
      <c r="I39" s="4"/>
      <c r="J39" s="4" t="s">
        <v>104</v>
      </c>
      <c r="K39" s="4" t="s">
        <v>100</v>
      </c>
      <c r="L39" s="4" t="s">
        <v>21</v>
      </c>
      <c r="M39" s="4" t="s">
        <v>18</v>
      </c>
      <c r="N39" s="5">
        <v>43622</v>
      </c>
      <c r="O39" s="15">
        <f>365+6*30</f>
        <v>545</v>
      </c>
      <c r="P39" s="6">
        <v>720</v>
      </c>
      <c r="Q39" s="7">
        <f t="shared" si="4"/>
        <v>365</v>
      </c>
      <c r="R39" s="8">
        <f t="shared" si="5"/>
        <v>730</v>
      </c>
      <c r="S39" s="6">
        <v>720</v>
      </c>
      <c r="T39" s="10">
        <v>43901</v>
      </c>
      <c r="U39" s="3">
        <v>500</v>
      </c>
    </row>
    <row r="40" spans="1:21" ht="15.75" customHeight="1" x14ac:dyDescent="0.2">
      <c r="A40" t="s">
        <v>140</v>
      </c>
      <c r="D40" s="17" t="s">
        <v>155</v>
      </c>
      <c r="E40" s="3" t="s">
        <v>15</v>
      </c>
      <c r="F40" s="4" t="s">
        <v>138</v>
      </c>
      <c r="G40" s="4" t="s">
        <v>139</v>
      </c>
      <c r="H40" s="4" t="s">
        <v>111</v>
      </c>
      <c r="I40" s="4"/>
      <c r="J40" s="4" t="s">
        <v>104</v>
      </c>
      <c r="K40" s="4" t="s">
        <v>100</v>
      </c>
      <c r="L40" s="4" t="s">
        <v>22</v>
      </c>
      <c r="M40" s="4" t="s">
        <v>18</v>
      </c>
      <c r="N40" s="5">
        <v>43622</v>
      </c>
      <c r="O40" s="15">
        <f>365+6*30</f>
        <v>545</v>
      </c>
      <c r="P40" s="6">
        <v>720</v>
      </c>
      <c r="Q40" s="7">
        <f t="shared" si="4"/>
        <v>365</v>
      </c>
      <c r="R40" s="8">
        <f t="shared" si="5"/>
        <v>730</v>
      </c>
      <c r="S40" s="6">
        <v>720</v>
      </c>
      <c r="T40" s="10">
        <v>43901</v>
      </c>
      <c r="U40" s="3">
        <v>500</v>
      </c>
    </row>
    <row r="41" spans="1:21" ht="15.75" customHeight="1" x14ac:dyDescent="0.2">
      <c r="A41" t="s">
        <v>141</v>
      </c>
      <c r="D41" s="17" t="s">
        <v>155</v>
      </c>
      <c r="E41" s="3" t="s">
        <v>15</v>
      </c>
      <c r="F41" s="4" t="s">
        <v>138</v>
      </c>
      <c r="G41" s="4" t="s">
        <v>139</v>
      </c>
      <c r="H41" s="4" t="s">
        <v>111</v>
      </c>
      <c r="I41" s="4"/>
      <c r="J41" s="4" t="s">
        <v>104</v>
      </c>
      <c r="K41" s="4" t="s">
        <v>100</v>
      </c>
      <c r="L41" s="4" t="s">
        <v>142</v>
      </c>
      <c r="M41" s="4" t="s">
        <v>18</v>
      </c>
      <c r="N41" s="5">
        <v>43622</v>
      </c>
      <c r="O41" s="15">
        <f>365+6*30</f>
        <v>545</v>
      </c>
      <c r="P41" s="6">
        <v>720</v>
      </c>
      <c r="Q41" s="7">
        <f t="shared" si="4"/>
        <v>365</v>
      </c>
      <c r="R41" s="8">
        <f t="shared" si="5"/>
        <v>730</v>
      </c>
      <c r="S41" s="6">
        <v>720</v>
      </c>
      <c r="T41" s="10">
        <v>43901</v>
      </c>
      <c r="U41" s="3">
        <v>500</v>
      </c>
    </row>
    <row r="42" spans="1:21" ht="15.75" customHeight="1" x14ac:dyDescent="0.2">
      <c r="A42" t="s">
        <v>143</v>
      </c>
      <c r="D42" s="17" t="s">
        <v>155</v>
      </c>
      <c r="E42" s="11" t="s">
        <v>17</v>
      </c>
      <c r="F42" s="12" t="s">
        <v>144</v>
      </c>
      <c r="G42" s="12" t="s">
        <v>145</v>
      </c>
      <c r="H42" s="12" t="s">
        <v>146</v>
      </c>
      <c r="I42" s="12"/>
      <c r="J42" s="12" t="s">
        <v>147</v>
      </c>
      <c r="K42" s="12" t="s">
        <v>148</v>
      </c>
      <c r="L42" s="12"/>
      <c r="M42" s="12" t="s">
        <v>149</v>
      </c>
      <c r="N42" s="13">
        <v>43613</v>
      </c>
      <c r="O42" s="15">
        <f>365+7*30</f>
        <v>575</v>
      </c>
      <c r="P42" s="15">
        <v>1800</v>
      </c>
      <c r="Q42" s="7">
        <f t="shared" si="4"/>
        <v>547.5</v>
      </c>
      <c r="R42" s="8">
        <f t="shared" si="5"/>
        <v>2190</v>
      </c>
      <c r="S42" s="15">
        <v>720</v>
      </c>
      <c r="T42" s="14">
        <v>43901</v>
      </c>
      <c r="U42" s="3">
        <v>1000</v>
      </c>
    </row>
    <row r="43" spans="1:21" ht="15.75" customHeight="1" x14ac:dyDescent="0.2">
      <c r="A43" t="s">
        <v>150</v>
      </c>
      <c r="D43" s="17" t="s">
        <v>155</v>
      </c>
      <c r="E43" s="26" t="s">
        <v>15</v>
      </c>
      <c r="F43" s="27" t="s">
        <v>151</v>
      </c>
      <c r="G43" s="27" t="s">
        <v>152</v>
      </c>
      <c r="H43" s="27" t="s">
        <v>146</v>
      </c>
      <c r="I43" s="27"/>
      <c r="J43" s="27" t="s">
        <v>104</v>
      </c>
      <c r="K43" s="27" t="s">
        <v>100</v>
      </c>
      <c r="L43" s="27"/>
      <c r="M43" s="27" t="s">
        <v>153</v>
      </c>
      <c r="N43" s="27" t="s">
        <v>154</v>
      </c>
      <c r="O43" s="15">
        <f>365+6*30</f>
        <v>545</v>
      </c>
      <c r="P43" s="28">
        <v>720</v>
      </c>
      <c r="Q43" s="7">
        <f t="shared" si="4"/>
        <v>365</v>
      </c>
      <c r="R43" s="8">
        <f t="shared" si="5"/>
        <v>730</v>
      </c>
      <c r="S43" s="28">
        <v>720</v>
      </c>
      <c r="T43" s="29">
        <v>43901</v>
      </c>
      <c r="U43" s="3">
        <v>1000</v>
      </c>
    </row>
    <row r="44" spans="1:21" ht="15.75" customHeight="1" x14ac:dyDescent="0.2">
      <c r="A44" s="16" t="s">
        <v>156</v>
      </c>
      <c r="B44" s="16"/>
      <c r="C44" s="30" t="s">
        <v>157</v>
      </c>
      <c r="D44" s="17" t="s">
        <v>237</v>
      </c>
      <c r="E44" s="3" t="s">
        <v>15</v>
      </c>
      <c r="F44" s="4" t="s">
        <v>158</v>
      </c>
      <c r="G44" s="31" t="s">
        <v>159</v>
      </c>
      <c r="H44" s="4" t="s">
        <v>160</v>
      </c>
      <c r="I44" s="41"/>
      <c r="J44" s="31" t="s">
        <v>161</v>
      </c>
      <c r="K44" s="4"/>
      <c r="L44" s="32" t="s">
        <v>21</v>
      </c>
      <c r="M44" s="4" t="s">
        <v>18</v>
      </c>
      <c r="N44" s="5"/>
      <c r="O44" s="6"/>
      <c r="P44" s="6"/>
      <c r="Q44" s="7">
        <f>1.5*365</f>
        <v>547.5</v>
      </c>
      <c r="R44" s="8">
        <f>365*6</f>
        <v>2190</v>
      </c>
      <c r="S44" s="33"/>
      <c r="T44" s="10"/>
      <c r="U44" s="25">
        <v>500</v>
      </c>
    </row>
    <row r="45" spans="1:21" ht="15.75" customHeight="1" x14ac:dyDescent="0.2">
      <c r="A45" s="16" t="s">
        <v>162</v>
      </c>
      <c r="B45" s="16"/>
      <c r="C45" s="30" t="s">
        <v>157</v>
      </c>
      <c r="D45" s="17" t="s">
        <v>237</v>
      </c>
      <c r="E45" s="3" t="s">
        <v>15</v>
      </c>
      <c r="F45" s="4" t="s">
        <v>158</v>
      </c>
      <c r="G45" s="31" t="s">
        <v>159</v>
      </c>
      <c r="H45" s="4" t="s">
        <v>160</v>
      </c>
      <c r="I45" s="41"/>
      <c r="J45" s="31" t="s">
        <v>161</v>
      </c>
      <c r="K45" s="4"/>
      <c r="L45" s="32" t="s">
        <v>22</v>
      </c>
      <c r="M45" s="4" t="s">
        <v>18</v>
      </c>
      <c r="N45" s="5"/>
      <c r="O45" s="6"/>
      <c r="P45" s="6"/>
      <c r="Q45" s="7">
        <f t="shared" ref="Q45:Q64" si="8">1.5*365</f>
        <v>547.5</v>
      </c>
      <c r="R45" s="8">
        <f t="shared" ref="R45:R64" si="9">365*6</f>
        <v>2190</v>
      </c>
      <c r="S45" s="33"/>
      <c r="T45" s="10"/>
      <c r="U45" s="25">
        <v>500</v>
      </c>
    </row>
    <row r="46" spans="1:21" ht="15.75" customHeight="1" x14ac:dyDescent="0.2">
      <c r="A46" s="16" t="s">
        <v>163</v>
      </c>
      <c r="B46" s="16"/>
      <c r="C46" s="30" t="s">
        <v>157</v>
      </c>
      <c r="D46" s="17" t="s">
        <v>237</v>
      </c>
      <c r="E46" s="3" t="s">
        <v>15</v>
      </c>
      <c r="F46" s="4" t="s">
        <v>158</v>
      </c>
      <c r="G46" s="31" t="s">
        <v>159</v>
      </c>
      <c r="H46" s="4" t="s">
        <v>160</v>
      </c>
      <c r="I46" s="41"/>
      <c r="J46" s="31" t="s">
        <v>161</v>
      </c>
      <c r="K46" s="4"/>
      <c r="L46" s="32" t="s">
        <v>142</v>
      </c>
      <c r="M46" s="4" t="s">
        <v>18</v>
      </c>
      <c r="N46" s="5"/>
      <c r="O46" s="6"/>
      <c r="P46" s="6"/>
      <c r="Q46" s="7">
        <f t="shared" si="8"/>
        <v>547.5</v>
      </c>
      <c r="R46" s="8">
        <f t="shared" si="9"/>
        <v>2190</v>
      </c>
      <c r="S46" s="33"/>
      <c r="T46" s="10"/>
      <c r="U46" s="25">
        <v>500</v>
      </c>
    </row>
    <row r="47" spans="1:21" ht="15.75" customHeight="1" x14ac:dyDescent="0.2">
      <c r="A47" s="16" t="s">
        <v>164</v>
      </c>
      <c r="B47" s="16"/>
      <c r="C47" s="30" t="s">
        <v>165</v>
      </c>
      <c r="D47" s="17" t="s">
        <v>237</v>
      </c>
      <c r="E47" s="3" t="s">
        <v>15</v>
      </c>
      <c r="F47" s="4" t="s">
        <v>166</v>
      </c>
      <c r="G47" s="31" t="s">
        <v>167</v>
      </c>
      <c r="H47" s="4" t="s">
        <v>160</v>
      </c>
      <c r="I47" s="41"/>
      <c r="J47" s="31" t="s">
        <v>161</v>
      </c>
      <c r="K47" s="4"/>
      <c r="L47" s="32"/>
      <c r="M47" s="4" t="s">
        <v>18</v>
      </c>
      <c r="N47" s="5"/>
      <c r="O47" s="6"/>
      <c r="P47" s="6"/>
      <c r="Q47" s="7">
        <f t="shared" si="8"/>
        <v>547.5</v>
      </c>
      <c r="R47" s="8">
        <f t="shared" si="9"/>
        <v>2190</v>
      </c>
      <c r="S47" s="33"/>
      <c r="T47" s="10"/>
      <c r="U47" s="25">
        <v>250</v>
      </c>
    </row>
    <row r="48" spans="1:21" ht="15.75" customHeight="1" x14ac:dyDescent="0.2">
      <c r="A48" s="16" t="s">
        <v>168</v>
      </c>
      <c r="B48" s="16"/>
      <c r="C48" s="30" t="s">
        <v>169</v>
      </c>
      <c r="D48" s="17" t="s">
        <v>237</v>
      </c>
      <c r="E48" s="3" t="s">
        <v>15</v>
      </c>
      <c r="F48" s="4" t="s">
        <v>170</v>
      </c>
      <c r="G48" s="31" t="s">
        <v>171</v>
      </c>
      <c r="H48" s="4" t="s">
        <v>160</v>
      </c>
      <c r="I48" s="41"/>
      <c r="J48" s="31" t="s">
        <v>161</v>
      </c>
      <c r="K48" s="4"/>
      <c r="L48" s="32"/>
      <c r="M48" s="4" t="s">
        <v>18</v>
      </c>
      <c r="N48" s="5"/>
      <c r="O48" s="6"/>
      <c r="P48" s="6"/>
      <c r="Q48" s="7">
        <f t="shared" si="8"/>
        <v>547.5</v>
      </c>
      <c r="R48" s="8">
        <f t="shared" si="9"/>
        <v>2190</v>
      </c>
      <c r="S48" s="33"/>
      <c r="T48" s="10"/>
      <c r="U48" s="3">
        <v>125</v>
      </c>
    </row>
    <row r="49" spans="1:21" ht="15.75" customHeight="1" x14ac:dyDescent="0.2">
      <c r="A49" s="16" t="s">
        <v>172</v>
      </c>
      <c r="B49" s="16"/>
      <c r="C49" s="30" t="s">
        <v>173</v>
      </c>
      <c r="D49" s="17" t="s">
        <v>237</v>
      </c>
      <c r="E49" s="3" t="s">
        <v>15</v>
      </c>
      <c r="F49" s="12" t="s">
        <v>174</v>
      </c>
      <c r="G49" s="31" t="s">
        <v>175</v>
      </c>
      <c r="H49" s="12" t="s">
        <v>160</v>
      </c>
      <c r="I49" s="42"/>
      <c r="J49" s="31" t="s">
        <v>161</v>
      </c>
      <c r="K49" s="12"/>
      <c r="L49" s="34"/>
      <c r="M49" s="12" t="s">
        <v>18</v>
      </c>
      <c r="N49" s="13"/>
      <c r="O49" s="15"/>
      <c r="P49" s="15"/>
      <c r="Q49" s="7">
        <f t="shared" si="8"/>
        <v>547.5</v>
      </c>
      <c r="R49" s="8">
        <f t="shared" si="9"/>
        <v>2190</v>
      </c>
      <c r="S49" s="33"/>
      <c r="T49" s="14"/>
      <c r="U49" s="3">
        <v>250</v>
      </c>
    </row>
    <row r="50" spans="1:21" ht="15.75" customHeight="1" x14ac:dyDescent="0.2">
      <c r="A50" s="16" t="s">
        <v>176</v>
      </c>
      <c r="B50" s="16"/>
      <c r="C50" s="30" t="s">
        <v>177</v>
      </c>
      <c r="D50" s="17" t="s">
        <v>237</v>
      </c>
      <c r="E50" s="3" t="s">
        <v>15</v>
      </c>
      <c r="F50" s="12" t="s">
        <v>85</v>
      </c>
      <c r="G50" s="31" t="s">
        <v>178</v>
      </c>
      <c r="H50" s="12" t="s">
        <v>160</v>
      </c>
      <c r="I50" s="42"/>
      <c r="J50" s="31" t="s">
        <v>161</v>
      </c>
      <c r="K50" s="12"/>
      <c r="L50" s="34"/>
      <c r="M50" s="12" t="s">
        <v>18</v>
      </c>
      <c r="N50" s="13"/>
      <c r="O50" s="15"/>
      <c r="P50" s="15"/>
      <c r="Q50" s="7">
        <f t="shared" si="8"/>
        <v>547.5</v>
      </c>
      <c r="R50" s="8">
        <f t="shared" si="9"/>
        <v>2190</v>
      </c>
      <c r="S50" s="33"/>
      <c r="T50" s="14"/>
      <c r="U50" s="3">
        <v>250</v>
      </c>
    </row>
    <row r="51" spans="1:21" ht="15.75" customHeight="1" x14ac:dyDescent="0.2">
      <c r="A51" s="16" t="s">
        <v>179</v>
      </c>
      <c r="B51" s="16"/>
      <c r="C51" s="30" t="s">
        <v>180</v>
      </c>
      <c r="D51" s="17" t="s">
        <v>237</v>
      </c>
      <c r="E51" s="3" t="s">
        <v>15</v>
      </c>
      <c r="F51" s="12" t="s">
        <v>181</v>
      </c>
      <c r="G51" s="31" t="s">
        <v>182</v>
      </c>
      <c r="H51" s="12" t="s">
        <v>160</v>
      </c>
      <c r="I51" s="42"/>
      <c r="J51" s="31" t="s">
        <v>161</v>
      </c>
      <c r="K51" s="12"/>
      <c r="L51" s="34"/>
      <c r="M51" s="12" t="s">
        <v>18</v>
      </c>
      <c r="N51" s="13"/>
      <c r="O51" s="15"/>
      <c r="P51" s="15"/>
      <c r="Q51" s="7">
        <f t="shared" si="8"/>
        <v>547.5</v>
      </c>
      <c r="R51" s="8">
        <f t="shared" si="9"/>
        <v>2190</v>
      </c>
      <c r="S51" s="33"/>
      <c r="T51" s="14"/>
      <c r="U51" s="3">
        <v>500</v>
      </c>
    </row>
    <row r="52" spans="1:21" ht="15.75" customHeight="1" x14ac:dyDescent="0.2">
      <c r="A52" s="16" t="s">
        <v>183</v>
      </c>
      <c r="B52" s="16"/>
      <c r="C52" s="30" t="s">
        <v>184</v>
      </c>
      <c r="D52" s="17" t="s">
        <v>237</v>
      </c>
      <c r="E52" s="3" t="s">
        <v>15</v>
      </c>
      <c r="F52" s="4" t="s">
        <v>185</v>
      </c>
      <c r="G52" s="31" t="s">
        <v>186</v>
      </c>
      <c r="H52" s="4" t="s">
        <v>160</v>
      </c>
      <c r="I52" s="41"/>
      <c r="J52" s="31" t="s">
        <v>161</v>
      </c>
      <c r="K52" s="4"/>
      <c r="L52" s="32" t="s">
        <v>21</v>
      </c>
      <c r="M52" s="4" t="s">
        <v>18</v>
      </c>
      <c r="N52" s="5"/>
      <c r="O52" s="15"/>
      <c r="P52" s="6"/>
      <c r="Q52" s="7">
        <f t="shared" si="8"/>
        <v>547.5</v>
      </c>
      <c r="R52" s="8">
        <f t="shared" si="9"/>
        <v>2190</v>
      </c>
      <c r="S52" s="33"/>
      <c r="T52" s="10"/>
      <c r="U52" s="3">
        <v>60</v>
      </c>
    </row>
    <row r="53" spans="1:21" ht="15.75" customHeight="1" x14ac:dyDescent="0.2">
      <c r="A53" s="16" t="s">
        <v>187</v>
      </c>
      <c r="B53" s="16"/>
      <c r="C53" s="30" t="s">
        <v>184</v>
      </c>
      <c r="D53" s="17" t="s">
        <v>237</v>
      </c>
      <c r="E53" s="3" t="s">
        <v>15</v>
      </c>
      <c r="F53" s="4" t="s">
        <v>185</v>
      </c>
      <c r="G53" s="31" t="s">
        <v>186</v>
      </c>
      <c r="H53" s="4" t="s">
        <v>160</v>
      </c>
      <c r="I53" s="41"/>
      <c r="J53" s="31" t="s">
        <v>161</v>
      </c>
      <c r="K53" s="4"/>
      <c r="L53" s="32" t="s">
        <v>22</v>
      </c>
      <c r="M53" s="4" t="s">
        <v>18</v>
      </c>
      <c r="N53" s="5"/>
      <c r="O53" s="15"/>
      <c r="P53" s="6"/>
      <c r="Q53" s="7">
        <f t="shared" si="8"/>
        <v>547.5</v>
      </c>
      <c r="R53" s="8">
        <f t="shared" si="9"/>
        <v>2190</v>
      </c>
      <c r="S53" s="33"/>
      <c r="T53" s="10"/>
      <c r="U53" s="3">
        <v>60</v>
      </c>
    </row>
    <row r="54" spans="1:21" ht="15.75" customHeight="1" x14ac:dyDescent="0.2">
      <c r="A54" s="16" t="s">
        <v>188</v>
      </c>
      <c r="B54" s="16"/>
      <c r="C54" s="30" t="s">
        <v>189</v>
      </c>
      <c r="D54" s="17" t="s">
        <v>237</v>
      </c>
      <c r="E54" s="3" t="s">
        <v>15</v>
      </c>
      <c r="F54" s="4" t="s">
        <v>190</v>
      </c>
      <c r="G54" s="31" t="s">
        <v>191</v>
      </c>
      <c r="H54" s="4" t="s">
        <v>160</v>
      </c>
      <c r="I54" s="41"/>
      <c r="J54" s="31" t="s">
        <v>161</v>
      </c>
      <c r="K54" s="4"/>
      <c r="L54" s="32"/>
      <c r="M54" s="4" t="s">
        <v>18</v>
      </c>
      <c r="N54" s="5"/>
      <c r="O54" s="15"/>
      <c r="P54" s="6"/>
      <c r="Q54" s="7">
        <f t="shared" si="8"/>
        <v>547.5</v>
      </c>
      <c r="R54" s="8">
        <f t="shared" si="9"/>
        <v>2190</v>
      </c>
      <c r="S54" s="33"/>
      <c r="T54" s="10"/>
      <c r="U54" s="3">
        <v>125</v>
      </c>
    </row>
    <row r="55" spans="1:21" ht="15.75" customHeight="1" x14ac:dyDescent="0.2">
      <c r="A55" s="16" t="s">
        <v>192</v>
      </c>
      <c r="B55" s="16"/>
      <c r="C55" s="30" t="s">
        <v>193</v>
      </c>
      <c r="D55" s="17" t="s">
        <v>237</v>
      </c>
      <c r="E55" s="3" t="s">
        <v>15</v>
      </c>
      <c r="F55" s="4" t="s">
        <v>194</v>
      </c>
      <c r="G55" s="31" t="s">
        <v>195</v>
      </c>
      <c r="H55" s="4" t="s">
        <v>160</v>
      </c>
      <c r="I55" s="41"/>
      <c r="J55" s="31" t="s">
        <v>161</v>
      </c>
      <c r="K55" s="4"/>
      <c r="L55" s="32"/>
      <c r="M55" s="4" t="s">
        <v>196</v>
      </c>
      <c r="N55" s="5"/>
      <c r="O55" s="15"/>
      <c r="P55" s="6"/>
      <c r="Q55" s="7">
        <f t="shared" si="8"/>
        <v>547.5</v>
      </c>
      <c r="R55" s="8">
        <f t="shared" si="9"/>
        <v>2190</v>
      </c>
      <c r="S55" s="33"/>
      <c r="T55" s="10"/>
      <c r="U55" s="3">
        <v>250</v>
      </c>
    </row>
    <row r="56" spans="1:21" ht="15.75" customHeight="1" x14ac:dyDescent="0.2">
      <c r="A56" s="16" t="s">
        <v>197</v>
      </c>
      <c r="B56" s="16"/>
      <c r="C56" s="30" t="s">
        <v>198</v>
      </c>
      <c r="D56" s="17" t="s">
        <v>237</v>
      </c>
      <c r="E56" s="3" t="s">
        <v>15</v>
      </c>
      <c r="F56" s="12" t="s">
        <v>199</v>
      </c>
      <c r="G56" s="31" t="s">
        <v>200</v>
      </c>
      <c r="H56" s="12" t="s">
        <v>160</v>
      </c>
      <c r="I56" s="42"/>
      <c r="J56" s="31" t="s">
        <v>161</v>
      </c>
      <c r="K56" s="12"/>
      <c r="L56" s="34"/>
      <c r="M56" s="12" t="s">
        <v>196</v>
      </c>
      <c r="N56" s="13"/>
      <c r="O56" s="15"/>
      <c r="P56" s="15"/>
      <c r="Q56" s="7">
        <f t="shared" si="8"/>
        <v>547.5</v>
      </c>
      <c r="R56" s="8">
        <f t="shared" si="9"/>
        <v>2190</v>
      </c>
      <c r="S56" s="33"/>
      <c r="T56" s="14"/>
      <c r="U56" s="11">
        <v>125</v>
      </c>
    </row>
    <row r="57" spans="1:21" ht="15.75" customHeight="1" x14ac:dyDescent="0.2">
      <c r="A57" s="16" t="s">
        <v>201</v>
      </c>
      <c r="B57" s="16"/>
      <c r="C57" s="30" t="s">
        <v>202</v>
      </c>
      <c r="D57" s="17" t="s">
        <v>237</v>
      </c>
      <c r="E57" s="3" t="s">
        <v>15</v>
      </c>
      <c r="F57" s="4" t="s">
        <v>203</v>
      </c>
      <c r="G57" s="31" t="s">
        <v>204</v>
      </c>
      <c r="H57" s="5" t="s">
        <v>160</v>
      </c>
      <c r="I57" s="43"/>
      <c r="J57" s="31" t="s">
        <v>161</v>
      </c>
      <c r="K57" s="4"/>
      <c r="L57" s="35"/>
      <c r="M57" s="4" t="s">
        <v>196</v>
      </c>
      <c r="N57" s="5"/>
      <c r="O57" s="15"/>
      <c r="P57" s="6"/>
      <c r="Q57" s="7">
        <f t="shared" si="8"/>
        <v>547.5</v>
      </c>
      <c r="R57" s="8">
        <f t="shared" si="9"/>
        <v>2190</v>
      </c>
      <c r="S57" s="33"/>
      <c r="T57" s="10"/>
      <c r="U57" s="11">
        <v>250</v>
      </c>
    </row>
    <row r="58" spans="1:21" ht="15.75" customHeight="1" x14ac:dyDescent="0.2">
      <c r="A58" s="16" t="s">
        <v>205</v>
      </c>
      <c r="B58" s="16"/>
      <c r="C58" s="30" t="s">
        <v>206</v>
      </c>
      <c r="D58" s="17" t="s">
        <v>237</v>
      </c>
      <c r="E58" s="3" t="s">
        <v>15</v>
      </c>
      <c r="F58" s="4" t="s">
        <v>207</v>
      </c>
      <c r="G58" s="31" t="s">
        <v>208</v>
      </c>
      <c r="H58" s="5" t="s">
        <v>160</v>
      </c>
      <c r="I58" s="43"/>
      <c r="J58" s="31" t="s">
        <v>161</v>
      </c>
      <c r="K58" s="4"/>
      <c r="L58" s="35"/>
      <c r="M58" s="4" t="s">
        <v>209</v>
      </c>
      <c r="N58" s="5"/>
      <c r="O58" s="15"/>
      <c r="P58" s="6"/>
      <c r="Q58" s="7">
        <f t="shared" si="8"/>
        <v>547.5</v>
      </c>
      <c r="R58" s="8">
        <f t="shared" si="9"/>
        <v>2190</v>
      </c>
      <c r="S58" s="33"/>
      <c r="T58" s="10"/>
      <c r="U58" s="11">
        <v>60</v>
      </c>
    </row>
    <row r="59" spans="1:21" ht="15.75" customHeight="1" x14ac:dyDescent="0.2">
      <c r="A59" s="16" t="s">
        <v>210</v>
      </c>
      <c r="B59" s="16"/>
      <c r="C59" s="30" t="s">
        <v>211</v>
      </c>
      <c r="D59" s="17" t="s">
        <v>237</v>
      </c>
      <c r="E59" s="3" t="s">
        <v>212</v>
      </c>
      <c r="F59" s="4" t="s">
        <v>85</v>
      </c>
      <c r="G59" s="31" t="s">
        <v>213</v>
      </c>
      <c r="H59" s="5" t="s">
        <v>160</v>
      </c>
      <c r="I59" s="43"/>
      <c r="J59" s="31" t="s">
        <v>161</v>
      </c>
      <c r="K59" s="4"/>
      <c r="L59" s="35"/>
      <c r="M59" s="4" t="s">
        <v>214</v>
      </c>
      <c r="N59" s="5"/>
      <c r="O59" s="15"/>
      <c r="P59" s="6"/>
      <c r="Q59" s="7">
        <f t="shared" si="8"/>
        <v>547.5</v>
      </c>
      <c r="R59" s="8">
        <f t="shared" si="9"/>
        <v>2190</v>
      </c>
      <c r="S59" s="33"/>
      <c r="T59" s="10"/>
      <c r="U59" s="3">
        <v>500</v>
      </c>
    </row>
    <row r="60" spans="1:21" ht="15.75" customHeight="1" x14ac:dyDescent="0.2">
      <c r="A60" s="16" t="s">
        <v>215</v>
      </c>
      <c r="B60" s="16"/>
      <c r="C60" s="36" t="s">
        <v>216</v>
      </c>
      <c r="D60" s="17" t="s">
        <v>237</v>
      </c>
      <c r="E60" s="11" t="s">
        <v>17</v>
      </c>
      <c r="F60" s="12" t="s">
        <v>217</v>
      </c>
      <c r="G60" s="31" t="s">
        <v>218</v>
      </c>
      <c r="H60" s="12" t="s">
        <v>160</v>
      </c>
      <c r="I60" s="42"/>
      <c r="J60" s="31" t="s">
        <v>161</v>
      </c>
      <c r="K60" s="12"/>
      <c r="L60" s="34"/>
      <c r="M60" s="12" t="s">
        <v>219</v>
      </c>
      <c r="N60" s="13"/>
      <c r="O60" s="15"/>
      <c r="P60" s="15"/>
      <c r="Q60" s="7">
        <f t="shared" si="8"/>
        <v>547.5</v>
      </c>
      <c r="R60" s="8">
        <f t="shared" si="9"/>
        <v>2190</v>
      </c>
      <c r="S60" s="33"/>
      <c r="T60" s="14"/>
      <c r="U60" s="11">
        <v>500</v>
      </c>
    </row>
    <row r="61" spans="1:21" ht="15.75" customHeight="1" x14ac:dyDescent="0.2">
      <c r="A61" s="16" t="s">
        <v>220</v>
      </c>
      <c r="B61" s="16"/>
      <c r="C61" s="36" t="s">
        <v>221</v>
      </c>
      <c r="D61" s="17" t="s">
        <v>237</v>
      </c>
      <c r="E61" s="11" t="s">
        <v>17</v>
      </c>
      <c r="F61" s="12" t="s">
        <v>222</v>
      </c>
      <c r="G61" s="31" t="s">
        <v>43</v>
      </c>
      <c r="H61" s="12" t="s">
        <v>160</v>
      </c>
      <c r="I61" s="42"/>
      <c r="J61" s="31" t="s">
        <v>161</v>
      </c>
      <c r="K61" s="12"/>
      <c r="L61" s="34"/>
      <c r="M61" s="12" t="s">
        <v>223</v>
      </c>
      <c r="N61" s="13"/>
      <c r="O61" s="15"/>
      <c r="P61" s="15"/>
      <c r="Q61" s="7">
        <f t="shared" si="8"/>
        <v>547.5</v>
      </c>
      <c r="R61" s="8">
        <f t="shared" si="9"/>
        <v>2190</v>
      </c>
      <c r="S61" s="33"/>
      <c r="T61" s="14"/>
      <c r="U61" s="3">
        <v>500</v>
      </c>
    </row>
    <row r="62" spans="1:21" ht="15.75" customHeight="1" x14ac:dyDescent="0.2">
      <c r="A62" s="16" t="s">
        <v>224</v>
      </c>
      <c r="B62" s="16"/>
      <c r="C62" s="30" t="s">
        <v>225</v>
      </c>
      <c r="D62" s="17" t="s">
        <v>237</v>
      </c>
      <c r="E62" s="11" t="s">
        <v>17</v>
      </c>
      <c r="F62" s="12" t="s">
        <v>226</v>
      </c>
      <c r="G62" s="31" t="s">
        <v>227</v>
      </c>
      <c r="H62" s="12" t="s">
        <v>160</v>
      </c>
      <c r="I62" s="42"/>
      <c r="J62" s="31" t="s">
        <v>161</v>
      </c>
      <c r="K62" s="12"/>
      <c r="L62" s="34"/>
      <c r="M62" s="12" t="s">
        <v>228</v>
      </c>
      <c r="N62" s="13"/>
      <c r="O62" s="15"/>
      <c r="P62" s="15"/>
      <c r="Q62" s="7">
        <f t="shared" si="8"/>
        <v>547.5</v>
      </c>
      <c r="R62" s="8">
        <f t="shared" si="9"/>
        <v>2190</v>
      </c>
      <c r="S62" s="33"/>
      <c r="T62" s="14"/>
      <c r="U62" s="3">
        <v>30</v>
      </c>
    </row>
    <row r="63" spans="1:21" ht="15.75" customHeight="1" x14ac:dyDescent="0.2">
      <c r="A63" s="16" t="s">
        <v>229</v>
      </c>
      <c r="B63" s="16"/>
      <c r="C63" s="30" t="s">
        <v>230</v>
      </c>
      <c r="D63" s="17" t="s">
        <v>237</v>
      </c>
      <c r="E63" s="3"/>
      <c r="F63" s="4" t="s">
        <v>231</v>
      </c>
      <c r="G63" s="31" t="s">
        <v>232</v>
      </c>
      <c r="H63" s="4" t="s">
        <v>160</v>
      </c>
      <c r="I63" s="41"/>
      <c r="J63" s="31" t="s">
        <v>161</v>
      </c>
      <c r="K63" s="4"/>
      <c r="L63" s="32"/>
      <c r="M63" s="4" t="s">
        <v>233</v>
      </c>
      <c r="N63" s="5"/>
      <c r="O63" s="15"/>
      <c r="P63" s="6"/>
      <c r="Q63" s="7">
        <f t="shared" si="8"/>
        <v>547.5</v>
      </c>
      <c r="R63" s="8">
        <f t="shared" si="9"/>
        <v>2190</v>
      </c>
      <c r="S63" s="33"/>
      <c r="T63" s="10"/>
      <c r="U63" s="3">
        <v>60</v>
      </c>
    </row>
    <row r="64" spans="1:21" ht="15.75" customHeight="1" x14ac:dyDescent="0.2">
      <c r="A64" s="16" t="s">
        <v>234</v>
      </c>
      <c r="B64" s="16"/>
      <c r="C64" s="37" t="s">
        <v>235</v>
      </c>
      <c r="D64" s="17" t="s">
        <v>237</v>
      </c>
      <c r="E64" s="11"/>
      <c r="F64" s="12" t="s">
        <v>236</v>
      </c>
      <c r="G64" s="38">
        <v>47</v>
      </c>
      <c r="H64" s="12" t="s">
        <v>160</v>
      </c>
      <c r="I64" s="39"/>
      <c r="J64" s="40" t="s">
        <v>161</v>
      </c>
      <c r="K64" s="12"/>
      <c r="L64" s="39"/>
      <c r="M64" s="12" t="s">
        <v>233</v>
      </c>
      <c r="N64" s="13"/>
      <c r="O64" s="15"/>
      <c r="P64" s="15"/>
      <c r="Q64" s="7">
        <f t="shared" si="8"/>
        <v>547.5</v>
      </c>
      <c r="R64" s="8">
        <f t="shared" si="9"/>
        <v>2190</v>
      </c>
      <c r="S64" s="33"/>
      <c r="T64" s="14"/>
      <c r="U64" s="3">
        <v>60</v>
      </c>
    </row>
    <row r="65" spans="1:21" ht="17.25" customHeight="1" x14ac:dyDescent="0.2">
      <c r="A65" s="16" t="s">
        <v>238</v>
      </c>
      <c r="B65" s="16"/>
      <c r="C65" s="44" t="s">
        <v>239</v>
      </c>
      <c r="D65" s="44" t="s">
        <v>274</v>
      </c>
      <c r="E65" s="3" t="s">
        <v>15</v>
      </c>
      <c r="F65" s="4" t="s">
        <v>144</v>
      </c>
      <c r="G65" s="31" t="s">
        <v>240</v>
      </c>
      <c r="H65" s="4" t="s">
        <v>160</v>
      </c>
      <c r="I65" s="39"/>
      <c r="J65" s="31" t="s">
        <v>161</v>
      </c>
      <c r="K65" s="4"/>
      <c r="L65" s="32"/>
      <c r="M65" s="4" t="s">
        <v>18</v>
      </c>
      <c r="N65" s="5"/>
      <c r="O65" s="6"/>
      <c r="P65" s="6"/>
      <c r="Q65" s="7">
        <f t="shared" ref="Q65:Q73" si="10">1.5*365</f>
        <v>547.5</v>
      </c>
      <c r="R65" s="8">
        <f t="shared" ref="R65:R73" si="11">365*6</f>
        <v>2190</v>
      </c>
      <c r="S65" s="33"/>
      <c r="T65" s="10"/>
      <c r="U65" s="25">
        <v>500</v>
      </c>
    </row>
    <row r="66" spans="1:21" ht="17.25" customHeight="1" x14ac:dyDescent="0.2">
      <c r="A66" s="16" t="s">
        <v>241</v>
      </c>
      <c r="B66" s="16"/>
      <c r="C66" s="44" t="s">
        <v>242</v>
      </c>
      <c r="D66" s="44" t="s">
        <v>274</v>
      </c>
      <c r="E66" s="3" t="s">
        <v>15</v>
      </c>
      <c r="F66" s="4" t="s">
        <v>243</v>
      </c>
      <c r="G66" s="31">
        <v>581</v>
      </c>
      <c r="H66" s="4" t="s">
        <v>160</v>
      </c>
      <c r="I66" s="39"/>
      <c r="J66" s="31" t="s">
        <v>161</v>
      </c>
      <c r="K66" s="4"/>
      <c r="L66" s="32"/>
      <c r="M66" s="4" t="s">
        <v>214</v>
      </c>
      <c r="N66" s="5"/>
      <c r="O66" s="6"/>
      <c r="P66" s="6"/>
      <c r="Q66" s="7">
        <f t="shared" si="10"/>
        <v>547.5</v>
      </c>
      <c r="R66" s="8">
        <f t="shared" si="11"/>
        <v>2190</v>
      </c>
      <c r="S66" s="33"/>
      <c r="T66" s="10"/>
      <c r="U66" s="25">
        <v>500</v>
      </c>
    </row>
    <row r="67" spans="1:21" ht="17.25" customHeight="1" x14ac:dyDescent="0.2">
      <c r="A67" s="16" t="s">
        <v>244</v>
      </c>
      <c r="B67" s="16"/>
      <c r="C67" s="44" t="s">
        <v>245</v>
      </c>
      <c r="D67" s="44" t="s">
        <v>274</v>
      </c>
      <c r="E67" s="3" t="s">
        <v>15</v>
      </c>
      <c r="F67" s="4" t="s">
        <v>246</v>
      </c>
      <c r="G67" s="31" t="s">
        <v>247</v>
      </c>
      <c r="H67" s="4" t="s">
        <v>160</v>
      </c>
      <c r="I67" s="39"/>
      <c r="J67" s="31" t="s">
        <v>161</v>
      </c>
      <c r="K67" s="4"/>
      <c r="L67" s="32"/>
      <c r="M67" s="4" t="s">
        <v>214</v>
      </c>
      <c r="N67" s="5"/>
      <c r="O67" s="6"/>
      <c r="P67" s="6"/>
      <c r="Q67" s="7">
        <f t="shared" si="10"/>
        <v>547.5</v>
      </c>
      <c r="R67" s="8">
        <f t="shared" si="11"/>
        <v>2190</v>
      </c>
      <c r="S67" s="33"/>
      <c r="T67" s="10"/>
      <c r="U67" s="3">
        <v>250</v>
      </c>
    </row>
    <row r="68" spans="1:21" ht="17.25" customHeight="1" x14ac:dyDescent="0.2">
      <c r="A68" s="16" t="s">
        <v>248</v>
      </c>
      <c r="B68" s="16"/>
      <c r="C68" s="45" t="s">
        <v>249</v>
      </c>
      <c r="D68" s="44" t="s">
        <v>274</v>
      </c>
      <c r="E68" s="3" t="s">
        <v>15</v>
      </c>
      <c r="F68" s="12" t="s">
        <v>250</v>
      </c>
      <c r="G68" s="31" t="s">
        <v>251</v>
      </c>
      <c r="H68" s="12" t="s">
        <v>160</v>
      </c>
      <c r="I68" s="39"/>
      <c r="J68" s="31" t="s">
        <v>161</v>
      </c>
      <c r="K68" s="12"/>
      <c r="L68" s="34"/>
      <c r="M68" s="12" t="s">
        <v>252</v>
      </c>
      <c r="N68" s="13"/>
      <c r="O68" s="15"/>
      <c r="P68" s="15"/>
      <c r="Q68" s="7">
        <f t="shared" si="10"/>
        <v>547.5</v>
      </c>
      <c r="R68" s="8">
        <f t="shared" si="11"/>
        <v>2190</v>
      </c>
      <c r="S68" s="33"/>
      <c r="T68" s="14"/>
      <c r="U68" s="3">
        <v>500</v>
      </c>
    </row>
    <row r="69" spans="1:21" ht="17.25" customHeight="1" x14ac:dyDescent="0.2">
      <c r="A69" s="16" t="s">
        <v>253</v>
      </c>
      <c r="B69" s="16"/>
      <c r="C69" s="44" t="s">
        <v>254</v>
      </c>
      <c r="D69" s="44" t="s">
        <v>274</v>
      </c>
      <c r="E69" s="3" t="s">
        <v>15</v>
      </c>
      <c r="F69" s="12" t="s">
        <v>255</v>
      </c>
      <c r="G69" s="31" t="s">
        <v>256</v>
      </c>
      <c r="H69" s="12" t="s">
        <v>160</v>
      </c>
      <c r="I69" s="39"/>
      <c r="J69" s="31" t="s">
        <v>161</v>
      </c>
      <c r="K69" s="12"/>
      <c r="L69" s="34"/>
      <c r="M69" s="12" t="s">
        <v>252</v>
      </c>
      <c r="N69" s="13"/>
      <c r="O69" s="15"/>
      <c r="P69" s="15"/>
      <c r="Q69" s="7">
        <f t="shared" si="10"/>
        <v>547.5</v>
      </c>
      <c r="R69" s="8">
        <f t="shared" si="11"/>
        <v>2190</v>
      </c>
      <c r="S69" s="33"/>
      <c r="T69" s="14"/>
      <c r="U69" s="3">
        <v>1000</v>
      </c>
    </row>
    <row r="70" spans="1:21" ht="17.25" customHeight="1" x14ac:dyDescent="0.2">
      <c r="A70" s="16" t="s">
        <v>257</v>
      </c>
      <c r="B70" s="16"/>
      <c r="C70" s="46" t="s">
        <v>258</v>
      </c>
      <c r="D70" s="44" t="s">
        <v>274</v>
      </c>
      <c r="E70" s="3"/>
      <c r="F70" s="12" t="s">
        <v>259</v>
      </c>
      <c r="G70" s="31" t="s">
        <v>260</v>
      </c>
      <c r="H70" s="12" t="s">
        <v>160</v>
      </c>
      <c r="I70" s="39"/>
      <c r="J70" s="31" t="s">
        <v>161</v>
      </c>
      <c r="K70" s="12"/>
      <c r="L70" s="34"/>
      <c r="M70" s="12" t="s">
        <v>261</v>
      </c>
      <c r="N70" s="13"/>
      <c r="O70" s="15"/>
      <c r="P70" s="15"/>
      <c r="Q70" s="7">
        <f t="shared" si="10"/>
        <v>547.5</v>
      </c>
      <c r="R70" s="8">
        <f t="shared" si="11"/>
        <v>2190</v>
      </c>
      <c r="S70" s="33"/>
      <c r="T70" s="14"/>
      <c r="U70" s="3">
        <v>1000</v>
      </c>
    </row>
    <row r="71" spans="1:21" ht="17.25" customHeight="1" x14ac:dyDescent="0.2">
      <c r="A71" s="16" t="s">
        <v>262</v>
      </c>
      <c r="B71" s="16"/>
      <c r="C71" s="47" t="s">
        <v>263</v>
      </c>
      <c r="D71" s="44" t="s">
        <v>274</v>
      </c>
      <c r="E71" s="3" t="s">
        <v>17</v>
      </c>
      <c r="F71" s="4" t="s">
        <v>264</v>
      </c>
      <c r="G71" s="31" t="s">
        <v>265</v>
      </c>
      <c r="H71" s="4" t="s">
        <v>160</v>
      </c>
      <c r="I71" s="39"/>
      <c r="J71" s="31" t="s">
        <v>161</v>
      </c>
      <c r="K71" s="4"/>
      <c r="L71" s="32"/>
      <c r="M71" s="4" t="s">
        <v>266</v>
      </c>
      <c r="N71" s="5"/>
      <c r="O71" s="15"/>
      <c r="P71" s="6"/>
      <c r="Q71" s="7">
        <f t="shared" si="10"/>
        <v>547.5</v>
      </c>
      <c r="R71" s="8">
        <f t="shared" si="11"/>
        <v>2190</v>
      </c>
      <c r="S71" s="33"/>
      <c r="T71" s="10"/>
      <c r="U71" s="3">
        <v>2000</v>
      </c>
    </row>
    <row r="72" spans="1:21" ht="17.25" customHeight="1" x14ac:dyDescent="0.25">
      <c r="A72" s="16" t="s">
        <v>267</v>
      </c>
      <c r="B72" s="16"/>
      <c r="C72" s="48" t="s">
        <v>268</v>
      </c>
      <c r="D72" s="44" t="s">
        <v>274</v>
      </c>
      <c r="E72" s="3" t="s">
        <v>17</v>
      </c>
      <c r="F72" s="4" t="s">
        <v>185</v>
      </c>
      <c r="G72" s="31" t="s">
        <v>269</v>
      </c>
      <c r="H72" s="4" t="s">
        <v>160</v>
      </c>
      <c r="I72" s="39"/>
      <c r="J72" s="31" t="s">
        <v>161</v>
      </c>
      <c r="K72" s="4"/>
      <c r="L72" s="32"/>
      <c r="M72" s="4" t="s">
        <v>56</v>
      </c>
      <c r="N72" s="5"/>
      <c r="O72" s="15"/>
      <c r="P72" s="6"/>
      <c r="Q72" s="7">
        <f t="shared" si="10"/>
        <v>547.5</v>
      </c>
      <c r="R72" s="8">
        <f t="shared" si="11"/>
        <v>2190</v>
      </c>
      <c r="S72" s="33"/>
      <c r="T72" s="10"/>
      <c r="U72" s="3">
        <v>125</v>
      </c>
    </row>
    <row r="73" spans="1:21" ht="17.25" customHeight="1" x14ac:dyDescent="0.2">
      <c r="A73" s="16" t="s">
        <v>270</v>
      </c>
      <c r="B73" s="16"/>
      <c r="C73" s="49" t="s">
        <v>271</v>
      </c>
      <c r="D73" s="44" t="s">
        <v>274</v>
      </c>
      <c r="E73" s="3" t="s">
        <v>17</v>
      </c>
      <c r="F73" s="4" t="s">
        <v>272</v>
      </c>
      <c r="G73" s="31" t="s">
        <v>273</v>
      </c>
      <c r="H73" s="4" t="s">
        <v>160</v>
      </c>
      <c r="I73" s="39"/>
      <c r="J73" s="31" t="s">
        <v>161</v>
      </c>
      <c r="K73" s="4"/>
      <c r="L73" s="32"/>
      <c r="M73" s="4" t="s">
        <v>266</v>
      </c>
      <c r="N73" s="5"/>
      <c r="O73" s="15"/>
      <c r="P73" s="6"/>
      <c r="Q73" s="7">
        <f t="shared" si="10"/>
        <v>547.5</v>
      </c>
      <c r="R73" s="8">
        <f t="shared" si="11"/>
        <v>2190</v>
      </c>
      <c r="S73" s="33"/>
      <c r="T73" s="10"/>
      <c r="U73" s="3">
        <v>1000</v>
      </c>
    </row>
    <row r="74" spans="1:21" ht="17.25" customHeight="1" x14ac:dyDescent="0.2">
      <c r="A74" s="16" t="s">
        <v>275</v>
      </c>
      <c r="B74" s="16"/>
      <c r="C74" s="50" t="s">
        <v>276</v>
      </c>
      <c r="D74" s="50"/>
      <c r="E74" s="3" t="s">
        <v>15</v>
      </c>
      <c r="F74" s="50" t="s">
        <v>276</v>
      </c>
      <c r="G74" s="51" t="s">
        <v>277</v>
      </c>
      <c r="H74" s="4" t="s">
        <v>160</v>
      </c>
      <c r="J74" s="31" t="s">
        <v>161</v>
      </c>
      <c r="K74" s="4"/>
      <c r="L74" s="32"/>
      <c r="M74" s="4" t="s">
        <v>18</v>
      </c>
      <c r="N74" s="5"/>
      <c r="O74" s="6"/>
      <c r="P74" s="6"/>
      <c r="Q74" s="7">
        <f t="shared" ref="Q74:Q75" si="12">1.5*365</f>
        <v>547.5</v>
      </c>
      <c r="R74" s="8">
        <f t="shared" ref="R74:R75" si="13">365*6</f>
        <v>2190</v>
      </c>
      <c r="S74" s="33"/>
      <c r="T74" s="10"/>
      <c r="U74" s="25">
        <v>125</v>
      </c>
    </row>
    <row r="75" spans="1:21" ht="17.25" customHeight="1" x14ac:dyDescent="0.2">
      <c r="A75" s="16" t="s">
        <v>280</v>
      </c>
      <c r="B75" s="16"/>
      <c r="C75" s="50" t="s">
        <v>278</v>
      </c>
      <c r="D75" s="50"/>
      <c r="E75" s="3" t="s">
        <v>15</v>
      </c>
      <c r="F75" s="50" t="s">
        <v>278</v>
      </c>
      <c r="G75" s="51" t="s">
        <v>279</v>
      </c>
      <c r="H75" s="4" t="s">
        <v>160</v>
      </c>
      <c r="J75" s="31" t="s">
        <v>161</v>
      </c>
      <c r="K75" s="4"/>
      <c r="L75" s="32"/>
      <c r="M75" s="4" t="s">
        <v>18</v>
      </c>
      <c r="N75" s="5"/>
      <c r="O75" s="6"/>
      <c r="P75" s="6"/>
      <c r="Q75" s="7">
        <f t="shared" si="12"/>
        <v>547.5</v>
      </c>
      <c r="R75" s="8">
        <f t="shared" si="13"/>
        <v>2190</v>
      </c>
      <c r="S75" s="33"/>
      <c r="T75" s="10"/>
      <c r="U75" s="25">
        <v>500</v>
      </c>
    </row>
  </sheetData>
  <sortState xmlns:xlrd2="http://schemas.microsoft.com/office/spreadsheetml/2017/richdata2" ref="B2:U22">
    <sortCondition ref="B2:B22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2021-04-13T20:29:34Z</dcterms:modified>
</cp:coreProperties>
</file>