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294643\Documents\R\stability-regression-app-2\stability-regression-shiny-app\"/>
    </mc:Choice>
  </mc:AlternateContent>
  <xr:revisionPtr revIDLastSave="0" documentId="13_ncr:1_{8B77F7E7-FE04-46F5-A565-C49DA4E4633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K3" i="1"/>
  <c r="K4" i="1"/>
  <c r="K5" i="1"/>
  <c r="L5" i="1" s="1"/>
  <c r="K6" i="1"/>
  <c r="L6" i="1" s="1"/>
  <c r="K7" i="1"/>
  <c r="K8" i="1"/>
  <c r="K9" i="1"/>
  <c r="L9" i="1" s="1"/>
  <c r="K10" i="1"/>
  <c r="L10" i="1" s="1"/>
  <c r="K11" i="1"/>
  <c r="K12" i="1"/>
  <c r="K13" i="1"/>
  <c r="K14" i="1"/>
  <c r="K15" i="1"/>
  <c r="K16" i="1"/>
  <c r="K17" i="1"/>
  <c r="L17" i="1" s="1"/>
  <c r="K18" i="1"/>
  <c r="L18" i="1" s="1"/>
  <c r="K19" i="1"/>
  <c r="K20" i="1"/>
  <c r="L20" i="1" s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L40" i="1" s="1"/>
  <c r="K41" i="1"/>
  <c r="L41" i="1" s="1"/>
  <c r="K42" i="1"/>
  <c r="K43" i="1"/>
  <c r="K44" i="1"/>
  <c r="K45" i="1"/>
  <c r="L45" i="1" s="1"/>
  <c r="K46" i="1"/>
  <c r="K47" i="1"/>
  <c r="K48" i="1"/>
  <c r="K49" i="1"/>
  <c r="K50" i="1"/>
  <c r="K51" i="1"/>
  <c r="J3" i="1"/>
  <c r="L3" i="1" s="1"/>
  <c r="J4" i="1"/>
  <c r="L4" i="1" s="1"/>
  <c r="J5" i="1"/>
  <c r="J6" i="1"/>
  <c r="J7" i="1"/>
  <c r="J8" i="1"/>
  <c r="L8" i="1" s="1"/>
  <c r="J9" i="1"/>
  <c r="J10" i="1"/>
  <c r="J11" i="1"/>
  <c r="L11" i="1" s="1"/>
  <c r="J12" i="1"/>
  <c r="J13" i="1"/>
  <c r="J14" i="1"/>
  <c r="J15" i="1"/>
  <c r="J16" i="1"/>
  <c r="L16" i="1" s="1"/>
  <c r="J17" i="1"/>
  <c r="J18" i="1"/>
  <c r="J19" i="1"/>
  <c r="J20" i="1"/>
  <c r="J21" i="1"/>
  <c r="L21" i="1" s="1"/>
  <c r="J22" i="1"/>
  <c r="L22" i="1" s="1"/>
  <c r="J23" i="1"/>
  <c r="L23" i="1" s="1"/>
  <c r="J24" i="1"/>
  <c r="J25" i="1"/>
  <c r="J26" i="1"/>
  <c r="J27" i="1"/>
  <c r="J28" i="1"/>
  <c r="J29" i="1"/>
  <c r="J30" i="1"/>
  <c r="J31" i="1"/>
  <c r="J32" i="1"/>
  <c r="L32" i="1" s="1"/>
  <c r="J33" i="1"/>
  <c r="L33" i="1" s="1"/>
  <c r="J34" i="1"/>
  <c r="L34" i="1" s="1"/>
  <c r="J35" i="1"/>
  <c r="L35" i="1" s="1"/>
  <c r="J36" i="1"/>
  <c r="J37" i="1"/>
  <c r="J38" i="1"/>
  <c r="J39" i="1"/>
  <c r="J40" i="1"/>
  <c r="J41" i="1"/>
  <c r="J42" i="1"/>
  <c r="J43" i="1"/>
  <c r="J44" i="1"/>
  <c r="J45" i="1"/>
  <c r="J46" i="1"/>
  <c r="L46" i="1" s="1"/>
  <c r="J47" i="1"/>
  <c r="J48" i="1"/>
  <c r="J49" i="1"/>
  <c r="J50" i="1"/>
  <c r="J51" i="1"/>
  <c r="L51" i="1" s="1"/>
  <c r="J2" i="1"/>
  <c r="K2" i="1" s="1"/>
  <c r="L2" i="1" s="1"/>
  <c r="L14" i="1"/>
  <c r="L38" i="1"/>
  <c r="L50" i="1"/>
  <c r="Q2" i="1"/>
  <c r="L15" i="1"/>
  <c r="L27" i="1"/>
  <c r="L28" i="1"/>
  <c r="L39" i="1"/>
  <c r="L7" i="1"/>
  <c r="L13" i="1"/>
  <c r="L19" i="1"/>
  <c r="L25" i="1"/>
  <c r="L26" i="1"/>
  <c r="L29" i="1"/>
  <c r="L31" i="1"/>
  <c r="L37" i="1"/>
  <c r="L43" i="1"/>
  <c r="L44" i="1"/>
  <c r="L47" i="1"/>
  <c r="L49" i="1"/>
  <c r="O2" i="1" l="1"/>
  <c r="P11" i="1" s="1"/>
  <c r="L48" i="1"/>
  <c r="L42" i="1"/>
  <c r="L36" i="1"/>
  <c r="L30" i="1"/>
  <c r="L24" i="1"/>
  <c r="L12" i="1"/>
  <c r="M2" i="1" s="1"/>
  <c r="R11" i="1" l="1"/>
  <c r="S11" i="1" s="1"/>
  <c r="P49" i="1"/>
  <c r="R49" i="1" s="1"/>
  <c r="S49" i="1" s="1"/>
  <c r="P21" i="1"/>
  <c r="R21" i="1" s="1"/>
  <c r="S21" i="1" s="1"/>
  <c r="P2" i="1"/>
  <c r="R2" i="1" s="1"/>
  <c r="S2" i="1" s="1"/>
  <c r="P50" i="1"/>
  <c r="R50" i="1" s="1"/>
  <c r="S50" i="1" s="1"/>
  <c r="P9" i="1"/>
  <c r="R9" i="1" s="1"/>
  <c r="S9" i="1" s="1"/>
  <c r="P40" i="1"/>
  <c r="R40" i="1" s="1"/>
  <c r="S40" i="1" s="1"/>
  <c r="P19" i="1"/>
  <c r="R19" i="1" s="1"/>
  <c r="S19" i="1" s="1"/>
  <c r="P14" i="1"/>
  <c r="R14" i="1" s="1"/>
  <c r="S14" i="1" s="1"/>
  <c r="P15" i="1"/>
  <c r="R15" i="1" s="1"/>
  <c r="S15" i="1" s="1"/>
  <c r="P34" i="1"/>
  <c r="R34" i="1" s="1"/>
  <c r="S34" i="1" s="1"/>
  <c r="P13" i="1"/>
  <c r="R13" i="1" s="1"/>
  <c r="S13" i="1" s="1"/>
  <c r="P46" i="1"/>
  <c r="R46" i="1" s="1"/>
  <c r="S46" i="1" s="1"/>
  <c r="P25" i="1"/>
  <c r="R25" i="1" s="1"/>
  <c r="S25" i="1" s="1"/>
  <c r="P20" i="1"/>
  <c r="R20" i="1" s="1"/>
  <c r="S20" i="1" s="1"/>
  <c r="P39" i="1"/>
  <c r="R39" i="1" s="1"/>
  <c r="S39" i="1" s="1"/>
  <c r="P28" i="1"/>
  <c r="R28" i="1" s="1"/>
  <c r="S28" i="1" s="1"/>
  <c r="P27" i="1"/>
  <c r="R27" i="1" s="1"/>
  <c r="S27" i="1" s="1"/>
  <c r="P17" i="1"/>
  <c r="R17" i="1" s="1"/>
  <c r="S17" i="1" s="1"/>
  <c r="P26" i="1"/>
  <c r="R26" i="1" s="1"/>
  <c r="S26" i="1" s="1"/>
  <c r="P5" i="1"/>
  <c r="R5" i="1" s="1"/>
  <c r="S5" i="1" s="1"/>
  <c r="P31" i="1"/>
  <c r="R31" i="1" s="1"/>
  <c r="S31" i="1" s="1"/>
  <c r="P45" i="1"/>
  <c r="R45" i="1" s="1"/>
  <c r="S45" i="1" s="1"/>
  <c r="P35" i="1"/>
  <c r="R35" i="1" s="1"/>
  <c r="S35" i="1" s="1"/>
  <c r="P32" i="1"/>
  <c r="R32" i="1" s="1"/>
  <c r="S32" i="1" s="1"/>
  <c r="P51" i="1"/>
  <c r="R51" i="1" s="1"/>
  <c r="S51" i="1" s="1"/>
  <c r="P29" i="1"/>
  <c r="R29" i="1" s="1"/>
  <c r="S29" i="1" s="1"/>
  <c r="P24" i="1"/>
  <c r="R24" i="1" s="1"/>
  <c r="S24" i="1" s="1"/>
  <c r="P42" i="1"/>
  <c r="R42" i="1" s="1"/>
  <c r="S42" i="1" s="1"/>
  <c r="P6" i="1"/>
  <c r="R6" i="1" s="1"/>
  <c r="S6" i="1" s="1"/>
  <c r="P12" i="1"/>
  <c r="R12" i="1" s="1"/>
  <c r="S12" i="1" s="1"/>
  <c r="P18" i="1"/>
  <c r="R18" i="1" s="1"/>
  <c r="S18" i="1" s="1"/>
  <c r="P30" i="1"/>
  <c r="R30" i="1" s="1"/>
  <c r="S30" i="1" s="1"/>
  <c r="P36" i="1"/>
  <c r="R36" i="1" s="1"/>
  <c r="S36" i="1" s="1"/>
  <c r="P37" i="1"/>
  <c r="R37" i="1" s="1"/>
  <c r="S37" i="1" s="1"/>
  <c r="P4" i="1"/>
  <c r="R4" i="1" s="1"/>
  <c r="S4" i="1" s="1"/>
  <c r="P48" i="1"/>
  <c r="R48" i="1" s="1"/>
  <c r="S48" i="1" s="1"/>
  <c r="P38" i="1"/>
  <c r="R38" i="1" s="1"/>
  <c r="S38" i="1" s="1"/>
  <c r="P10" i="1"/>
  <c r="R10" i="1" s="1"/>
  <c r="S10" i="1" s="1"/>
  <c r="P41" i="1"/>
  <c r="R41" i="1" s="1"/>
  <c r="S41" i="1" s="1"/>
  <c r="P23" i="1"/>
  <c r="R23" i="1" s="1"/>
  <c r="S23" i="1" s="1"/>
  <c r="P33" i="1"/>
  <c r="R33" i="1" s="1"/>
  <c r="S33" i="1" s="1"/>
  <c r="P7" i="1"/>
  <c r="R7" i="1" s="1"/>
  <c r="S7" i="1" s="1"/>
  <c r="P43" i="1"/>
  <c r="R43" i="1" s="1"/>
  <c r="S43" i="1" s="1"/>
  <c r="P22" i="1"/>
  <c r="R22" i="1" s="1"/>
  <c r="S22" i="1" s="1"/>
  <c r="P8" i="1"/>
  <c r="R8" i="1" s="1"/>
  <c r="S8" i="1" s="1"/>
  <c r="P44" i="1"/>
  <c r="R44" i="1" s="1"/>
  <c r="S44" i="1" s="1"/>
  <c r="P16" i="1"/>
  <c r="R16" i="1" s="1"/>
  <c r="S16" i="1" s="1"/>
  <c r="P3" i="1"/>
  <c r="R3" i="1" s="1"/>
  <c r="S3" i="1" s="1"/>
  <c r="P47" i="1"/>
  <c r="R47" i="1" s="1"/>
  <c r="S47" i="1" s="1"/>
</calcChain>
</file>

<file path=xl/sharedStrings.xml><?xml version="1.0" encoding="utf-8"?>
<sst xmlns="http://schemas.openxmlformats.org/spreadsheetml/2006/main" count="17" uniqueCount="17">
  <si>
    <t>fit</t>
  </si>
  <si>
    <t>lwr</t>
  </si>
  <si>
    <t>upr</t>
  </si>
  <si>
    <t>se_fit</t>
  </si>
  <si>
    <t>speed</t>
  </si>
  <si>
    <t>dist</t>
  </si>
  <si>
    <t>Y-Yfit</t>
  </si>
  <si>
    <t>(Y-Yfit)^2</t>
  </si>
  <si>
    <t>spd</t>
  </si>
  <si>
    <t>Yfit</t>
  </si>
  <si>
    <t>(x-avgx)^2</t>
  </si>
  <si>
    <t>sum(x-xavg)^2)</t>
  </si>
  <si>
    <t>1/n</t>
  </si>
  <si>
    <t>sqrt(1/n + x../sum(x…))</t>
  </si>
  <si>
    <t>(x-avgx)^2 / sum(x-xavg)^2)</t>
  </si>
  <si>
    <t>MSE</t>
  </si>
  <si>
    <t xml:space="preserve">42.98           145.55            23.00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</si>
</sst>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ucida Console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284339457567804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Sheet1!$A$2:$A$201</c:f>
              <c:numCache>
                <c:formatCode>General</c:formatCode>
                <c:ptCount val="200"/>
                <c:pt idx="0">
                  <c:v>3</c:v>
                </c:pt>
                <c:pt idx="1">
                  <c:v>3.4693877551020411</c:v>
                </c:pt>
                <c:pt idx="2">
                  <c:v>3.9387755102040818</c:v>
                </c:pt>
                <c:pt idx="3">
                  <c:v>4.408163265306122</c:v>
                </c:pt>
                <c:pt idx="4">
                  <c:v>4.8775510204081636</c:v>
                </c:pt>
                <c:pt idx="5">
                  <c:v>5.3469387755102042</c:v>
                </c:pt>
                <c:pt idx="6">
                  <c:v>5.8163265306122449</c:v>
                </c:pt>
                <c:pt idx="7">
                  <c:v>6.2857142857142874</c:v>
                </c:pt>
                <c:pt idx="8">
                  <c:v>6.7551020408163271</c:v>
                </c:pt>
                <c:pt idx="9">
                  <c:v>7.2244897959183678</c:v>
                </c:pt>
                <c:pt idx="10">
                  <c:v>7.6938775510204094</c:v>
                </c:pt>
                <c:pt idx="11">
                  <c:v>8.1632653061224492</c:v>
                </c:pt>
                <c:pt idx="12">
                  <c:v>8.6326530612244898</c:v>
                </c:pt>
                <c:pt idx="13">
                  <c:v>9.1020408163265305</c:v>
                </c:pt>
                <c:pt idx="14">
                  <c:v>9.571428571428573</c:v>
                </c:pt>
                <c:pt idx="15">
                  <c:v>10.04081632653061</c:v>
                </c:pt>
                <c:pt idx="16">
                  <c:v>10.510204081632651</c:v>
                </c:pt>
                <c:pt idx="17">
                  <c:v>10.9795918367347</c:v>
                </c:pt>
                <c:pt idx="18">
                  <c:v>11.448979591836739</c:v>
                </c:pt>
                <c:pt idx="19">
                  <c:v>11.91836734693878</c:v>
                </c:pt>
                <c:pt idx="20">
                  <c:v>12.387755102040821</c:v>
                </c:pt>
                <c:pt idx="21">
                  <c:v>12.857142857142859</c:v>
                </c:pt>
                <c:pt idx="22">
                  <c:v>13.3265306122449</c:v>
                </c:pt>
                <c:pt idx="23">
                  <c:v>13.795918367346941</c:v>
                </c:pt>
                <c:pt idx="24">
                  <c:v>14.26530612244898</c:v>
                </c:pt>
                <c:pt idx="25">
                  <c:v>14.73469387755102</c:v>
                </c:pt>
                <c:pt idx="26">
                  <c:v>15.204081632653059</c:v>
                </c:pt>
                <c:pt idx="27">
                  <c:v>15.6734693877551</c:v>
                </c:pt>
                <c:pt idx="28">
                  <c:v>16.142857142857149</c:v>
                </c:pt>
                <c:pt idx="29">
                  <c:v>16.61224489795919</c:v>
                </c:pt>
                <c:pt idx="30">
                  <c:v>17.081632653061231</c:v>
                </c:pt>
                <c:pt idx="31">
                  <c:v>17.551020408163271</c:v>
                </c:pt>
                <c:pt idx="32">
                  <c:v>18.020408163265309</c:v>
                </c:pt>
                <c:pt idx="33">
                  <c:v>18.489795918367349</c:v>
                </c:pt>
                <c:pt idx="34">
                  <c:v>18.95918367346939</c:v>
                </c:pt>
                <c:pt idx="35">
                  <c:v>19.428571428571431</c:v>
                </c:pt>
                <c:pt idx="36">
                  <c:v>19.897959183673471</c:v>
                </c:pt>
                <c:pt idx="37">
                  <c:v>20.367346938775508</c:v>
                </c:pt>
                <c:pt idx="38">
                  <c:v>20.836734693877549</c:v>
                </c:pt>
                <c:pt idx="39">
                  <c:v>21.30612244897959</c:v>
                </c:pt>
                <c:pt idx="40">
                  <c:v>21.77551020408163</c:v>
                </c:pt>
                <c:pt idx="41">
                  <c:v>22.244897959183682</c:v>
                </c:pt>
                <c:pt idx="42">
                  <c:v>22.714285714285719</c:v>
                </c:pt>
                <c:pt idx="43">
                  <c:v>23.18367346938776</c:v>
                </c:pt>
                <c:pt idx="44">
                  <c:v>23.6530612244898</c:v>
                </c:pt>
                <c:pt idx="45">
                  <c:v>24.122448979591841</c:v>
                </c:pt>
                <c:pt idx="46">
                  <c:v>24.591836734693882</c:v>
                </c:pt>
                <c:pt idx="47">
                  <c:v>25.061224489795919</c:v>
                </c:pt>
                <c:pt idx="48">
                  <c:v>25.530612244897959</c:v>
                </c:pt>
                <c:pt idx="49">
                  <c:v>26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6.1096343464226592</c:v>
                </c:pt>
                <c:pt idx="1">
                  <c:v>6.8418619235332887</c:v>
                </c:pt>
                <c:pt idx="2">
                  <c:v>7.6181365400399601</c:v>
                </c:pt>
                <c:pt idx="3">
                  <c:v>8.4384581959426708</c:v>
                </c:pt>
                <c:pt idx="4">
                  <c:v>9.3028268912414269</c:v>
                </c:pt>
                <c:pt idx="5">
                  <c:v>10.211242625936221</c:v>
                </c:pt>
                <c:pt idx="6">
                  <c:v>11.163705400027061</c:v>
                </c:pt>
                <c:pt idx="7">
                  <c:v>12.16021521351394</c:v>
                </c:pt>
                <c:pt idx="8">
                  <c:v>13.20077206639686</c:v>
                </c:pt>
                <c:pt idx="9">
                  <c:v>14.285375958675809</c:v>
                </c:pt>
                <c:pt idx="10">
                  <c:v>15.41402689035081</c:v>
                </c:pt>
                <c:pt idx="11">
                  <c:v>16.58672486142185</c:v>
                </c:pt>
                <c:pt idx="12">
                  <c:v>17.803469871888939</c:v>
                </c:pt>
                <c:pt idx="13">
                  <c:v>19.06426192175206</c:v>
                </c:pt>
                <c:pt idx="14">
                  <c:v>20.369101011011232</c:v>
                </c:pt>
                <c:pt idx="15">
                  <c:v>21.717987139666441</c:v>
                </c:pt>
                <c:pt idx="16">
                  <c:v>23.110920307717681</c:v>
                </c:pt>
                <c:pt idx="17">
                  <c:v>24.547900515164979</c:v>
                </c:pt>
                <c:pt idx="18">
                  <c:v>26.028927762008301</c:v>
                </c:pt>
                <c:pt idx="19">
                  <c:v>27.554002048247678</c:v>
                </c:pt>
                <c:pt idx="20">
                  <c:v>29.123123373883089</c:v>
                </c:pt>
                <c:pt idx="21">
                  <c:v>30.736291738914542</c:v>
                </c:pt>
                <c:pt idx="22">
                  <c:v>32.393507143342042</c:v>
                </c:pt>
                <c:pt idx="23">
                  <c:v>34.094769587165572</c:v>
                </c:pt>
                <c:pt idx="24">
                  <c:v>35.840079070385137</c:v>
                </c:pt>
                <c:pt idx="25">
                  <c:v>37.629435593000757</c:v>
                </c:pt>
                <c:pt idx="26">
                  <c:v>39.462839155012432</c:v>
                </c:pt>
                <c:pt idx="27">
                  <c:v>41.340289756420127</c:v>
                </c:pt>
                <c:pt idx="28">
                  <c:v>43.261787397223877</c:v>
                </c:pt>
                <c:pt idx="29">
                  <c:v>45.227332077423668</c:v>
                </c:pt>
                <c:pt idx="30">
                  <c:v>47.236923797019493</c:v>
                </c:pt>
                <c:pt idx="31">
                  <c:v>49.290562556011352</c:v>
                </c:pt>
                <c:pt idx="32">
                  <c:v>51.388248354399273</c:v>
                </c:pt>
                <c:pt idx="33">
                  <c:v>53.529981192183207</c:v>
                </c:pt>
                <c:pt idx="34">
                  <c:v>55.715761069363197</c:v>
                </c:pt>
                <c:pt idx="35">
                  <c:v>57.945587985939227</c:v>
                </c:pt>
                <c:pt idx="36">
                  <c:v>60.219461941911312</c:v>
                </c:pt>
                <c:pt idx="37">
                  <c:v>62.537382937279418</c:v>
                </c:pt>
                <c:pt idx="38">
                  <c:v>64.899350972043578</c:v>
                </c:pt>
                <c:pt idx="39">
                  <c:v>67.305366046203758</c:v>
                </c:pt>
                <c:pt idx="40">
                  <c:v>69.755428159760001</c:v>
                </c:pt>
                <c:pt idx="41">
                  <c:v>72.249537312712278</c:v>
                </c:pt>
                <c:pt idx="42">
                  <c:v>74.787693505060588</c:v>
                </c:pt>
                <c:pt idx="43">
                  <c:v>77.369896736804961</c:v>
                </c:pt>
                <c:pt idx="44">
                  <c:v>79.996147007945353</c:v>
                </c:pt>
                <c:pt idx="45">
                  <c:v>82.666444318481808</c:v>
                </c:pt>
                <c:pt idx="46">
                  <c:v>85.380788668414283</c:v>
                </c:pt>
                <c:pt idx="47">
                  <c:v>88.139180057742806</c:v>
                </c:pt>
                <c:pt idx="48">
                  <c:v>90.941618486467377</c:v>
                </c:pt>
                <c:pt idx="49">
                  <c:v>93.788103954587967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3-4487-82B6-9CE8E9D70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066896"/>
        <c:axId val="1262073456"/>
      </c:scatterChart>
      <c:valAx>
        <c:axId val="126206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73456"/>
        <c:crosses val="autoZero"/>
        <c:crossBetween val="midCat"/>
      </c:valAx>
      <c:valAx>
        <c:axId val="12620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6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470341207349083"/>
                  <c:y val="-0.10967118693496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22</c:v>
                </c:pt>
                <c:pt idx="4">
                  <c:v>16</c:v>
                </c:pt>
                <c:pt idx="5">
                  <c:v>10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17</c:v>
                </c:pt>
                <c:pt idx="10">
                  <c:v>28</c:v>
                </c:pt>
                <c:pt idx="11">
                  <c:v>14</c:v>
                </c:pt>
                <c:pt idx="12">
                  <c:v>20</c:v>
                </c:pt>
                <c:pt idx="13">
                  <c:v>24</c:v>
                </c:pt>
                <c:pt idx="14">
                  <c:v>28</c:v>
                </c:pt>
                <c:pt idx="15">
                  <c:v>26</c:v>
                </c:pt>
                <c:pt idx="16">
                  <c:v>34</c:v>
                </c:pt>
                <c:pt idx="17">
                  <c:v>34</c:v>
                </c:pt>
                <c:pt idx="18">
                  <c:v>46</c:v>
                </c:pt>
                <c:pt idx="19">
                  <c:v>26</c:v>
                </c:pt>
                <c:pt idx="20">
                  <c:v>36</c:v>
                </c:pt>
                <c:pt idx="21">
                  <c:v>60</c:v>
                </c:pt>
                <c:pt idx="22">
                  <c:v>80</c:v>
                </c:pt>
                <c:pt idx="23">
                  <c:v>20</c:v>
                </c:pt>
                <c:pt idx="24">
                  <c:v>26</c:v>
                </c:pt>
                <c:pt idx="25">
                  <c:v>54</c:v>
                </c:pt>
                <c:pt idx="26">
                  <c:v>32</c:v>
                </c:pt>
                <c:pt idx="27">
                  <c:v>40</c:v>
                </c:pt>
                <c:pt idx="28">
                  <c:v>32</c:v>
                </c:pt>
                <c:pt idx="29">
                  <c:v>40</c:v>
                </c:pt>
                <c:pt idx="30">
                  <c:v>50</c:v>
                </c:pt>
                <c:pt idx="31">
                  <c:v>42</c:v>
                </c:pt>
                <c:pt idx="32">
                  <c:v>56</c:v>
                </c:pt>
                <c:pt idx="33">
                  <c:v>76</c:v>
                </c:pt>
                <c:pt idx="34">
                  <c:v>84</c:v>
                </c:pt>
                <c:pt idx="35">
                  <c:v>36</c:v>
                </c:pt>
                <c:pt idx="36">
                  <c:v>46</c:v>
                </c:pt>
                <c:pt idx="37">
                  <c:v>68</c:v>
                </c:pt>
                <c:pt idx="38">
                  <c:v>32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64</c:v>
                </c:pt>
                <c:pt idx="43">
                  <c:v>66</c:v>
                </c:pt>
                <c:pt idx="44">
                  <c:v>54</c:v>
                </c:pt>
                <c:pt idx="45">
                  <c:v>70</c:v>
                </c:pt>
                <c:pt idx="46">
                  <c:v>92</c:v>
                </c:pt>
                <c:pt idx="47">
                  <c:v>93</c:v>
                </c:pt>
                <c:pt idx="48">
                  <c:v>120</c:v>
                </c:pt>
                <c:pt idx="4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D-4AAA-8781-69D043A3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51760"/>
        <c:axId val="1207546840"/>
      </c:scatterChart>
      <c:scatterChart>
        <c:scatterStyle val="smoothMarker"/>
        <c:varyColors val="0"/>
        <c:ser>
          <c:idx val="1"/>
          <c:order val="1"/>
          <c:tx>
            <c:v>lwr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3</c:v>
                </c:pt>
                <c:pt idx="1">
                  <c:v>3.4693877551020411</c:v>
                </c:pt>
                <c:pt idx="2">
                  <c:v>3.9387755102040818</c:v>
                </c:pt>
                <c:pt idx="3">
                  <c:v>4.408163265306122</c:v>
                </c:pt>
                <c:pt idx="4">
                  <c:v>4.8775510204081636</c:v>
                </c:pt>
                <c:pt idx="5">
                  <c:v>5.3469387755102042</c:v>
                </c:pt>
                <c:pt idx="6">
                  <c:v>5.8163265306122449</c:v>
                </c:pt>
                <c:pt idx="7">
                  <c:v>6.2857142857142874</c:v>
                </c:pt>
                <c:pt idx="8">
                  <c:v>6.7551020408163271</c:v>
                </c:pt>
                <c:pt idx="9">
                  <c:v>7.2244897959183678</c:v>
                </c:pt>
                <c:pt idx="10">
                  <c:v>7.6938775510204094</c:v>
                </c:pt>
                <c:pt idx="11">
                  <c:v>8.1632653061224492</c:v>
                </c:pt>
                <c:pt idx="12">
                  <c:v>8.6326530612244898</c:v>
                </c:pt>
                <c:pt idx="13">
                  <c:v>9.1020408163265305</c:v>
                </c:pt>
                <c:pt idx="14">
                  <c:v>9.571428571428573</c:v>
                </c:pt>
                <c:pt idx="15">
                  <c:v>10.04081632653061</c:v>
                </c:pt>
                <c:pt idx="16">
                  <c:v>10.510204081632651</c:v>
                </c:pt>
                <c:pt idx="17">
                  <c:v>10.9795918367347</c:v>
                </c:pt>
                <c:pt idx="18">
                  <c:v>11.448979591836739</c:v>
                </c:pt>
                <c:pt idx="19">
                  <c:v>11.91836734693878</c:v>
                </c:pt>
                <c:pt idx="20">
                  <c:v>12.387755102040821</c:v>
                </c:pt>
                <c:pt idx="21">
                  <c:v>12.857142857142859</c:v>
                </c:pt>
                <c:pt idx="22">
                  <c:v>13.3265306122449</c:v>
                </c:pt>
                <c:pt idx="23">
                  <c:v>13.795918367346941</c:v>
                </c:pt>
                <c:pt idx="24">
                  <c:v>14.26530612244898</c:v>
                </c:pt>
                <c:pt idx="25">
                  <c:v>14.73469387755102</c:v>
                </c:pt>
                <c:pt idx="26">
                  <c:v>15.204081632653059</c:v>
                </c:pt>
                <c:pt idx="27">
                  <c:v>15.6734693877551</c:v>
                </c:pt>
                <c:pt idx="28">
                  <c:v>16.142857142857149</c:v>
                </c:pt>
                <c:pt idx="29">
                  <c:v>16.61224489795919</c:v>
                </c:pt>
                <c:pt idx="30">
                  <c:v>17.081632653061231</c:v>
                </c:pt>
                <c:pt idx="31">
                  <c:v>17.551020408163271</c:v>
                </c:pt>
                <c:pt idx="32">
                  <c:v>18.020408163265309</c:v>
                </c:pt>
                <c:pt idx="33">
                  <c:v>18.489795918367349</c:v>
                </c:pt>
                <c:pt idx="34">
                  <c:v>18.95918367346939</c:v>
                </c:pt>
                <c:pt idx="35">
                  <c:v>19.428571428571431</c:v>
                </c:pt>
                <c:pt idx="36">
                  <c:v>19.897959183673471</c:v>
                </c:pt>
                <c:pt idx="37">
                  <c:v>20.367346938775508</c:v>
                </c:pt>
                <c:pt idx="38">
                  <c:v>20.836734693877549</c:v>
                </c:pt>
                <c:pt idx="39">
                  <c:v>21.30612244897959</c:v>
                </c:pt>
                <c:pt idx="40">
                  <c:v>21.77551020408163</c:v>
                </c:pt>
                <c:pt idx="41">
                  <c:v>22.244897959183682</c:v>
                </c:pt>
                <c:pt idx="42">
                  <c:v>22.714285714285719</c:v>
                </c:pt>
                <c:pt idx="43">
                  <c:v>23.18367346938776</c:v>
                </c:pt>
                <c:pt idx="44">
                  <c:v>23.6530612244898</c:v>
                </c:pt>
                <c:pt idx="45">
                  <c:v>24.122448979591841</c:v>
                </c:pt>
                <c:pt idx="46">
                  <c:v>24.591836734693882</c:v>
                </c:pt>
                <c:pt idx="47">
                  <c:v>25.061224489795919</c:v>
                </c:pt>
                <c:pt idx="48">
                  <c:v>25.530612244897959</c:v>
                </c:pt>
                <c:pt idx="49">
                  <c:v>26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-13.19083037317389</c:v>
                </c:pt>
                <c:pt idx="1">
                  <c:v>-11.05339958032463</c:v>
                </c:pt>
                <c:pt idx="2">
                  <c:v>-8.9392921930809344</c:v>
                </c:pt>
                <c:pt idx="3">
                  <c:v>-6.8498997057186886</c:v>
                </c:pt>
                <c:pt idx="4">
                  <c:v>-4.7868498033942348</c:v>
                </c:pt>
                <c:pt idx="5">
                  <c:v>-2.752034466016744</c:v>
                </c:pt>
                <c:pt idx="6">
                  <c:v>-0.74762943460229359</c:v>
                </c:pt>
                <c:pt idx="7">
                  <c:v>1.223905905284671</c:v>
                </c:pt>
                <c:pt idx="8">
                  <c:v>3.1598656750502911</c:v>
                </c:pt>
                <c:pt idx="9">
                  <c:v>5.0573971486414599</c:v>
                </c:pt>
                <c:pt idx="10">
                  <c:v>6.9136956558357188</c:v>
                </c:pt>
                <c:pt idx="11">
                  <c:v>8.7263286238189881</c:v>
                </c:pt>
                <c:pt idx="12">
                  <c:v>10.49370799022355</c:v>
                </c:pt>
                <c:pt idx="13">
                  <c:v>12.2156889868753</c:v>
                </c:pt>
                <c:pt idx="14">
                  <c:v>13.89420362862427</c:v>
                </c:pt>
                <c:pt idx="15">
                  <c:v>15.53376189948546</c:v>
                </c:pt>
                <c:pt idx="16">
                  <c:v>17.141624234964429</c:v>
                </c:pt>
                <c:pt idx="17">
                  <c:v>18.727515349434729</c:v>
                </c:pt>
                <c:pt idx="18">
                  <c:v>20.302903815112519</c:v>
                </c:pt>
                <c:pt idx="19">
                  <c:v>21.88002994085678</c:v>
                </c:pt>
                <c:pt idx="20">
                  <c:v>23.47092968046702</c:v>
                </c:pt>
                <c:pt idx="21">
                  <c:v>25.086649838216239</c:v>
                </c:pt>
                <c:pt idx="22">
                  <c:v>26.736736016494358</c:v>
                </c:pt>
                <c:pt idx="23">
                  <c:v>28.428973068711411</c:v>
                </c:pt>
                <c:pt idx="24">
                  <c:v>30.16930461494189</c:v>
                </c:pt>
                <c:pt idx="25">
                  <c:v>31.961849328116571</c:v>
                </c:pt>
                <c:pt idx="26">
                  <c:v>33.808946806536539</c:v>
                </c:pt>
                <c:pt idx="27">
                  <c:v>35.711187641010511</c:v>
                </c:pt>
                <c:pt idx="28">
                  <c:v>37.667402488046463</c:v>
                </c:pt>
                <c:pt idx="29">
                  <c:v>39.674602500035682</c:v>
                </c:pt>
                <c:pt idx="30">
                  <c:v>41.727881179295451</c:v>
                </c:pt>
                <c:pt idx="31">
                  <c:v>43.82030973704267</c:v>
                </c:pt>
                <c:pt idx="32">
                  <c:v>45.94288706797218</c:v>
                </c:pt>
                <c:pt idx="33">
                  <c:v>48.084638409834369</c:v>
                </c:pt>
                <c:pt idx="34">
                  <c:v>50.232978321191027</c:v>
                </c:pt>
                <c:pt idx="35">
                  <c:v>52.374432846347617</c:v>
                </c:pt>
                <c:pt idx="36">
                  <c:v>54.495719312470769</c:v>
                </c:pt>
                <c:pt idx="37">
                  <c:v>56.585014615656277</c:v>
                </c:pt>
                <c:pt idx="38">
                  <c:v>58.633086782468411</c:v>
                </c:pt>
                <c:pt idx="39">
                  <c:v>60.633949127546487</c:v>
                </c:pt>
                <c:pt idx="40">
                  <c:v>62.584873293582518</c:v>
                </c:pt>
                <c:pt idx="41">
                  <c:v>64.485858812083464</c:v>
                </c:pt>
                <c:pt idx="42">
                  <c:v>66.33882733195891</c:v>
                </c:pt>
                <c:pt idx="43">
                  <c:v>68.146812723684278</c:v>
                </c:pt>
                <c:pt idx="44">
                  <c:v>69.913312370548269</c:v>
                </c:pt>
                <c:pt idx="45">
                  <c:v>71.641848253877072</c:v>
                </c:pt>
                <c:pt idx="46">
                  <c:v>73.335713258746424</c:v>
                </c:pt>
                <c:pt idx="47">
                  <c:v>74.997851603493544</c:v>
                </c:pt>
                <c:pt idx="48">
                  <c:v>76.630823874320811</c:v>
                </c:pt>
                <c:pt idx="49">
                  <c:v>78.236819269293903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BD-4AAA-8781-69D043A3DD9F}"/>
            </c:ext>
          </c:extLst>
        </c:ser>
        <c:ser>
          <c:idx val="2"/>
          <c:order val="2"/>
          <c:tx>
            <c:v>upr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3</c:v>
                </c:pt>
                <c:pt idx="1">
                  <c:v>3.4693877551020411</c:v>
                </c:pt>
                <c:pt idx="2">
                  <c:v>3.9387755102040818</c:v>
                </c:pt>
                <c:pt idx="3">
                  <c:v>4.408163265306122</c:v>
                </c:pt>
                <c:pt idx="4">
                  <c:v>4.8775510204081636</c:v>
                </c:pt>
                <c:pt idx="5">
                  <c:v>5.3469387755102042</c:v>
                </c:pt>
                <c:pt idx="6">
                  <c:v>5.8163265306122449</c:v>
                </c:pt>
                <c:pt idx="7">
                  <c:v>6.2857142857142874</c:v>
                </c:pt>
                <c:pt idx="8">
                  <c:v>6.7551020408163271</c:v>
                </c:pt>
                <c:pt idx="9">
                  <c:v>7.2244897959183678</c:v>
                </c:pt>
                <c:pt idx="10">
                  <c:v>7.6938775510204094</c:v>
                </c:pt>
                <c:pt idx="11">
                  <c:v>8.1632653061224492</c:v>
                </c:pt>
                <c:pt idx="12">
                  <c:v>8.6326530612244898</c:v>
                </c:pt>
                <c:pt idx="13">
                  <c:v>9.1020408163265305</c:v>
                </c:pt>
                <c:pt idx="14">
                  <c:v>9.571428571428573</c:v>
                </c:pt>
                <c:pt idx="15">
                  <c:v>10.04081632653061</c:v>
                </c:pt>
                <c:pt idx="16">
                  <c:v>10.510204081632651</c:v>
                </c:pt>
                <c:pt idx="17">
                  <c:v>10.9795918367347</c:v>
                </c:pt>
                <c:pt idx="18">
                  <c:v>11.448979591836739</c:v>
                </c:pt>
                <c:pt idx="19">
                  <c:v>11.91836734693878</c:v>
                </c:pt>
                <c:pt idx="20">
                  <c:v>12.387755102040821</c:v>
                </c:pt>
                <c:pt idx="21">
                  <c:v>12.857142857142859</c:v>
                </c:pt>
                <c:pt idx="22">
                  <c:v>13.3265306122449</c:v>
                </c:pt>
                <c:pt idx="23">
                  <c:v>13.795918367346941</c:v>
                </c:pt>
                <c:pt idx="24">
                  <c:v>14.26530612244898</c:v>
                </c:pt>
                <c:pt idx="25">
                  <c:v>14.73469387755102</c:v>
                </c:pt>
                <c:pt idx="26">
                  <c:v>15.204081632653059</c:v>
                </c:pt>
                <c:pt idx="27">
                  <c:v>15.6734693877551</c:v>
                </c:pt>
                <c:pt idx="28">
                  <c:v>16.142857142857149</c:v>
                </c:pt>
                <c:pt idx="29">
                  <c:v>16.61224489795919</c:v>
                </c:pt>
                <c:pt idx="30">
                  <c:v>17.081632653061231</c:v>
                </c:pt>
                <c:pt idx="31">
                  <c:v>17.551020408163271</c:v>
                </c:pt>
                <c:pt idx="32">
                  <c:v>18.020408163265309</c:v>
                </c:pt>
                <c:pt idx="33">
                  <c:v>18.489795918367349</c:v>
                </c:pt>
                <c:pt idx="34">
                  <c:v>18.95918367346939</c:v>
                </c:pt>
                <c:pt idx="35">
                  <c:v>19.428571428571431</c:v>
                </c:pt>
                <c:pt idx="36">
                  <c:v>19.897959183673471</c:v>
                </c:pt>
                <c:pt idx="37">
                  <c:v>20.367346938775508</c:v>
                </c:pt>
                <c:pt idx="38">
                  <c:v>20.836734693877549</c:v>
                </c:pt>
                <c:pt idx="39">
                  <c:v>21.30612244897959</c:v>
                </c:pt>
                <c:pt idx="40">
                  <c:v>21.77551020408163</c:v>
                </c:pt>
                <c:pt idx="41">
                  <c:v>22.244897959183682</c:v>
                </c:pt>
                <c:pt idx="42">
                  <c:v>22.714285714285719</c:v>
                </c:pt>
                <c:pt idx="43">
                  <c:v>23.18367346938776</c:v>
                </c:pt>
                <c:pt idx="44">
                  <c:v>23.6530612244898</c:v>
                </c:pt>
                <c:pt idx="45">
                  <c:v>24.122448979591841</c:v>
                </c:pt>
                <c:pt idx="46">
                  <c:v>24.591836734693882</c:v>
                </c:pt>
                <c:pt idx="47">
                  <c:v>25.061224489795919</c:v>
                </c:pt>
                <c:pt idx="48">
                  <c:v>25.530612244897959</c:v>
                </c:pt>
                <c:pt idx="49">
                  <c:v>26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25.41009906601921</c:v>
                </c:pt>
                <c:pt idx="1">
                  <c:v>24.737123427391211</c:v>
                </c:pt>
                <c:pt idx="2">
                  <c:v>24.175565273160849</c:v>
                </c:pt>
                <c:pt idx="3">
                  <c:v>23.726816097604029</c:v>
                </c:pt>
                <c:pt idx="4">
                  <c:v>23.39250358587709</c:v>
                </c:pt>
                <c:pt idx="5">
                  <c:v>23.174519717889179</c:v>
                </c:pt>
                <c:pt idx="6">
                  <c:v>23.075040234656409</c:v>
                </c:pt>
                <c:pt idx="7">
                  <c:v>23.096524521743198</c:v>
                </c:pt>
                <c:pt idx="8">
                  <c:v>23.241678457743419</c:v>
                </c:pt>
                <c:pt idx="9">
                  <c:v>23.513354768710158</c:v>
                </c:pt>
                <c:pt idx="10">
                  <c:v>23.91435812486591</c:v>
                </c:pt>
                <c:pt idx="11">
                  <c:v>24.44712109902472</c:v>
                </c:pt>
                <c:pt idx="12">
                  <c:v>25.11323175355432</c:v>
                </c:pt>
                <c:pt idx="13">
                  <c:v>25.91283485662883</c:v>
                </c:pt>
                <c:pt idx="14">
                  <c:v>26.843998393398198</c:v>
                </c:pt>
                <c:pt idx="15">
                  <c:v>27.90221237984742</c:v>
                </c:pt>
                <c:pt idx="16">
                  <c:v>29.08021638047094</c:v>
                </c:pt>
                <c:pt idx="17">
                  <c:v>30.36828568089523</c:v>
                </c:pt>
                <c:pt idx="18">
                  <c:v>31.75495170890408</c:v>
                </c:pt>
                <c:pt idx="19">
                  <c:v>33.22797415563857</c:v>
                </c:pt>
                <c:pt idx="20">
                  <c:v>34.775317067299163</c:v>
                </c:pt>
                <c:pt idx="21">
                  <c:v>36.385933639612837</c:v>
                </c:pt>
                <c:pt idx="22">
                  <c:v>38.050278270189722</c:v>
                </c:pt>
                <c:pt idx="23">
                  <c:v>39.760566105619731</c:v>
                </c:pt>
                <c:pt idx="24">
                  <c:v>41.510853525828402</c:v>
                </c:pt>
                <c:pt idx="25">
                  <c:v>43.297021857884957</c:v>
                </c:pt>
                <c:pt idx="26">
                  <c:v>45.11673150348831</c:v>
                </c:pt>
                <c:pt idx="27">
                  <c:v>46.969391871829757</c:v>
                </c:pt>
                <c:pt idx="28">
                  <c:v>48.856172306401312</c:v>
                </c:pt>
                <c:pt idx="29">
                  <c:v>50.780061654811661</c:v>
                </c:pt>
                <c:pt idx="30">
                  <c:v>52.745966414743542</c:v>
                </c:pt>
                <c:pt idx="31">
                  <c:v>54.760815374980027</c:v>
                </c:pt>
                <c:pt idx="32">
                  <c:v>56.833609640826353</c:v>
                </c:pt>
                <c:pt idx="33">
                  <c:v>58.97532397453206</c:v>
                </c:pt>
                <c:pt idx="34">
                  <c:v>61.198543817535359</c:v>
                </c:pt>
                <c:pt idx="35">
                  <c:v>63.51674312553083</c:v>
                </c:pt>
                <c:pt idx="36">
                  <c:v>65.943204571351842</c:v>
                </c:pt>
                <c:pt idx="37">
                  <c:v>68.489751258902558</c:v>
                </c:pt>
                <c:pt idx="38">
                  <c:v>71.165615161618746</c:v>
                </c:pt>
                <c:pt idx="39">
                  <c:v>73.97678296486103</c:v>
                </c:pt>
                <c:pt idx="40">
                  <c:v>76.925983025937484</c:v>
                </c:pt>
                <c:pt idx="41">
                  <c:v>80.013215813341091</c:v>
                </c:pt>
                <c:pt idx="42">
                  <c:v>83.236559678162266</c:v>
                </c:pt>
                <c:pt idx="43">
                  <c:v>86.592980749925644</c:v>
                </c:pt>
                <c:pt idx="44">
                  <c:v>90.078981645342438</c:v>
                </c:pt>
                <c:pt idx="45">
                  <c:v>93.691040383086545</c:v>
                </c:pt>
                <c:pt idx="46">
                  <c:v>97.425864078082142</c:v>
                </c:pt>
                <c:pt idx="47">
                  <c:v>101.2805085119921</c:v>
                </c:pt>
                <c:pt idx="48">
                  <c:v>105.2524130986139</c:v>
                </c:pt>
                <c:pt idx="49">
                  <c:v>109.339388639882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BD-4AAA-8781-69D043A3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51760"/>
        <c:axId val="1207546840"/>
      </c:scatterChart>
      <c:valAx>
        <c:axId val="120755176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46840"/>
        <c:crosses val="autoZero"/>
        <c:crossBetween val="midCat"/>
      </c:valAx>
      <c:valAx>
        <c:axId val="1207546840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5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430530</xdr:colOff>
      <xdr:row>4</xdr:row>
      <xdr:rowOff>36195</xdr:rowOff>
    </xdr:from>
    <xdr:to>
      <xdr:col>28</xdr:col>
      <xdr:colOff>125730</xdr:colOff>
      <xdr:row>18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E000B-03E3-4AA1-B0D4-39CAC9D40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472440</xdr:colOff>
      <xdr:row>4</xdr:row>
      <xdr:rowOff>165735</xdr:rowOff>
    </xdr:from>
    <xdr:to>
      <xdr:col>18</xdr:col>
      <xdr:colOff>257175</xdr:colOff>
      <xdr:row>20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F99FDF-29AE-44B5-898B-4661DA8EC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workbookViewId="0">
      <selection activeCell="R20" sqref="R20"/>
    </sheetView>
  </sheetViews>
  <sheetFormatPr defaultRowHeight="15" x14ac:dyDescent="0.25"/>
  <cols>
    <col min="10" max="10" width="9.140625" style="4"/>
    <col min="12" max="12" width="11" bestFit="1" customWidth="1"/>
    <col min="13" max="13" width="12" bestFit="1" customWidth="1"/>
    <col min="15" max="15" width="14.7109375" bestFit="1" customWidth="1"/>
    <col min="16" max="16" width="26" bestFit="1" customWidth="1"/>
    <col min="18" max="18" width="21.85546875" bestFit="1" customWidth="1"/>
    <col min="19" max="19" width="11" bestFit="1" customWidth="1"/>
  </cols>
  <sheetData>
    <row r="1" spans="1:19" s="1" customFormat="1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J1" s="3" t="s">
        <v>9</v>
      </c>
      <c r="K1" s="1" t="s">
        <v>6</v>
      </c>
      <c r="L1" s="1" t="s">
        <v>7</v>
      </c>
      <c r="M1" s="1" t="s">
        <v>15</v>
      </c>
      <c r="N1" s="1" t="s">
        <v>10</v>
      </c>
      <c r="O1" s="1" t="s">
        <v>11</v>
      </c>
      <c r="P1" s="1" t="s">
        <v>14</v>
      </c>
      <c r="Q1" s="1" t="s">
        <v>12</v>
      </c>
      <c r="R1" s="1" t="s">
        <v>13</v>
      </c>
    </row>
    <row r="2" spans="1:19" x14ac:dyDescent="0.25">
      <c r="A2">
        <v>3</v>
      </c>
      <c r="B2">
        <v>6.1096343464226592</v>
      </c>
      <c r="C2">
        <v>-13.19083037317389</v>
      </c>
      <c r="D2">
        <v>25.41009906601921</v>
      </c>
      <c r="E2">
        <v>9.5939136224947337</v>
      </c>
      <c r="G2">
        <v>4</v>
      </c>
      <c r="H2">
        <v>2</v>
      </c>
      <c r="J2" s="4">
        <f>0.1*G2^2+0.9133*G2+2.4701</f>
        <v>7.7233000000000001</v>
      </c>
      <c r="K2">
        <f>H2-J2</f>
        <v>-5.7233000000000001</v>
      </c>
      <c r="L2">
        <f>K2^2</f>
        <v>32.756162889999999</v>
      </c>
      <c r="M2">
        <f>SUM(L2:L51)/47</f>
        <v>230.31327807702129</v>
      </c>
      <c r="N2">
        <f>(G2-AVERAGE($G$2:$G$51))^2</f>
        <v>129.96</v>
      </c>
      <c r="O2">
        <f>SUM(N2:N51)</f>
        <v>1369.9999999999998</v>
      </c>
      <c r="P2">
        <f>N2/$O$2</f>
        <v>9.4861313868613156E-2</v>
      </c>
      <c r="Q2">
        <f>1/200</f>
        <v>5.0000000000000001E-3</v>
      </c>
      <c r="R2">
        <f>SQRT($M$2*($Q$2 + P2))</f>
        <v>4.7957675663191397</v>
      </c>
      <c r="S2">
        <f>2.011741*R2</f>
        <v>9.6478422396344321</v>
      </c>
    </row>
    <row r="3" spans="1:19" x14ac:dyDescent="0.25">
      <c r="A3">
        <v>3.4693877551020411</v>
      </c>
      <c r="B3">
        <v>6.8418619235332887</v>
      </c>
      <c r="C3">
        <v>-11.05339958032463</v>
      </c>
      <c r="D3">
        <v>24.737123427391211</v>
      </c>
      <c r="E3">
        <v>8.8954123962439464</v>
      </c>
      <c r="G3">
        <v>4</v>
      </c>
      <c r="H3">
        <v>10</v>
      </c>
      <c r="J3" s="4">
        <f t="shared" ref="J3:J51" si="0">0.1*G3^2+0.9133*G3+2.4701</f>
        <v>7.7233000000000001</v>
      </c>
      <c r="K3">
        <f t="shared" ref="K3:K51" si="1">H3-J3</f>
        <v>2.2766999999999999</v>
      </c>
      <c r="L3">
        <f t="shared" ref="L3:L51" si="2">K3^2</f>
        <v>5.1833628899999997</v>
      </c>
      <c r="N3">
        <f t="shared" ref="N3:N51" si="3">(G3-AVERAGE($G$2:$G$51))^2</f>
        <v>129.96</v>
      </c>
      <c r="P3">
        <f t="shared" ref="P3:P51" si="4">N3/$O$2</f>
        <v>9.4861313868613156E-2</v>
      </c>
      <c r="R3">
        <f t="shared" ref="R3:R51" si="5">SQRT($M$2*($Q$2 + P3))</f>
        <v>4.7957675663191397</v>
      </c>
      <c r="S3">
        <f t="shared" ref="S3:S51" si="6">2.011741*R3</f>
        <v>9.6478422396344321</v>
      </c>
    </row>
    <row r="4" spans="1:19" x14ac:dyDescent="0.25">
      <c r="A4">
        <v>3.9387755102040818</v>
      </c>
      <c r="B4">
        <v>7.6181365400399601</v>
      </c>
      <c r="C4">
        <v>-8.9392921930809344</v>
      </c>
      <c r="D4">
        <v>24.175565273160849</v>
      </c>
      <c r="E4">
        <v>8.2303998056008894</v>
      </c>
      <c r="G4">
        <v>7</v>
      </c>
      <c r="H4">
        <v>4</v>
      </c>
      <c r="J4" s="4">
        <f t="shared" si="0"/>
        <v>13.763200000000001</v>
      </c>
      <c r="K4">
        <f t="shared" si="1"/>
        <v>-9.7632000000000012</v>
      </c>
      <c r="L4">
        <f t="shared" si="2"/>
        <v>95.320074240000025</v>
      </c>
      <c r="N4">
        <f t="shared" si="3"/>
        <v>70.56</v>
      </c>
      <c r="P4">
        <f t="shared" si="4"/>
        <v>5.1503649635036508E-2</v>
      </c>
      <c r="R4">
        <f t="shared" si="5"/>
        <v>3.6074285537985009</v>
      </c>
      <c r="S4">
        <f t="shared" si="6"/>
        <v>7.2572119262471491</v>
      </c>
    </row>
    <row r="5" spans="1:19" x14ac:dyDescent="0.25">
      <c r="A5">
        <v>4.408163265306122</v>
      </c>
      <c r="B5">
        <v>8.4384581959426708</v>
      </c>
      <c r="C5">
        <v>-6.8498997057186886</v>
      </c>
      <c r="D5">
        <v>23.726816097604029</v>
      </c>
      <c r="E5">
        <v>7.5995675373245604</v>
      </c>
      <c r="G5">
        <v>7</v>
      </c>
      <c r="H5">
        <v>22</v>
      </c>
      <c r="J5" s="4">
        <f t="shared" si="0"/>
        <v>13.763200000000001</v>
      </c>
      <c r="K5">
        <f t="shared" si="1"/>
        <v>8.2367999999999988</v>
      </c>
      <c r="L5">
        <f t="shared" si="2"/>
        <v>67.844874239999982</v>
      </c>
      <c r="N5">
        <f t="shared" si="3"/>
        <v>70.56</v>
      </c>
      <c r="P5">
        <f t="shared" si="4"/>
        <v>5.1503649635036508E-2</v>
      </c>
      <c r="R5">
        <f t="shared" si="5"/>
        <v>3.6074285537985009</v>
      </c>
      <c r="S5">
        <f t="shared" si="6"/>
        <v>7.2572119262471491</v>
      </c>
    </row>
    <row r="6" spans="1:19" x14ac:dyDescent="0.25">
      <c r="A6">
        <v>4.8775510204081636</v>
      </c>
      <c r="B6">
        <v>9.3028268912414269</v>
      </c>
      <c r="C6">
        <v>-4.7868498033942348</v>
      </c>
      <c r="D6">
        <v>23.39250358587709</v>
      </c>
      <c r="E6">
        <v>7.0037246844094279</v>
      </c>
      <c r="G6">
        <v>8</v>
      </c>
      <c r="H6">
        <v>16</v>
      </c>
      <c r="J6" s="4">
        <f t="shared" si="0"/>
        <v>16.176500000000001</v>
      </c>
      <c r="K6">
        <f t="shared" si="1"/>
        <v>-0.17650000000000077</v>
      </c>
      <c r="L6">
        <f t="shared" si="2"/>
        <v>3.115225000000027E-2</v>
      </c>
      <c r="N6">
        <f t="shared" si="3"/>
        <v>54.760000000000005</v>
      </c>
      <c r="P6">
        <f t="shared" si="4"/>
        <v>3.9970802919708039E-2</v>
      </c>
      <c r="R6">
        <f t="shared" si="5"/>
        <v>3.2182872833533116</v>
      </c>
      <c r="S6">
        <f t="shared" si="6"/>
        <v>6.4743604777004737</v>
      </c>
    </row>
    <row r="7" spans="1:19" x14ac:dyDescent="0.25">
      <c r="A7">
        <v>5.3469387755102042</v>
      </c>
      <c r="B7">
        <v>10.211242625936221</v>
      </c>
      <c r="C7">
        <v>-2.752034466016744</v>
      </c>
      <c r="D7">
        <v>23.174519717889179</v>
      </c>
      <c r="E7">
        <v>6.4438117160145358</v>
      </c>
      <c r="G7">
        <v>9</v>
      </c>
      <c r="H7">
        <v>10</v>
      </c>
      <c r="J7" s="4">
        <f t="shared" si="0"/>
        <v>18.789799999999996</v>
      </c>
      <c r="K7">
        <f t="shared" si="1"/>
        <v>-8.7897999999999961</v>
      </c>
      <c r="L7">
        <f t="shared" si="2"/>
        <v>77.260584039999927</v>
      </c>
      <c r="N7">
        <f t="shared" si="3"/>
        <v>40.960000000000008</v>
      </c>
      <c r="P7">
        <f t="shared" si="4"/>
        <v>2.9897810218978114E-2</v>
      </c>
      <c r="R7">
        <f t="shared" si="5"/>
        <v>2.8350359908196268</v>
      </c>
      <c r="S7">
        <f t="shared" si="6"/>
        <v>5.7033581392074657</v>
      </c>
    </row>
    <row r="8" spans="1:19" x14ac:dyDescent="0.25">
      <c r="A8">
        <v>5.8163265306122449</v>
      </c>
      <c r="B8">
        <v>11.163705400027061</v>
      </c>
      <c r="C8">
        <v>-0.74762943460229359</v>
      </c>
      <c r="D8">
        <v>23.075040234656409</v>
      </c>
      <c r="E8">
        <v>5.9209101538377551</v>
      </c>
      <c r="G8">
        <v>10</v>
      </c>
      <c r="H8">
        <v>18</v>
      </c>
      <c r="J8" s="4">
        <f t="shared" si="0"/>
        <v>21.603099999999998</v>
      </c>
      <c r="K8">
        <f t="shared" si="1"/>
        <v>-3.6030999999999977</v>
      </c>
      <c r="L8">
        <f t="shared" si="2"/>
        <v>12.982329609999983</v>
      </c>
      <c r="N8">
        <f t="shared" si="3"/>
        <v>29.160000000000004</v>
      </c>
      <c r="P8">
        <f t="shared" si="4"/>
        <v>2.1284671532846723E-2</v>
      </c>
      <c r="R8">
        <f t="shared" si="5"/>
        <v>2.4604285935396892</v>
      </c>
      <c r="S8">
        <f t="shared" si="6"/>
        <v>4.9497450791961271</v>
      </c>
    </row>
    <row r="9" spans="1:19" x14ac:dyDescent="0.25">
      <c r="A9">
        <v>6.2857142857142874</v>
      </c>
      <c r="B9">
        <v>12.16021521351394</v>
      </c>
      <c r="C9">
        <v>1.223905905284671</v>
      </c>
      <c r="D9">
        <v>23.096524521743198</v>
      </c>
      <c r="E9">
        <v>5.4362425141766204</v>
      </c>
      <c r="G9">
        <v>10</v>
      </c>
      <c r="H9">
        <v>26</v>
      </c>
      <c r="J9" s="4">
        <f t="shared" si="0"/>
        <v>21.603099999999998</v>
      </c>
      <c r="K9">
        <f t="shared" si="1"/>
        <v>4.3969000000000023</v>
      </c>
      <c r="L9">
        <f t="shared" si="2"/>
        <v>19.332729610000019</v>
      </c>
      <c r="N9">
        <f t="shared" si="3"/>
        <v>29.160000000000004</v>
      </c>
      <c r="P9">
        <f t="shared" si="4"/>
        <v>2.1284671532846723E-2</v>
      </c>
      <c r="R9">
        <f t="shared" si="5"/>
        <v>2.4604285935396892</v>
      </c>
      <c r="S9">
        <f t="shared" si="6"/>
        <v>4.9497450791961271</v>
      </c>
    </row>
    <row r="10" spans="1:19" x14ac:dyDescent="0.25">
      <c r="A10">
        <v>6.7551020408163271</v>
      </c>
      <c r="B10">
        <v>13.20077206639686</v>
      </c>
      <c r="C10">
        <v>3.1598656750502911</v>
      </c>
      <c r="D10">
        <v>23.241678457743419</v>
      </c>
      <c r="E10">
        <v>4.9911538405769491</v>
      </c>
      <c r="G10">
        <v>10</v>
      </c>
      <c r="H10">
        <v>34</v>
      </c>
      <c r="J10" s="4">
        <f t="shared" si="0"/>
        <v>21.603099999999998</v>
      </c>
      <c r="K10">
        <f t="shared" si="1"/>
        <v>12.396900000000002</v>
      </c>
      <c r="L10">
        <f t="shared" si="2"/>
        <v>153.68312961000007</v>
      </c>
      <c r="N10">
        <f t="shared" si="3"/>
        <v>29.160000000000004</v>
      </c>
      <c r="P10">
        <f t="shared" si="4"/>
        <v>2.1284671532846723E-2</v>
      </c>
      <c r="R10">
        <f t="shared" si="5"/>
        <v>2.4604285935396892</v>
      </c>
      <c r="S10">
        <f t="shared" si="6"/>
        <v>4.9497450791961271</v>
      </c>
    </row>
    <row r="11" spans="1:19" x14ac:dyDescent="0.25">
      <c r="A11">
        <v>7.2244897959183678</v>
      </c>
      <c r="B11">
        <v>14.285375958675809</v>
      </c>
      <c r="C11">
        <v>5.0573971486414599</v>
      </c>
      <c r="D11">
        <v>23.513354768710158</v>
      </c>
      <c r="E11">
        <v>4.5870621718134439</v>
      </c>
      <c r="G11">
        <v>11</v>
      </c>
      <c r="H11">
        <v>17</v>
      </c>
      <c r="J11" s="4">
        <f t="shared" si="0"/>
        <v>24.616400000000002</v>
      </c>
      <c r="K11">
        <f t="shared" si="1"/>
        <v>-7.6164000000000023</v>
      </c>
      <c r="L11">
        <f t="shared" si="2"/>
        <v>58.009548960000032</v>
      </c>
      <c r="N11">
        <f t="shared" si="3"/>
        <v>19.360000000000003</v>
      </c>
      <c r="P11">
        <f t="shared" si="4"/>
        <v>1.4131386861313874E-2</v>
      </c>
      <c r="R11">
        <f t="shared" si="5"/>
        <v>2.0990980020448911</v>
      </c>
      <c r="S11">
        <f t="shared" si="6"/>
        <v>4.2228415137317903</v>
      </c>
    </row>
    <row r="12" spans="1:19" x14ac:dyDescent="0.25">
      <c r="A12">
        <v>7.6938775510204094</v>
      </c>
      <c r="B12">
        <v>15.41402689035081</v>
      </c>
      <c r="C12">
        <v>6.9136956558357188</v>
      </c>
      <c r="D12">
        <v>23.91435812486591</v>
      </c>
      <c r="E12">
        <v>4.2253616589723517</v>
      </c>
      <c r="G12">
        <v>11</v>
      </c>
      <c r="H12">
        <v>28</v>
      </c>
      <c r="J12" s="4">
        <f t="shared" si="0"/>
        <v>24.616400000000002</v>
      </c>
      <c r="K12">
        <f t="shared" si="1"/>
        <v>3.3835999999999977</v>
      </c>
      <c r="L12">
        <f t="shared" si="2"/>
        <v>11.448748959999985</v>
      </c>
      <c r="N12">
        <f t="shared" si="3"/>
        <v>19.360000000000003</v>
      </c>
      <c r="P12">
        <f t="shared" si="4"/>
        <v>1.4131386861313874E-2</v>
      </c>
      <c r="R12">
        <f t="shared" si="5"/>
        <v>2.0990980020448911</v>
      </c>
      <c r="S12">
        <f t="shared" si="6"/>
        <v>4.2228415137317903</v>
      </c>
    </row>
    <row r="13" spans="1:19" x14ac:dyDescent="0.25">
      <c r="A13">
        <v>8.1632653061224492</v>
      </c>
      <c r="B13">
        <v>16.58672486142185</v>
      </c>
      <c r="C13">
        <v>8.7263286238189881</v>
      </c>
      <c r="D13">
        <v>24.44712109902472</v>
      </c>
      <c r="E13">
        <v>3.907261490215602</v>
      </c>
      <c r="G13">
        <v>12</v>
      </c>
      <c r="H13">
        <v>14</v>
      </c>
      <c r="J13" s="4">
        <f t="shared" si="0"/>
        <v>27.829699999999999</v>
      </c>
      <c r="K13">
        <f t="shared" si="1"/>
        <v>-13.829699999999999</v>
      </c>
      <c r="L13">
        <f t="shared" si="2"/>
        <v>191.26060208999996</v>
      </c>
      <c r="N13">
        <f t="shared" si="3"/>
        <v>11.560000000000002</v>
      </c>
      <c r="P13">
        <f t="shared" si="4"/>
        <v>8.4379562043795653E-3</v>
      </c>
      <c r="R13">
        <f t="shared" si="5"/>
        <v>1.7592440831465386</v>
      </c>
      <c r="S13">
        <f t="shared" si="6"/>
        <v>3.5391434510733002</v>
      </c>
    </row>
    <row r="14" spans="1:19" x14ac:dyDescent="0.25">
      <c r="A14">
        <v>8.6326530612244898</v>
      </c>
      <c r="B14">
        <v>17.803469871888939</v>
      </c>
      <c r="C14">
        <v>10.49370799022355</v>
      </c>
      <c r="D14">
        <v>25.11323175355432</v>
      </c>
      <c r="E14">
        <v>3.6335510627626069</v>
      </c>
      <c r="G14">
        <v>12</v>
      </c>
      <c r="H14">
        <v>20</v>
      </c>
      <c r="J14" s="4">
        <f t="shared" si="0"/>
        <v>27.829699999999999</v>
      </c>
      <c r="K14">
        <f t="shared" si="1"/>
        <v>-7.829699999999999</v>
      </c>
      <c r="L14">
        <f t="shared" si="2"/>
        <v>61.304202089999983</v>
      </c>
      <c r="N14">
        <f t="shared" si="3"/>
        <v>11.560000000000002</v>
      </c>
      <c r="P14">
        <f t="shared" si="4"/>
        <v>8.4379562043795653E-3</v>
      </c>
      <c r="R14">
        <f t="shared" si="5"/>
        <v>1.7592440831465386</v>
      </c>
      <c r="S14">
        <f t="shared" si="6"/>
        <v>3.5391434510733002</v>
      </c>
    </row>
    <row r="15" spans="1:19" x14ac:dyDescent="0.25">
      <c r="A15">
        <v>9.1020408163265305</v>
      </c>
      <c r="B15">
        <v>19.06426192175206</v>
      </c>
      <c r="C15">
        <v>12.2156889868753</v>
      </c>
      <c r="D15">
        <v>25.91283485662883</v>
      </c>
      <c r="E15">
        <v>3.404302338267033</v>
      </c>
      <c r="G15">
        <v>12</v>
      </c>
      <c r="H15">
        <v>24</v>
      </c>
      <c r="J15" s="4">
        <f t="shared" si="0"/>
        <v>27.829699999999999</v>
      </c>
      <c r="K15">
        <f t="shared" si="1"/>
        <v>-3.829699999999999</v>
      </c>
      <c r="L15">
        <f t="shared" si="2"/>
        <v>14.666602089999992</v>
      </c>
      <c r="N15">
        <f t="shared" si="3"/>
        <v>11.560000000000002</v>
      </c>
      <c r="P15">
        <f t="shared" si="4"/>
        <v>8.4379562043795653E-3</v>
      </c>
      <c r="R15">
        <f t="shared" si="5"/>
        <v>1.7592440831465386</v>
      </c>
      <c r="S15">
        <f t="shared" si="6"/>
        <v>3.5391434510733002</v>
      </c>
    </row>
    <row r="16" spans="1:19" x14ac:dyDescent="0.25">
      <c r="A16">
        <v>9.571428571428573</v>
      </c>
      <c r="B16">
        <v>20.369101011011232</v>
      </c>
      <c r="C16">
        <v>13.89420362862427</v>
      </c>
      <c r="D16">
        <v>26.843998393398198</v>
      </c>
      <c r="E16">
        <v>3.2185549469213139</v>
      </c>
      <c r="G16">
        <v>12</v>
      </c>
      <c r="H16">
        <v>28</v>
      </c>
      <c r="J16" s="4">
        <f t="shared" si="0"/>
        <v>27.829699999999999</v>
      </c>
      <c r="K16">
        <f t="shared" si="1"/>
        <v>0.17030000000000101</v>
      </c>
      <c r="L16">
        <f t="shared" si="2"/>
        <v>2.9002090000000341E-2</v>
      </c>
      <c r="N16">
        <f t="shared" si="3"/>
        <v>11.560000000000002</v>
      </c>
      <c r="P16">
        <f t="shared" si="4"/>
        <v>8.4379562043795653E-3</v>
      </c>
      <c r="R16">
        <f t="shared" si="5"/>
        <v>1.7592440831465386</v>
      </c>
      <c r="S16">
        <f t="shared" si="6"/>
        <v>3.5391434510733002</v>
      </c>
    </row>
    <row r="17" spans="1:19" x14ac:dyDescent="0.25">
      <c r="A17">
        <v>10.04081632653061</v>
      </c>
      <c r="B17">
        <v>21.717987139666441</v>
      </c>
      <c r="C17">
        <v>15.53376189948546</v>
      </c>
      <c r="D17">
        <v>27.90221237984742</v>
      </c>
      <c r="E17">
        <v>3.0740670568469262</v>
      </c>
      <c r="G17">
        <v>13</v>
      </c>
      <c r="H17">
        <v>26</v>
      </c>
      <c r="J17" s="4">
        <f t="shared" si="0"/>
        <v>31.242999999999999</v>
      </c>
      <c r="K17">
        <f t="shared" si="1"/>
        <v>-5.2429999999999986</v>
      </c>
      <c r="L17">
        <f t="shared" si="2"/>
        <v>27.489048999999984</v>
      </c>
      <c r="N17">
        <f t="shared" si="3"/>
        <v>5.7600000000000016</v>
      </c>
      <c r="P17">
        <f t="shared" si="4"/>
        <v>4.2043795620437972E-3</v>
      </c>
      <c r="R17">
        <f t="shared" si="5"/>
        <v>1.4559844881039923</v>
      </c>
      <c r="S17">
        <f t="shared" si="6"/>
        <v>2.9290636900828133</v>
      </c>
    </row>
    <row r="18" spans="1:19" x14ac:dyDescent="0.25">
      <c r="A18">
        <v>10.510204081632651</v>
      </c>
      <c r="B18">
        <v>23.110920307717681</v>
      </c>
      <c r="C18">
        <v>17.141624234964429</v>
      </c>
      <c r="D18">
        <v>29.08021638047094</v>
      </c>
      <c r="E18">
        <v>2.9672296362348369</v>
      </c>
      <c r="G18">
        <v>13</v>
      </c>
      <c r="H18">
        <v>34</v>
      </c>
      <c r="J18" s="4">
        <f t="shared" si="0"/>
        <v>31.242999999999999</v>
      </c>
      <c r="K18">
        <f t="shared" si="1"/>
        <v>2.7570000000000014</v>
      </c>
      <c r="L18">
        <f t="shared" si="2"/>
        <v>7.6010490000000077</v>
      </c>
      <c r="N18">
        <f t="shared" si="3"/>
        <v>5.7600000000000016</v>
      </c>
      <c r="P18">
        <f t="shared" si="4"/>
        <v>4.2043795620437972E-3</v>
      </c>
      <c r="R18">
        <f t="shared" si="5"/>
        <v>1.4559844881039923</v>
      </c>
      <c r="S18">
        <f t="shared" si="6"/>
        <v>2.9290636900828133</v>
      </c>
    </row>
    <row r="19" spans="1:19" x14ac:dyDescent="0.25">
      <c r="A19">
        <v>10.9795918367347</v>
      </c>
      <c r="B19">
        <v>24.547900515164979</v>
      </c>
      <c r="C19">
        <v>18.727515349434729</v>
      </c>
      <c r="D19">
        <v>30.36828568089523</v>
      </c>
      <c r="E19">
        <v>2.893208704605378</v>
      </c>
      <c r="G19">
        <v>13</v>
      </c>
      <c r="H19">
        <v>34</v>
      </c>
      <c r="J19" s="4">
        <f t="shared" si="0"/>
        <v>31.242999999999999</v>
      </c>
      <c r="K19">
        <f t="shared" si="1"/>
        <v>2.7570000000000014</v>
      </c>
      <c r="L19">
        <f t="shared" si="2"/>
        <v>7.6010490000000077</v>
      </c>
      <c r="N19">
        <f t="shared" si="3"/>
        <v>5.7600000000000016</v>
      </c>
      <c r="P19">
        <f t="shared" si="4"/>
        <v>4.2043795620437972E-3</v>
      </c>
      <c r="R19">
        <f t="shared" si="5"/>
        <v>1.4559844881039923</v>
      </c>
      <c r="S19">
        <f t="shared" si="6"/>
        <v>2.9290636900828133</v>
      </c>
    </row>
    <row r="20" spans="1:19" x14ac:dyDescent="0.25">
      <c r="A20">
        <v>11.448979591836739</v>
      </c>
      <c r="B20">
        <v>26.028927762008301</v>
      </c>
      <c r="C20">
        <v>20.302903815112519</v>
      </c>
      <c r="D20">
        <v>31.75495170890408</v>
      </c>
      <c r="E20">
        <v>2.8463034411330379</v>
      </c>
      <c r="G20">
        <v>13</v>
      </c>
      <c r="H20">
        <v>46</v>
      </c>
      <c r="J20" s="4">
        <f t="shared" si="0"/>
        <v>31.242999999999999</v>
      </c>
      <c r="K20">
        <f t="shared" si="1"/>
        <v>14.757000000000001</v>
      </c>
      <c r="L20">
        <f t="shared" si="2"/>
        <v>217.76904900000005</v>
      </c>
      <c r="N20">
        <f t="shared" si="3"/>
        <v>5.7600000000000016</v>
      </c>
      <c r="P20">
        <f t="shared" si="4"/>
        <v>4.2043795620437972E-3</v>
      </c>
      <c r="R20">
        <f t="shared" si="5"/>
        <v>1.4559844881039923</v>
      </c>
      <c r="S20">
        <f t="shared" si="6"/>
        <v>2.9290636900828133</v>
      </c>
    </row>
    <row r="21" spans="1:19" x14ac:dyDescent="0.25">
      <c r="A21">
        <v>11.91836734693878</v>
      </c>
      <c r="B21">
        <v>27.554002048247678</v>
      </c>
      <c r="C21">
        <v>21.88002994085678</v>
      </c>
      <c r="D21">
        <v>33.22797415563857</v>
      </c>
      <c r="E21">
        <v>2.8204294085977089</v>
      </c>
      <c r="G21">
        <v>14</v>
      </c>
      <c r="H21">
        <v>26</v>
      </c>
      <c r="J21" s="4">
        <f t="shared" si="0"/>
        <v>34.856300000000005</v>
      </c>
      <c r="K21">
        <f t="shared" si="1"/>
        <v>-8.8563000000000045</v>
      </c>
      <c r="L21">
        <f t="shared" si="2"/>
        <v>78.43404969000008</v>
      </c>
      <c r="N21">
        <f t="shared" si="3"/>
        <v>1.9600000000000011</v>
      </c>
      <c r="P21">
        <f t="shared" si="4"/>
        <v>1.4306569343065705E-3</v>
      </c>
      <c r="R21">
        <f t="shared" si="5"/>
        <v>1.2169904185033151</v>
      </c>
      <c r="S21">
        <f t="shared" si="6"/>
        <v>2.4482695215102774</v>
      </c>
    </row>
    <row r="22" spans="1:19" x14ac:dyDescent="0.25">
      <c r="A22">
        <v>12.387755102040821</v>
      </c>
      <c r="B22">
        <v>29.123123373883089</v>
      </c>
      <c r="C22">
        <v>23.47092968046702</v>
      </c>
      <c r="D22">
        <v>34.775317067299163</v>
      </c>
      <c r="E22">
        <v>2.8096037510011191</v>
      </c>
      <c r="G22">
        <v>14</v>
      </c>
      <c r="H22">
        <v>36</v>
      </c>
      <c r="J22" s="4">
        <f t="shared" si="0"/>
        <v>34.856300000000005</v>
      </c>
      <c r="K22">
        <f t="shared" si="1"/>
        <v>1.1436999999999955</v>
      </c>
      <c r="L22">
        <f t="shared" si="2"/>
        <v>1.3080496899999896</v>
      </c>
      <c r="N22">
        <f t="shared" si="3"/>
        <v>1.9600000000000011</v>
      </c>
      <c r="P22">
        <f t="shared" si="4"/>
        <v>1.4306569343065705E-3</v>
      </c>
      <c r="R22">
        <f t="shared" si="5"/>
        <v>1.2169904185033151</v>
      </c>
      <c r="S22">
        <f t="shared" si="6"/>
        <v>2.4482695215102774</v>
      </c>
    </row>
    <row r="23" spans="1:19" x14ac:dyDescent="0.25">
      <c r="A23">
        <v>12.857142857142859</v>
      </c>
      <c r="B23">
        <v>30.736291738914542</v>
      </c>
      <c r="C23">
        <v>25.086649838216239</v>
      </c>
      <c r="D23">
        <v>36.385933639612837</v>
      </c>
      <c r="E23">
        <v>2.808335300770906</v>
      </c>
      <c r="G23">
        <v>14</v>
      </c>
      <c r="H23">
        <v>60</v>
      </c>
      <c r="J23" s="4">
        <f t="shared" si="0"/>
        <v>34.856300000000005</v>
      </c>
      <c r="K23">
        <f t="shared" si="1"/>
        <v>25.143699999999995</v>
      </c>
      <c r="L23">
        <f t="shared" si="2"/>
        <v>632.20564968999975</v>
      </c>
      <c r="N23">
        <f t="shared" si="3"/>
        <v>1.9600000000000011</v>
      </c>
      <c r="P23">
        <f t="shared" si="4"/>
        <v>1.4306569343065705E-3</v>
      </c>
      <c r="R23">
        <f t="shared" si="5"/>
        <v>1.2169904185033151</v>
      </c>
      <c r="S23">
        <f t="shared" si="6"/>
        <v>2.4482695215102774</v>
      </c>
    </row>
    <row r="24" spans="1:19" x14ac:dyDescent="0.25">
      <c r="A24">
        <v>13.3265306122449</v>
      </c>
      <c r="B24">
        <v>32.393507143342042</v>
      </c>
      <c r="C24">
        <v>26.736736016494358</v>
      </c>
      <c r="D24">
        <v>38.050278270189722</v>
      </c>
      <c r="E24">
        <v>2.8118791107706169</v>
      </c>
      <c r="G24">
        <v>14</v>
      </c>
      <c r="H24">
        <v>80</v>
      </c>
      <c r="J24" s="4">
        <f t="shared" si="0"/>
        <v>34.856300000000005</v>
      </c>
      <c r="K24">
        <f t="shared" si="1"/>
        <v>45.143699999999995</v>
      </c>
      <c r="L24">
        <f t="shared" si="2"/>
        <v>2037.9536496899996</v>
      </c>
      <c r="N24">
        <f t="shared" si="3"/>
        <v>1.9600000000000011</v>
      </c>
      <c r="P24">
        <f t="shared" si="4"/>
        <v>1.4306569343065705E-3</v>
      </c>
      <c r="R24">
        <f t="shared" si="5"/>
        <v>1.2169904185033151</v>
      </c>
      <c r="S24">
        <f t="shared" si="6"/>
        <v>2.4482695215102774</v>
      </c>
    </row>
    <row r="25" spans="1:19" x14ac:dyDescent="0.25">
      <c r="A25">
        <v>13.795918367346941</v>
      </c>
      <c r="B25">
        <v>34.094769587165572</v>
      </c>
      <c r="C25">
        <v>28.428973068711411</v>
      </c>
      <c r="D25">
        <v>39.760566105619731</v>
      </c>
      <c r="E25">
        <v>2.8163654704899179</v>
      </c>
      <c r="G25">
        <v>15</v>
      </c>
      <c r="H25">
        <v>20</v>
      </c>
      <c r="J25" s="4">
        <f t="shared" si="0"/>
        <v>38.669600000000003</v>
      </c>
      <c r="K25">
        <f t="shared" si="1"/>
        <v>-18.669600000000003</v>
      </c>
      <c r="L25">
        <f t="shared" si="2"/>
        <v>348.55396416000008</v>
      </c>
      <c r="N25">
        <f t="shared" si="3"/>
        <v>0.16000000000000028</v>
      </c>
      <c r="P25">
        <f t="shared" si="4"/>
        <v>1.1678832116788343E-4</v>
      </c>
      <c r="R25">
        <f t="shared" si="5"/>
        <v>1.0855709518379688</v>
      </c>
      <c r="S25">
        <f t="shared" si="6"/>
        <v>2.1838875922214669</v>
      </c>
    </row>
    <row r="26" spans="1:19" x14ac:dyDescent="0.25">
      <c r="A26">
        <v>14.26530612244898</v>
      </c>
      <c r="B26">
        <v>35.840079070385137</v>
      </c>
      <c r="C26">
        <v>30.16930461494189</v>
      </c>
      <c r="D26">
        <v>41.510853525828402</v>
      </c>
      <c r="E26">
        <v>2.818839913369164</v>
      </c>
      <c r="G26">
        <v>15</v>
      </c>
      <c r="H26">
        <v>26</v>
      </c>
      <c r="J26" s="4">
        <f t="shared" si="0"/>
        <v>38.669600000000003</v>
      </c>
      <c r="K26">
        <f t="shared" si="1"/>
        <v>-12.669600000000003</v>
      </c>
      <c r="L26">
        <f t="shared" si="2"/>
        <v>160.51876416000007</v>
      </c>
      <c r="N26">
        <f t="shared" si="3"/>
        <v>0.16000000000000028</v>
      </c>
      <c r="P26">
        <f t="shared" si="4"/>
        <v>1.1678832116788343E-4</v>
      </c>
      <c r="R26">
        <f t="shared" si="5"/>
        <v>1.0855709518379688</v>
      </c>
      <c r="S26">
        <f t="shared" si="6"/>
        <v>2.1838875922214669</v>
      </c>
    </row>
    <row r="27" spans="1:19" x14ac:dyDescent="0.25">
      <c r="A27">
        <v>14.73469387755102</v>
      </c>
      <c r="B27">
        <v>37.629435593000757</v>
      </c>
      <c r="C27">
        <v>31.961849328116571</v>
      </c>
      <c r="D27">
        <v>43.297021857884957</v>
      </c>
      <c r="E27">
        <v>2.8172551212265922</v>
      </c>
      <c r="G27">
        <v>15</v>
      </c>
      <c r="H27">
        <v>54</v>
      </c>
      <c r="J27" s="4">
        <f t="shared" si="0"/>
        <v>38.669600000000003</v>
      </c>
      <c r="K27">
        <f t="shared" si="1"/>
        <v>15.330399999999997</v>
      </c>
      <c r="L27">
        <f t="shared" si="2"/>
        <v>235.02116415999993</v>
      </c>
      <c r="N27">
        <f t="shared" si="3"/>
        <v>0.16000000000000028</v>
      </c>
      <c r="P27">
        <f t="shared" si="4"/>
        <v>1.1678832116788343E-4</v>
      </c>
      <c r="R27">
        <f t="shared" si="5"/>
        <v>1.0855709518379688</v>
      </c>
      <c r="S27">
        <f t="shared" si="6"/>
        <v>2.1838875922214669</v>
      </c>
    </row>
    <row r="28" spans="1:19" x14ac:dyDescent="0.25">
      <c r="A28">
        <v>15.204081632653059</v>
      </c>
      <c r="B28">
        <v>39.462839155012432</v>
      </c>
      <c r="C28">
        <v>33.808946806536539</v>
      </c>
      <c r="D28">
        <v>45.11673150348831</v>
      </c>
      <c r="E28">
        <v>2.810448121857215</v>
      </c>
      <c r="G28">
        <v>16</v>
      </c>
      <c r="H28">
        <v>32</v>
      </c>
      <c r="J28" s="4">
        <f t="shared" si="0"/>
        <v>42.682900000000004</v>
      </c>
      <c r="K28">
        <f t="shared" si="1"/>
        <v>-10.682900000000004</v>
      </c>
      <c r="L28">
        <f t="shared" si="2"/>
        <v>114.12435241000007</v>
      </c>
      <c r="N28">
        <f t="shared" si="3"/>
        <v>0.3599999999999996</v>
      </c>
      <c r="P28">
        <f t="shared" si="4"/>
        <v>2.62773722627737E-4</v>
      </c>
      <c r="R28">
        <f t="shared" si="5"/>
        <v>1.1009480768119824</v>
      </c>
      <c r="S28">
        <f t="shared" si="6"/>
        <v>2.214822384993814</v>
      </c>
    </row>
    <row r="29" spans="1:19" x14ac:dyDescent="0.25">
      <c r="A29">
        <v>15.6734693877551</v>
      </c>
      <c r="B29">
        <v>41.340289756420127</v>
      </c>
      <c r="C29">
        <v>35.711187641010511</v>
      </c>
      <c r="D29">
        <v>46.969391871829757</v>
      </c>
      <c r="E29">
        <v>2.7981253432000899</v>
      </c>
      <c r="G29">
        <v>16</v>
      </c>
      <c r="H29">
        <v>40</v>
      </c>
      <c r="J29" s="4">
        <f t="shared" si="0"/>
        <v>42.682900000000004</v>
      </c>
      <c r="K29">
        <f t="shared" si="1"/>
        <v>-2.6829000000000036</v>
      </c>
      <c r="L29">
        <f t="shared" si="2"/>
        <v>7.1979524100000196</v>
      </c>
      <c r="N29">
        <f t="shared" si="3"/>
        <v>0.3599999999999996</v>
      </c>
      <c r="P29">
        <f t="shared" si="4"/>
        <v>2.62773722627737E-4</v>
      </c>
      <c r="R29">
        <f t="shared" si="5"/>
        <v>1.1009480768119824</v>
      </c>
      <c r="S29">
        <f t="shared" si="6"/>
        <v>2.214822384993814</v>
      </c>
    </row>
    <row r="30" spans="1:19" x14ac:dyDescent="0.25">
      <c r="A30">
        <v>16.142857142857149</v>
      </c>
      <c r="B30">
        <v>43.261787397223877</v>
      </c>
      <c r="C30">
        <v>37.667402488046463</v>
      </c>
      <c r="D30">
        <v>48.856172306401312</v>
      </c>
      <c r="E30">
        <v>2.7808680448580509</v>
      </c>
      <c r="G30">
        <v>17</v>
      </c>
      <c r="H30">
        <v>32</v>
      </c>
      <c r="J30" s="4">
        <f t="shared" si="0"/>
        <v>46.896200000000007</v>
      </c>
      <c r="K30">
        <f t="shared" si="1"/>
        <v>-14.896200000000007</v>
      </c>
      <c r="L30">
        <f t="shared" si="2"/>
        <v>221.89677444000023</v>
      </c>
      <c r="N30">
        <f t="shared" si="3"/>
        <v>2.5599999999999987</v>
      </c>
      <c r="P30">
        <f t="shared" si="4"/>
        <v>1.8686131386861308E-3</v>
      </c>
      <c r="R30">
        <f t="shared" si="5"/>
        <v>1.2577491036823285</v>
      </c>
      <c r="S30">
        <f t="shared" si="6"/>
        <v>2.5302654395909911</v>
      </c>
    </row>
    <row r="31" spans="1:19" x14ac:dyDescent="0.25">
      <c r="A31">
        <v>16.61224489795919</v>
      </c>
      <c r="B31">
        <v>45.227332077423668</v>
      </c>
      <c r="C31">
        <v>39.674602500035682</v>
      </c>
      <c r="D31">
        <v>50.780061654811661</v>
      </c>
      <c r="E31">
        <v>2.7601619291810322</v>
      </c>
      <c r="G31">
        <v>17</v>
      </c>
      <c r="H31">
        <v>40</v>
      </c>
      <c r="J31" s="4">
        <f t="shared" si="0"/>
        <v>46.896200000000007</v>
      </c>
      <c r="K31">
        <f t="shared" si="1"/>
        <v>-6.8962000000000074</v>
      </c>
      <c r="L31">
        <f t="shared" si="2"/>
        <v>47.557574440000103</v>
      </c>
      <c r="N31">
        <f t="shared" si="3"/>
        <v>2.5599999999999987</v>
      </c>
      <c r="P31">
        <f t="shared" si="4"/>
        <v>1.8686131386861308E-3</v>
      </c>
      <c r="R31">
        <f t="shared" si="5"/>
        <v>1.2577491036823285</v>
      </c>
      <c r="S31">
        <f t="shared" si="6"/>
        <v>2.5302654395909911</v>
      </c>
    </row>
    <row r="32" spans="1:19" x14ac:dyDescent="0.25">
      <c r="A32">
        <v>17.081632653061231</v>
      </c>
      <c r="B32">
        <v>47.236923797019493</v>
      </c>
      <c r="C32">
        <v>41.727881179295451</v>
      </c>
      <c r="D32">
        <v>52.745966414743542</v>
      </c>
      <c r="E32">
        <v>2.7384459278549209</v>
      </c>
      <c r="G32">
        <v>17</v>
      </c>
      <c r="H32">
        <v>50</v>
      </c>
      <c r="J32" s="4">
        <f t="shared" si="0"/>
        <v>46.896200000000007</v>
      </c>
      <c r="K32">
        <f t="shared" si="1"/>
        <v>3.1037999999999926</v>
      </c>
      <c r="L32">
        <f t="shared" si="2"/>
        <v>9.6335744399999541</v>
      </c>
      <c r="N32">
        <f t="shared" si="3"/>
        <v>2.5599999999999987</v>
      </c>
      <c r="P32">
        <f t="shared" si="4"/>
        <v>1.8686131386861308E-3</v>
      </c>
      <c r="R32">
        <f t="shared" si="5"/>
        <v>1.2577491036823285</v>
      </c>
      <c r="S32">
        <f t="shared" si="6"/>
        <v>2.5302654395909911</v>
      </c>
    </row>
    <row r="33" spans="1:19" x14ac:dyDescent="0.25">
      <c r="A33">
        <v>17.551020408163271</v>
      </c>
      <c r="B33">
        <v>49.290562556011352</v>
      </c>
      <c r="C33">
        <v>43.82030973704267</v>
      </c>
      <c r="D33">
        <v>54.760815374980027</v>
      </c>
      <c r="E33">
        <v>2.71916421707233</v>
      </c>
      <c r="G33">
        <v>18</v>
      </c>
      <c r="H33">
        <v>42</v>
      </c>
      <c r="J33" s="4">
        <f t="shared" si="0"/>
        <v>51.3095</v>
      </c>
      <c r="K33">
        <f t="shared" si="1"/>
        <v>-9.3094999999999999</v>
      </c>
      <c r="L33">
        <f t="shared" si="2"/>
        <v>86.666790249999991</v>
      </c>
      <c r="N33">
        <f t="shared" si="3"/>
        <v>6.759999999999998</v>
      </c>
      <c r="P33">
        <f t="shared" si="4"/>
        <v>4.9343065693430652E-3</v>
      </c>
      <c r="R33">
        <f t="shared" si="5"/>
        <v>1.5126145283605763</v>
      </c>
      <c r="S33">
        <f t="shared" si="6"/>
        <v>3.0429886638986337</v>
      </c>
    </row>
    <row r="34" spans="1:19" x14ac:dyDescent="0.25">
      <c r="A34">
        <v>18.020408163265309</v>
      </c>
      <c r="B34">
        <v>51.388248354399273</v>
      </c>
      <c r="C34">
        <v>45.94288706797218</v>
      </c>
      <c r="D34">
        <v>56.833609640826353</v>
      </c>
      <c r="E34">
        <v>2.7067910842693061</v>
      </c>
      <c r="G34">
        <v>18</v>
      </c>
      <c r="H34">
        <v>56</v>
      </c>
      <c r="J34" s="4">
        <f t="shared" si="0"/>
        <v>51.3095</v>
      </c>
      <c r="K34">
        <f t="shared" si="1"/>
        <v>4.6905000000000001</v>
      </c>
      <c r="L34">
        <f t="shared" si="2"/>
        <v>22.000790250000001</v>
      </c>
      <c r="N34">
        <f t="shared" si="3"/>
        <v>6.759999999999998</v>
      </c>
      <c r="P34">
        <f t="shared" si="4"/>
        <v>4.9343065693430652E-3</v>
      </c>
      <c r="R34">
        <f t="shared" si="5"/>
        <v>1.5126145283605763</v>
      </c>
      <c r="S34">
        <f t="shared" si="6"/>
        <v>3.0429886638986337</v>
      </c>
    </row>
    <row r="35" spans="1:19" x14ac:dyDescent="0.25">
      <c r="A35">
        <v>18.489795918367349</v>
      </c>
      <c r="B35">
        <v>53.529981192183207</v>
      </c>
      <c r="C35">
        <v>48.084638409834369</v>
      </c>
      <c r="D35">
        <v>58.97532397453206</v>
      </c>
      <c r="E35">
        <v>2.706781886225071</v>
      </c>
      <c r="G35">
        <v>18</v>
      </c>
      <c r="H35">
        <v>76</v>
      </c>
      <c r="J35" s="4">
        <f t="shared" si="0"/>
        <v>51.3095</v>
      </c>
      <c r="K35">
        <f t="shared" si="1"/>
        <v>24.6905</v>
      </c>
      <c r="L35">
        <f t="shared" si="2"/>
        <v>609.62079025000003</v>
      </c>
      <c r="N35">
        <f t="shared" si="3"/>
        <v>6.759999999999998</v>
      </c>
      <c r="P35">
        <f t="shared" si="4"/>
        <v>4.9343065693430652E-3</v>
      </c>
      <c r="R35">
        <f t="shared" si="5"/>
        <v>1.5126145283605763</v>
      </c>
      <c r="S35">
        <f t="shared" si="6"/>
        <v>3.0429886638986337</v>
      </c>
    </row>
    <row r="36" spans="1:19" x14ac:dyDescent="0.25">
      <c r="A36">
        <v>18.95918367346939</v>
      </c>
      <c r="B36">
        <v>55.715761069363197</v>
      </c>
      <c r="C36">
        <v>50.232978321191027</v>
      </c>
      <c r="D36">
        <v>61.198543817535359</v>
      </c>
      <c r="E36">
        <v>2.7253926193528248</v>
      </c>
      <c r="G36">
        <v>18</v>
      </c>
      <c r="H36">
        <v>84</v>
      </c>
      <c r="J36" s="4">
        <f t="shared" si="0"/>
        <v>51.3095</v>
      </c>
      <c r="K36">
        <f t="shared" si="1"/>
        <v>32.6905</v>
      </c>
      <c r="L36">
        <f t="shared" si="2"/>
        <v>1068.66879025</v>
      </c>
      <c r="N36">
        <f t="shared" si="3"/>
        <v>6.759999999999998</v>
      </c>
      <c r="P36">
        <f t="shared" si="4"/>
        <v>4.9343065693430652E-3</v>
      </c>
      <c r="R36">
        <f t="shared" si="5"/>
        <v>1.5126145283605763</v>
      </c>
      <c r="S36">
        <f t="shared" si="6"/>
        <v>3.0429886638986337</v>
      </c>
    </row>
    <row r="37" spans="1:19" x14ac:dyDescent="0.25">
      <c r="A37">
        <v>19.428571428571431</v>
      </c>
      <c r="B37">
        <v>57.945587985939227</v>
      </c>
      <c r="C37">
        <v>52.374432846347617</v>
      </c>
      <c r="D37">
        <v>63.51674312553083</v>
      </c>
      <c r="E37">
        <v>2.7693209445102278</v>
      </c>
      <c r="G37">
        <v>19</v>
      </c>
      <c r="H37">
        <v>36</v>
      </c>
      <c r="J37" s="4">
        <f t="shared" si="0"/>
        <v>55.922800000000002</v>
      </c>
      <c r="K37">
        <f t="shared" si="1"/>
        <v>-19.922800000000002</v>
      </c>
      <c r="L37">
        <f t="shared" si="2"/>
        <v>396.91795984000009</v>
      </c>
      <c r="N37">
        <f t="shared" si="3"/>
        <v>12.959999999999997</v>
      </c>
      <c r="P37">
        <f t="shared" si="4"/>
        <v>9.4598540145985396E-3</v>
      </c>
      <c r="R37">
        <f t="shared" si="5"/>
        <v>1.8249099645235558</v>
      </c>
      <c r="S37">
        <f t="shared" si="6"/>
        <v>3.6712461969405821</v>
      </c>
    </row>
    <row r="38" spans="1:19" x14ac:dyDescent="0.25">
      <c r="A38">
        <v>19.897959183673471</v>
      </c>
      <c r="B38">
        <v>60.219461941911312</v>
      </c>
      <c r="C38">
        <v>54.495719312470769</v>
      </c>
      <c r="D38">
        <v>65.943204571351842</v>
      </c>
      <c r="E38">
        <v>2.8451694392875342</v>
      </c>
      <c r="G38">
        <v>19</v>
      </c>
      <c r="H38">
        <v>46</v>
      </c>
      <c r="J38" s="4">
        <f t="shared" si="0"/>
        <v>55.922800000000002</v>
      </c>
      <c r="K38">
        <f t="shared" si="1"/>
        <v>-9.9228000000000023</v>
      </c>
      <c r="L38">
        <f t="shared" si="2"/>
        <v>98.461959840000048</v>
      </c>
      <c r="N38">
        <f t="shared" si="3"/>
        <v>12.959999999999997</v>
      </c>
      <c r="P38">
        <f t="shared" si="4"/>
        <v>9.4598540145985396E-3</v>
      </c>
      <c r="R38">
        <f t="shared" si="5"/>
        <v>1.8249099645235558</v>
      </c>
      <c r="S38">
        <f t="shared" si="6"/>
        <v>3.6712461969405821</v>
      </c>
    </row>
    <row r="39" spans="1:19" x14ac:dyDescent="0.25">
      <c r="A39">
        <v>20.367346938775508</v>
      </c>
      <c r="B39">
        <v>62.537382937279418</v>
      </c>
      <c r="C39">
        <v>56.585014615656277</v>
      </c>
      <c r="D39">
        <v>68.489751258902558</v>
      </c>
      <c r="E39">
        <v>2.9588151558311342</v>
      </c>
      <c r="G39">
        <v>19</v>
      </c>
      <c r="H39">
        <v>68</v>
      </c>
      <c r="J39" s="4">
        <f t="shared" si="0"/>
        <v>55.922800000000002</v>
      </c>
      <c r="K39">
        <f t="shared" si="1"/>
        <v>12.077199999999998</v>
      </c>
      <c r="L39">
        <f t="shared" si="2"/>
        <v>145.85875983999995</v>
      </c>
      <c r="N39">
        <f t="shared" si="3"/>
        <v>12.959999999999997</v>
      </c>
      <c r="P39">
        <f t="shared" si="4"/>
        <v>9.4598540145985396E-3</v>
      </c>
      <c r="R39">
        <f t="shared" si="5"/>
        <v>1.8249099645235558</v>
      </c>
      <c r="S39">
        <f t="shared" si="6"/>
        <v>3.6712461969405821</v>
      </c>
    </row>
    <row r="40" spans="1:19" x14ac:dyDescent="0.25">
      <c r="A40">
        <v>20.836734693877549</v>
      </c>
      <c r="B40">
        <v>64.899350972043578</v>
      </c>
      <c r="C40">
        <v>58.633086782468411</v>
      </c>
      <c r="D40">
        <v>71.165615161618746</v>
      </c>
      <c r="E40">
        <v>3.1148471419693782</v>
      </c>
      <c r="G40">
        <v>20</v>
      </c>
      <c r="H40">
        <v>32</v>
      </c>
      <c r="J40" s="4">
        <f t="shared" si="0"/>
        <v>60.7361</v>
      </c>
      <c r="K40">
        <f t="shared" si="1"/>
        <v>-28.7361</v>
      </c>
      <c r="L40">
        <f t="shared" si="2"/>
        <v>825.76344320999999</v>
      </c>
      <c r="N40">
        <f t="shared" si="3"/>
        <v>21.159999999999997</v>
      </c>
      <c r="P40">
        <f t="shared" si="4"/>
        <v>1.5445255474452555E-2</v>
      </c>
      <c r="R40">
        <f t="shared" si="5"/>
        <v>2.1699801403338541</v>
      </c>
      <c r="S40">
        <f t="shared" si="6"/>
        <v>4.3654380174953671</v>
      </c>
    </row>
    <row r="41" spans="1:19" x14ac:dyDescent="0.25">
      <c r="A41">
        <v>21.30612244897959</v>
      </c>
      <c r="B41">
        <v>67.305366046203758</v>
      </c>
      <c r="C41">
        <v>60.633949127546487</v>
      </c>
      <c r="D41">
        <v>73.97678296486103</v>
      </c>
      <c r="E41">
        <v>3.3162412712405271</v>
      </c>
      <c r="G41">
        <v>20</v>
      </c>
      <c r="H41">
        <v>48</v>
      </c>
      <c r="J41" s="4">
        <f t="shared" si="0"/>
        <v>60.7361</v>
      </c>
      <c r="K41">
        <f t="shared" si="1"/>
        <v>-12.7361</v>
      </c>
      <c r="L41">
        <f t="shared" si="2"/>
        <v>162.20824321000001</v>
      </c>
      <c r="N41">
        <f t="shared" si="3"/>
        <v>21.159999999999997</v>
      </c>
      <c r="P41">
        <f t="shared" si="4"/>
        <v>1.5445255474452555E-2</v>
      </c>
      <c r="R41">
        <f t="shared" si="5"/>
        <v>2.1699801403338541</v>
      </c>
      <c r="S41">
        <f t="shared" si="6"/>
        <v>4.3654380174953671</v>
      </c>
    </row>
    <row r="42" spans="1:19" x14ac:dyDescent="0.25">
      <c r="A42">
        <v>21.77551020408163</v>
      </c>
      <c r="B42">
        <v>69.755428159760001</v>
      </c>
      <c r="C42">
        <v>62.584873293582518</v>
      </c>
      <c r="D42">
        <v>76.925983025937484</v>
      </c>
      <c r="E42">
        <v>3.5643537609546261</v>
      </c>
      <c r="G42">
        <v>20</v>
      </c>
      <c r="H42">
        <v>52</v>
      </c>
      <c r="J42" s="4">
        <f t="shared" si="0"/>
        <v>60.7361</v>
      </c>
      <c r="K42">
        <f t="shared" si="1"/>
        <v>-8.7361000000000004</v>
      </c>
      <c r="L42">
        <f t="shared" si="2"/>
        <v>76.319443210000003</v>
      </c>
      <c r="N42">
        <f t="shared" si="3"/>
        <v>21.159999999999997</v>
      </c>
      <c r="P42">
        <f t="shared" si="4"/>
        <v>1.5445255474452555E-2</v>
      </c>
      <c r="R42">
        <f t="shared" si="5"/>
        <v>2.1699801403338541</v>
      </c>
      <c r="S42">
        <f t="shared" si="6"/>
        <v>4.3654380174953671</v>
      </c>
    </row>
    <row r="43" spans="1:19" x14ac:dyDescent="0.25">
      <c r="A43">
        <v>22.244897959183682</v>
      </c>
      <c r="B43">
        <v>72.249537312712278</v>
      </c>
      <c r="C43">
        <v>64.485858812083464</v>
      </c>
      <c r="D43">
        <v>80.013215813341091</v>
      </c>
      <c r="E43">
        <v>3.8591848439911178</v>
      </c>
      <c r="G43">
        <v>20</v>
      </c>
      <c r="H43">
        <v>56</v>
      </c>
      <c r="J43" s="4">
        <f t="shared" si="0"/>
        <v>60.7361</v>
      </c>
      <c r="K43">
        <f t="shared" si="1"/>
        <v>-4.7361000000000004</v>
      </c>
      <c r="L43">
        <f t="shared" si="2"/>
        <v>22.430643210000003</v>
      </c>
      <c r="N43">
        <f t="shared" si="3"/>
        <v>21.159999999999997</v>
      </c>
      <c r="P43">
        <f t="shared" si="4"/>
        <v>1.5445255474452555E-2</v>
      </c>
      <c r="R43">
        <f t="shared" si="5"/>
        <v>2.1699801403338541</v>
      </c>
      <c r="S43">
        <f t="shared" si="6"/>
        <v>4.3654380174953671</v>
      </c>
    </row>
    <row r="44" spans="1:19" x14ac:dyDescent="0.25">
      <c r="A44">
        <v>22.714285714285719</v>
      </c>
      <c r="B44">
        <v>74.787693505060588</v>
      </c>
      <c r="C44">
        <v>66.33882733195891</v>
      </c>
      <c r="D44">
        <v>83.236559678162266</v>
      </c>
      <c r="E44">
        <v>4.1997793032648554</v>
      </c>
      <c r="G44">
        <v>20</v>
      </c>
      <c r="H44">
        <v>64</v>
      </c>
      <c r="J44" s="4">
        <f t="shared" si="0"/>
        <v>60.7361</v>
      </c>
      <c r="K44">
        <f t="shared" si="1"/>
        <v>3.2638999999999996</v>
      </c>
      <c r="L44">
        <f t="shared" si="2"/>
        <v>10.653043209999998</v>
      </c>
      <c r="N44">
        <f t="shared" si="3"/>
        <v>21.159999999999997</v>
      </c>
      <c r="P44">
        <f t="shared" si="4"/>
        <v>1.5445255474452555E-2</v>
      </c>
      <c r="R44">
        <f t="shared" si="5"/>
        <v>2.1699801403338541</v>
      </c>
      <c r="S44">
        <f t="shared" si="6"/>
        <v>4.3654380174953671</v>
      </c>
    </row>
    <row r="45" spans="1:19" x14ac:dyDescent="0.25">
      <c r="A45">
        <v>23.18367346938776</v>
      </c>
      <c r="B45">
        <v>77.369896736804961</v>
      </c>
      <c r="C45">
        <v>68.146812723684278</v>
      </c>
      <c r="D45">
        <v>86.592980749925644</v>
      </c>
      <c r="E45">
        <v>4.5846290563692476</v>
      </c>
      <c r="G45">
        <v>22</v>
      </c>
      <c r="H45">
        <v>66</v>
      </c>
      <c r="J45" s="4">
        <f t="shared" si="0"/>
        <v>70.962700000000012</v>
      </c>
      <c r="K45">
        <f t="shared" si="1"/>
        <v>-4.9627000000000123</v>
      </c>
      <c r="L45">
        <f t="shared" si="2"/>
        <v>24.628391290000124</v>
      </c>
      <c r="N45">
        <f t="shared" si="3"/>
        <v>43.559999999999995</v>
      </c>
      <c r="P45">
        <f t="shared" si="4"/>
        <v>3.1795620437956203E-2</v>
      </c>
      <c r="R45">
        <f t="shared" si="5"/>
        <v>2.91110287725177</v>
      </c>
      <c r="S45">
        <f t="shared" si="6"/>
        <v>5.8563850133853519</v>
      </c>
    </row>
    <row r="46" spans="1:19" x14ac:dyDescent="0.25">
      <c r="A46">
        <v>23.6530612244898</v>
      </c>
      <c r="B46">
        <v>79.996147007945353</v>
      </c>
      <c r="C46">
        <v>69.913312370548269</v>
      </c>
      <c r="D46">
        <v>90.078981645342438</v>
      </c>
      <c r="E46">
        <v>5.0119956170209639</v>
      </c>
      <c r="G46">
        <v>23</v>
      </c>
      <c r="H46">
        <v>54</v>
      </c>
      <c r="J46" s="4">
        <f t="shared" si="0"/>
        <v>76.376000000000005</v>
      </c>
      <c r="K46">
        <f t="shared" si="1"/>
        <v>-22.376000000000005</v>
      </c>
      <c r="L46">
        <f t="shared" si="2"/>
        <v>500.68537600000019</v>
      </c>
      <c r="N46">
        <f t="shared" si="3"/>
        <v>57.76</v>
      </c>
      <c r="P46">
        <f t="shared" si="4"/>
        <v>4.2160583941605843E-2</v>
      </c>
      <c r="R46">
        <f t="shared" si="5"/>
        <v>3.295710649255752</v>
      </c>
      <c r="S46">
        <f t="shared" si="6"/>
        <v>6.6301162372444153</v>
      </c>
    </row>
    <row r="47" spans="1:19" x14ac:dyDescent="0.25">
      <c r="A47">
        <v>24.122448979591841</v>
      </c>
      <c r="B47">
        <v>82.666444318481808</v>
      </c>
      <c r="C47">
        <v>71.641848253877072</v>
      </c>
      <c r="D47">
        <v>93.691040383086545</v>
      </c>
      <c r="E47">
        <v>5.4801282716950119</v>
      </c>
      <c r="G47">
        <v>24</v>
      </c>
      <c r="H47">
        <v>70</v>
      </c>
      <c r="J47" s="4">
        <f t="shared" si="0"/>
        <v>81.9893</v>
      </c>
      <c r="K47">
        <f t="shared" si="1"/>
        <v>-11.9893</v>
      </c>
      <c r="L47">
        <f t="shared" si="2"/>
        <v>143.74331448999999</v>
      </c>
      <c r="N47">
        <f t="shared" si="3"/>
        <v>73.959999999999994</v>
      </c>
      <c r="P47">
        <f t="shared" si="4"/>
        <v>5.3985401459854018E-2</v>
      </c>
      <c r="R47">
        <f t="shared" si="5"/>
        <v>3.6857999360936691</v>
      </c>
      <c r="S47">
        <f t="shared" si="6"/>
        <v>7.4148748492370133</v>
      </c>
    </row>
    <row r="48" spans="1:19" x14ac:dyDescent="0.25">
      <c r="A48">
        <v>24.591836734693882</v>
      </c>
      <c r="B48">
        <v>85.380788668414283</v>
      </c>
      <c r="C48">
        <v>73.335713258746424</v>
      </c>
      <c r="D48">
        <v>97.425864078082142</v>
      </c>
      <c r="E48">
        <v>5.9873901864889607</v>
      </c>
      <c r="G48">
        <v>24</v>
      </c>
      <c r="H48">
        <v>92</v>
      </c>
      <c r="J48" s="4">
        <f t="shared" si="0"/>
        <v>81.9893</v>
      </c>
      <c r="K48">
        <f t="shared" si="1"/>
        <v>10.0107</v>
      </c>
      <c r="L48">
        <f t="shared" si="2"/>
        <v>100.21411449</v>
      </c>
      <c r="N48">
        <f t="shared" si="3"/>
        <v>73.959999999999994</v>
      </c>
      <c r="P48">
        <f t="shared" si="4"/>
        <v>5.3985401459854018E-2</v>
      </c>
      <c r="R48">
        <f t="shared" si="5"/>
        <v>3.6857999360936691</v>
      </c>
      <c r="S48">
        <f t="shared" si="6"/>
        <v>7.4148748492370133</v>
      </c>
    </row>
    <row r="49" spans="1:19" x14ac:dyDescent="0.25">
      <c r="A49">
        <v>25.061224489795919</v>
      </c>
      <c r="B49">
        <v>88.139180057742806</v>
      </c>
      <c r="C49">
        <v>74.997851603493544</v>
      </c>
      <c r="D49">
        <v>101.2805085119921</v>
      </c>
      <c r="E49">
        <v>6.5323178434604596</v>
      </c>
      <c r="G49">
        <v>24</v>
      </c>
      <c r="H49">
        <v>93</v>
      </c>
      <c r="J49" s="4">
        <f t="shared" si="0"/>
        <v>81.9893</v>
      </c>
      <c r="K49">
        <f t="shared" si="1"/>
        <v>11.0107</v>
      </c>
      <c r="L49">
        <f t="shared" si="2"/>
        <v>121.23551449</v>
      </c>
      <c r="N49">
        <f t="shared" si="3"/>
        <v>73.959999999999994</v>
      </c>
      <c r="P49">
        <f t="shared" si="4"/>
        <v>5.3985401459854018E-2</v>
      </c>
      <c r="R49">
        <f t="shared" si="5"/>
        <v>3.6857999360936691</v>
      </c>
      <c r="S49">
        <f t="shared" si="6"/>
        <v>7.4148748492370133</v>
      </c>
    </row>
    <row r="50" spans="1:19" x14ac:dyDescent="0.25">
      <c r="A50">
        <v>25.530612244897959</v>
      </c>
      <c r="B50">
        <v>90.941618486467377</v>
      </c>
      <c r="C50">
        <v>76.630823874320811</v>
      </c>
      <c r="D50">
        <v>105.2524130986139</v>
      </c>
      <c r="E50">
        <v>7.1136384212963746</v>
      </c>
      <c r="G50">
        <v>24</v>
      </c>
      <c r="H50">
        <v>120</v>
      </c>
      <c r="J50" s="4">
        <f t="shared" si="0"/>
        <v>81.9893</v>
      </c>
      <c r="K50">
        <f t="shared" si="1"/>
        <v>38.0107</v>
      </c>
      <c r="L50">
        <f t="shared" si="2"/>
        <v>1444.81331449</v>
      </c>
      <c r="N50">
        <f t="shared" si="3"/>
        <v>73.959999999999994</v>
      </c>
      <c r="P50">
        <f t="shared" si="4"/>
        <v>5.3985401459854018E-2</v>
      </c>
      <c r="R50">
        <f t="shared" si="5"/>
        <v>3.6857999360936691</v>
      </c>
      <c r="S50">
        <f t="shared" si="6"/>
        <v>7.4148748492370133</v>
      </c>
    </row>
    <row r="51" spans="1:19" x14ac:dyDescent="0.25">
      <c r="A51">
        <v>26</v>
      </c>
      <c r="B51">
        <v>93.788103954587967</v>
      </c>
      <c r="C51">
        <v>78.236819269293903</v>
      </c>
      <c r="D51">
        <v>109.339388639882</v>
      </c>
      <c r="E51">
        <v>7.7302637090416786</v>
      </c>
      <c r="G51">
        <v>25</v>
      </c>
      <c r="H51">
        <v>85</v>
      </c>
      <c r="J51" s="4">
        <f t="shared" si="0"/>
        <v>87.802599999999998</v>
      </c>
      <c r="K51">
        <f t="shared" si="1"/>
        <v>-2.8025999999999982</v>
      </c>
      <c r="L51">
        <f t="shared" si="2"/>
        <v>7.8545667599999902</v>
      </c>
      <c r="N51">
        <f t="shared" si="3"/>
        <v>92.16</v>
      </c>
      <c r="P51">
        <f t="shared" si="4"/>
        <v>6.7270072992700741E-2</v>
      </c>
      <c r="R51">
        <f t="shared" si="5"/>
        <v>4.0797986981975614</v>
      </c>
      <c r="S51">
        <f t="shared" si="6"/>
        <v>8.2074983129106602</v>
      </c>
    </row>
    <row r="55" spans="1:19" x14ac:dyDescent="0.25">
      <c r="G55" s="2" t="s">
        <v>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Rachel Molloy</cp:lastModifiedBy>
  <dcterms:created xsi:type="dcterms:W3CDTF">2021-03-26T15:39:53Z</dcterms:created>
  <dcterms:modified xsi:type="dcterms:W3CDTF">2021-03-29T16:07:52Z</dcterms:modified>
</cp:coreProperties>
</file>