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utarna\Dropbox\MSc\Mass Spec\Target Decoy\sediments\results\"/>
    </mc:Choice>
  </mc:AlternateContent>
  <bookViews>
    <workbookView xWindow="0" yWindow="0" windowWidth="19200" windowHeight="7910"/>
  </bookViews>
  <sheets>
    <sheet name="lockmassvalidation_apr6_300" sheetId="1" r:id="rId1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Q7" i="1" l="1"/>
  <c r="Q4" i="1"/>
  <c r="P6" i="1"/>
  <c r="Q6" i="1" s="1"/>
  <c r="P2" i="1"/>
  <c r="Q2" i="1" s="1"/>
  <c r="P3" i="1"/>
  <c r="Q3" i="1" s="1"/>
  <c r="P5" i="1"/>
  <c r="Q5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4" i="1"/>
</calcChain>
</file>

<file path=xl/sharedStrings.xml><?xml version="1.0" encoding="utf-8"?>
<sst xmlns="http://schemas.openxmlformats.org/spreadsheetml/2006/main" count="57" uniqueCount="27">
  <si>
    <t>mz</t>
  </si>
  <si>
    <t>minintensity</t>
  </si>
  <si>
    <t>sampleID</t>
  </si>
  <si>
    <t>mz (xcalibur)</t>
  </si>
  <si>
    <t>ppm (xcalibur)</t>
  </si>
  <si>
    <t>Formula</t>
  </si>
  <si>
    <t>C14H27O2</t>
  </si>
  <si>
    <t>C14H21O</t>
  </si>
  <si>
    <t>C9H17O2</t>
  </si>
  <si>
    <t>C15H29O2</t>
  </si>
  <si>
    <t>C16H29O2</t>
  </si>
  <si>
    <t>C16H31O2</t>
  </si>
  <si>
    <t>C22H12</t>
  </si>
  <si>
    <t>C18H35O2</t>
  </si>
  <si>
    <t>C24H14</t>
  </si>
  <si>
    <t>C26H14</t>
  </si>
  <si>
    <t>C9H7O4</t>
  </si>
  <si>
    <t>C12H13O4</t>
  </si>
  <si>
    <t>C28H14</t>
  </si>
  <si>
    <t>exact mass</t>
  </si>
  <si>
    <t>exact mass+e</t>
  </si>
  <si>
    <t>ppm</t>
  </si>
  <si>
    <t>ppm x2 fit</t>
  </si>
  <si>
    <t>ppm log fit</t>
  </si>
  <si>
    <t>ppm x3 fit</t>
  </si>
  <si>
    <t>ppm x4 fit</t>
  </si>
  <si>
    <t>ppm x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</si>
</sst>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Sediment Lockmass ppm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17199134096135E-2"/>
          <c:y val="0.11872437357630981"/>
          <c:w val="0.75525384100401349"/>
          <c:h val="0.80775994116908512"/>
        </c:manualLayout>
      </c:layout>
      <c:scatterChart>
        <c:scatterStyle val="lineMarker"/>
        <c:varyColors val="0"/>
        <c:ser>
          <c:idx val="0"/>
          <c:order val="0"/>
          <c:tx>
            <c:v>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lockmassvalidation_apr6_300!$Q$2:$Q$14</c:f>
              <c:numCache>
                <c:formatCode>General</c:formatCode>
                <c:ptCount val="13"/>
                <c:pt idx="0">
                  <c:v>-8.9420159904058085</c:v>
                </c:pt>
                <c:pt idx="1">
                  <c:v>-6.6188181041400487</c:v>
                </c:pt>
                <c:pt idx="2">
                  <c:v>-4.3380820385256911</c:v>
                </c:pt>
                <c:pt idx="3">
                  <c:v>-2.8722382948964893</c:v>
                </c:pt>
                <c:pt idx="4">
                  <c:v>-2.8785001714700011</c:v>
                </c:pt>
                <c:pt idx="5">
                  <c:v>-1.6789840181684097</c:v>
                </c:pt>
                <c:pt idx="6">
                  <c:v>-0.80958131997509897</c:v>
                </c:pt>
                <c:pt idx="7">
                  <c:v>-0.99908728482921105</c:v>
                </c:pt>
                <c:pt idx="8">
                  <c:v>-0.54329234078841626</c:v>
                </c:pt>
                <c:pt idx="9">
                  <c:v>-0.19416498553559181</c:v>
                </c:pt>
                <c:pt idx="10">
                  <c:v>0</c:v>
                </c:pt>
                <c:pt idx="11">
                  <c:v>0.30664490315308041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ppm lin fit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lockmassvalidation_apr6_300!$S$2:$S$14</c:f>
              <c:numCache>
                <c:formatCode>General</c:formatCode>
                <c:ptCount val="13"/>
                <c:pt idx="0">
                  <c:v>-6.6037480510000011</c:v>
                </c:pt>
                <c:pt idx="1">
                  <c:v>-5.6001976869999996</c:v>
                </c:pt>
                <c:pt idx="2">
                  <c:v>-4.4036816180000002</c:v>
                </c:pt>
                <c:pt idx="3">
                  <c:v>-3.6744473769999999</c:v>
                </c:pt>
                <c:pt idx="4">
                  <c:v>-3.3941642468000008</c:v>
                </c:pt>
                <c:pt idx="5">
                  <c:v>-2.7522474310000007</c:v>
                </c:pt>
                <c:pt idx="6">
                  <c:v>-2.2026474310000008</c:v>
                </c:pt>
                <c:pt idx="7">
                  <c:v>-2.1103306610000008</c:v>
                </c:pt>
                <c:pt idx="8">
                  <c:v>-1.154874190000001</c:v>
                </c:pt>
                <c:pt idx="9">
                  <c:v>-0.82649712100000094</c:v>
                </c:pt>
                <c:pt idx="10">
                  <c:v>3.6642579999998759E-2</c:v>
                </c:pt>
                <c:pt idx="11">
                  <c:v>1.1358425799999985</c:v>
                </c:pt>
                <c:pt idx="12">
                  <c:v>2.2350425799999982</c:v>
                </c:pt>
              </c:numCache>
            </c:numRef>
          </c:yVal>
          <c:smooth val="0"/>
        </c:ser>
        <c:ser>
          <c:idx val="2"/>
          <c:order val="2"/>
          <c:tx>
            <c:v>ppm x2 fit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lockmassvalidation_apr6_300!$T$2:$T$14</c:f>
              <c:numCache>
                <c:formatCode>General</c:formatCode>
                <c:ptCount val="13"/>
                <c:pt idx="0">
                  <c:v>-8.9634588435658458</c:v>
                </c:pt>
                <c:pt idx="1">
                  <c:v>-6.6192927274220779</c:v>
                </c:pt>
                <c:pt idx="2">
                  <c:v>-4.2761620758238763</c:v>
                </c:pt>
                <c:pt idx="3">
                  <c:v>-3.089118734003911</c:v>
                </c:pt>
                <c:pt idx="4">
                  <c:v>-2.6814358569208494</c:v>
                </c:pt>
                <c:pt idx="5">
                  <c:v>-1.84933822332669</c:v>
                </c:pt>
                <c:pt idx="6">
                  <c:v>-1.2492957385266905</c:v>
                </c:pt>
                <c:pt idx="7">
                  <c:v>-1.1586763344915241</c:v>
                </c:pt>
                <c:pt idx="8">
                  <c:v>-0.39259771548889688</c:v>
                </c:pt>
                <c:pt idx="9">
                  <c:v>-0.20165959785381204</c:v>
                </c:pt>
                <c:pt idx="10">
                  <c:v>0.12371829207639706</c:v>
                </c:pt>
                <c:pt idx="11">
                  <c:v>0.16789576407640538</c:v>
                </c:pt>
                <c:pt idx="12">
                  <c:v>-0.20264676392360315</c:v>
                </c:pt>
              </c:numCache>
            </c:numRef>
          </c:yVal>
          <c:smooth val="0"/>
        </c:ser>
        <c:ser>
          <c:idx val="3"/>
          <c:order val="3"/>
          <c:tx>
            <c:v>ppm x3 fit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lockmassvalidation_apr6_300!$U$2:$U$14</c:f>
              <c:numCache>
                <c:formatCode>General</c:formatCode>
                <c:ptCount val="13"/>
                <c:pt idx="0">
                  <c:v>-8.9343038553494303</c:v>
                </c:pt>
                <c:pt idx="1">
                  <c:v>-6.4928566795973497</c:v>
                </c:pt>
                <c:pt idx="2">
                  <c:v>-4.0985257539527176</c:v>
                </c:pt>
                <c:pt idx="3">
                  <c:v>-2.9046057135621735</c:v>
                </c:pt>
                <c:pt idx="4">
                  <c:v>-2.497628677746548</c:v>
                </c:pt>
                <c:pt idx="5">
                  <c:v>-1.6717220208893728</c:v>
                </c:pt>
                <c:pt idx="6">
                  <c:v>-1.0796427907592241</c:v>
                </c:pt>
                <c:pt idx="7">
                  <c:v>-0.99041266444486054</c:v>
                </c:pt>
                <c:pt idx="8">
                  <c:v>-0.23560765076291812</c:v>
                </c:pt>
                <c:pt idx="9">
                  <c:v>-4.5793233408608636E-2</c:v>
                </c:pt>
                <c:pt idx="10">
                  <c:v>0.28883476154569365</c:v>
                </c:pt>
                <c:pt idx="11">
                  <c:v>0.3826796546436313</c:v>
                </c:pt>
                <c:pt idx="12">
                  <c:v>0.12265427257998773</c:v>
                </c:pt>
              </c:numCache>
            </c:numRef>
          </c:yVal>
          <c:smooth val="0"/>
        </c:ser>
        <c:ser>
          <c:idx val="4"/>
          <c:order val="4"/>
          <c:tx>
            <c:v>ppm x4 fit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lockmassvalidation_apr6_300!$V$2:$V$14</c:f>
              <c:numCache>
                <c:formatCode>General</c:formatCode>
                <c:ptCount val="13"/>
                <c:pt idx="0">
                  <c:v>-8.8437990659065626</c:v>
                </c:pt>
                <c:pt idx="1">
                  <c:v>-6.5542354971650809</c:v>
                </c:pt>
                <c:pt idx="2">
                  <c:v>-4.0998147924257076</c:v>
                </c:pt>
                <c:pt idx="3">
                  <c:v>-2.8253659628342547</c:v>
                </c:pt>
                <c:pt idx="4">
                  <c:v>-2.3878865232324884</c:v>
                </c:pt>
                <c:pt idx="5">
                  <c:v>-1.5026653890565207</c:v>
                </c:pt>
                <c:pt idx="6">
                  <c:v>-0.87715887669777004</c:v>
                </c:pt>
                <c:pt idx="7">
                  <c:v>-0.78412227388227507</c:v>
                </c:pt>
                <c:pt idx="8">
                  <c:v>-1.9093311346182418E-2</c:v>
                </c:pt>
                <c:pt idx="9">
                  <c:v>0.16443767200262727</c:v>
                </c:pt>
                <c:pt idx="10">
                  <c:v>0.47691579624843428</c:v>
                </c:pt>
                <c:pt idx="11">
                  <c:v>0.600155683979537</c:v>
                </c:pt>
                <c:pt idx="12">
                  <c:v>0.58262461064714444</c:v>
                </c:pt>
              </c:numCache>
            </c:numRef>
          </c:yVal>
          <c:smooth val="0"/>
        </c:ser>
        <c:ser>
          <c:idx val="5"/>
          <c:order val="5"/>
          <c:tx>
            <c:v>ppm log fit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lockmassvalidation_apr6_300!$P$2:$P$14</c:f>
              <c:numCache>
                <c:formatCode>General</c:formatCode>
                <c:ptCount val="13"/>
                <c:pt idx="0">
                  <c:v>157.12340499999999</c:v>
                </c:pt>
                <c:pt idx="1">
                  <c:v>179.03498500000001</c:v>
                </c:pt>
                <c:pt idx="2">
                  <c:v>205.15979000000002</c:v>
                </c:pt>
                <c:pt idx="3">
                  <c:v>221.08193500000002</c:v>
                </c:pt>
                <c:pt idx="4">
                  <c:v>227.20165399999999</c:v>
                </c:pt>
                <c:pt idx="5">
                  <c:v>241.21730500000001</c:v>
                </c:pt>
                <c:pt idx="6">
                  <c:v>253.21730500000001</c:v>
                </c:pt>
                <c:pt idx="7">
                  <c:v>255.232955</c:v>
                </c:pt>
                <c:pt idx="8">
                  <c:v>276.09444999999999</c:v>
                </c:pt>
                <c:pt idx="9">
                  <c:v>283.26425499999999</c:v>
                </c:pt>
                <c:pt idx="10">
                  <c:v>302.11009999999999</c:v>
                </c:pt>
                <c:pt idx="11">
                  <c:v>326.11009999999999</c:v>
                </c:pt>
                <c:pt idx="12">
                  <c:v>350.11009999999999</c:v>
                </c:pt>
              </c:numCache>
            </c:numRef>
          </c:xVal>
          <c:yVal>
            <c:numRef>
              <c:f>lockmassvalidation_apr6_300!$W$2:$W$14</c:f>
              <c:numCache>
                <c:formatCode>General</c:formatCode>
                <c:ptCount val="13"/>
                <c:pt idx="0">
                  <c:v>-7.5327312662474313</c:v>
                </c:pt>
                <c:pt idx="1">
                  <c:v>-6.0052995660508586</c:v>
                </c:pt>
                <c:pt idx="2">
                  <c:v>-4.411667074528367</c:v>
                </c:pt>
                <c:pt idx="3">
                  <c:v>-3.5371594608498143</c:v>
                </c:pt>
                <c:pt idx="4">
                  <c:v>-3.2176957890241269</c:v>
                </c:pt>
                <c:pt idx="5">
                  <c:v>-2.5173309696886577</c:v>
                </c:pt>
                <c:pt idx="6">
                  <c:v>-1.9492980125396429</c:v>
                </c:pt>
                <c:pt idx="7">
                  <c:v>-1.8565328773906913</c:v>
                </c:pt>
                <c:pt idx="8">
                  <c:v>-0.93730669733798777</c:v>
                </c:pt>
                <c:pt idx="9">
                  <c:v>-0.6373513650615763</c:v>
                </c:pt>
                <c:pt idx="10">
                  <c:v>0.11626078952201624</c:v>
                </c:pt>
                <c:pt idx="11">
                  <c:v>1.0106501365981302</c:v>
                </c:pt>
                <c:pt idx="12">
                  <c:v>1.8414978144043062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0520"/>
        <c:axId val="411097016"/>
      </c:scatterChart>
      <c:valAx>
        <c:axId val="6862052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Exact Mass </a:t>
                </a:r>
                <a:r>
                  <a:rPr lang="en-CA" baseline="0"/>
                  <a:t>(+ mass of 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7016"/>
        <c:crosses val="autoZero"/>
        <c:crossBetween val="midCat"/>
      </c:valAx>
      <c:valAx>
        <c:axId val="4110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371474</xdr:colOff>
      <xdr:row>16</xdr:row>
      <xdr:rowOff>114300</xdr:rowOff>
    </xdr:from>
    <xdr:to>
      <xdr:col>28</xdr:col>
      <xdr:colOff>412749</xdr:colOff>
      <xdr:row>39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G1" workbookViewId="0">
      <selection activeCell="L10" sqref="L10"/>
    </sheetView>
  </sheetViews>
  <sheetFormatPr defaultRowHeight="14.5" x14ac:dyDescent="0.35"/>
  <cols>
    <col min="13" max="13" width="9.54296875" bestFit="1" customWidth="1"/>
    <col min="15" max="15" width="9.54296875" customWidth="1"/>
    <col min="16" max="16" width="11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5</v>
      </c>
      <c r="N1" t="s">
        <v>4</v>
      </c>
      <c r="O1" t="s">
        <v>19</v>
      </c>
      <c r="P1" t="s">
        <v>20</v>
      </c>
      <c r="Q1" t="s">
        <v>21</v>
      </c>
      <c r="S1" t="s">
        <v>26</v>
      </c>
      <c r="T1" t="s">
        <v>22</v>
      </c>
      <c r="U1" t="s">
        <v>24</v>
      </c>
      <c r="V1" t="s">
        <v>25</v>
      </c>
      <c r="W1" t="s">
        <v>23</v>
      </c>
    </row>
    <row r="2" spans="1:23" x14ac:dyDescent="0.35">
      <c r="A2">
        <v>126.904</v>
      </c>
      <c r="B2">
        <v>103999.0234375</v>
      </c>
      <c r="C2">
        <v>1</v>
      </c>
      <c r="D2">
        <v>126.90349999999999</v>
      </c>
      <c r="I2">
        <v>157.12200000000001</v>
      </c>
      <c r="J2">
        <v>58943.625</v>
      </c>
      <c r="K2">
        <v>3</v>
      </c>
      <c r="L2">
        <v>157.12200000000001</v>
      </c>
      <c r="M2" t="s">
        <v>8</v>
      </c>
      <c r="N2">
        <v>-8.93</v>
      </c>
      <c r="O2" s="3">
        <v>157.12285499999999</v>
      </c>
      <c r="P2">
        <f t="shared" ref="P2:P14" si="0">O2+0.00055</f>
        <v>157.12340499999999</v>
      </c>
      <c r="Q2">
        <f t="shared" ref="Q2:Q14" si="1">(L2-P2)/P2*10^6</f>
        <v>-8.9420159904058085</v>
      </c>
      <c r="S2">
        <f>(-13.8)+(0.0458*P2)</f>
        <v>-6.6037480510000011</v>
      </c>
      <c r="T2">
        <f t="shared" ref="T2:T14" si="2">(-0.00036*(P2^2)+(0.228*P2)+(-35.9))</f>
        <v>-8.9634588435658458</v>
      </c>
      <c r="U2">
        <f>(-39.4)+(0.273*P2)+((-0.000541)*P2^2)+((0.000000239)*P2^3)</f>
        <v>-8.9343038553494303</v>
      </c>
      <c r="V2">
        <f>(-11.4)+(-0.204*P2)+((0.00242)*P2^2)+((-0.00000771)*P2^3)+((0.00000000783)*P2^4)</f>
        <v>-8.8437990659065626</v>
      </c>
      <c r="W2">
        <f t="shared" ref="W2:W14" si="3">(11.7*LN(P2)+(-66.7))</f>
        <v>-7.5327312662474313</v>
      </c>
    </row>
    <row r="3" spans="1:23" x14ac:dyDescent="0.35">
      <c r="A3">
        <v>127.887</v>
      </c>
      <c r="B3">
        <v>113711.796875</v>
      </c>
      <c r="C3">
        <v>1</v>
      </c>
      <c r="D3">
        <v>127.88720000000001</v>
      </c>
      <c r="I3" s="2">
        <v>179.03450000000001</v>
      </c>
      <c r="J3">
        <v>11000</v>
      </c>
      <c r="K3">
        <v>3</v>
      </c>
      <c r="L3">
        <v>179.03380000000001</v>
      </c>
      <c r="M3" t="s">
        <v>16</v>
      </c>
      <c r="N3">
        <v>-6.6</v>
      </c>
      <c r="O3" s="3">
        <v>179.034435</v>
      </c>
      <c r="P3">
        <f t="shared" si="0"/>
        <v>179.03498500000001</v>
      </c>
      <c r="Q3">
        <f t="shared" si="1"/>
        <v>-6.6188181041400487</v>
      </c>
      <c r="S3">
        <f t="shared" ref="S3:S14" si="4">(-13.8)+(0.0458*P3)</f>
        <v>-5.6001976869999996</v>
      </c>
      <c r="T3">
        <f t="shared" si="2"/>
        <v>-6.6192927274220779</v>
      </c>
      <c r="U3">
        <f t="shared" ref="U3:U14" si="5">(-39.4)+(0.273*P3)+((-0.000541)*P3^2)+((0.000000239)*P3^3)</f>
        <v>-6.4928566795973497</v>
      </c>
      <c r="V3">
        <f t="shared" ref="V3:V14" si="6">(-11.4)+(-0.204*P3)+((0.00242)*P3^2)+((-0.00000771)*P3^3)+((0.00000000783)*P3^4)</f>
        <v>-6.5542354971650809</v>
      </c>
      <c r="W3">
        <f t="shared" si="3"/>
        <v>-6.0052995660508586</v>
      </c>
    </row>
    <row r="4" spans="1:23" x14ac:dyDescent="0.35">
      <c r="A4">
        <v>129.88300000000001</v>
      </c>
      <c r="B4">
        <v>18160.03125</v>
      </c>
      <c r="C4">
        <v>1</v>
      </c>
      <c r="D4">
        <v>129.88310000000001</v>
      </c>
      <c r="I4" s="2">
        <v>205.15889999999999</v>
      </c>
      <c r="J4">
        <v>100000</v>
      </c>
      <c r="K4">
        <v>1</v>
      </c>
      <c r="L4">
        <v>205.15889999999999</v>
      </c>
      <c r="M4" t="s">
        <v>7</v>
      </c>
      <c r="N4">
        <v>-4.33</v>
      </c>
      <c r="O4" s="3">
        <v>205.15924000000001</v>
      </c>
      <c r="P4">
        <f t="shared" si="0"/>
        <v>205.15979000000002</v>
      </c>
      <c r="Q4">
        <f t="shared" si="1"/>
        <v>-4.3380820385256911</v>
      </c>
      <c r="S4">
        <f t="shared" si="4"/>
        <v>-4.4036816180000002</v>
      </c>
      <c r="T4">
        <f t="shared" si="2"/>
        <v>-4.2761620758238763</v>
      </c>
      <c r="U4">
        <f t="shared" si="5"/>
        <v>-4.0985257539527176</v>
      </c>
      <c r="V4">
        <f t="shared" si="6"/>
        <v>-4.0998147924257076</v>
      </c>
      <c r="W4">
        <f t="shared" si="3"/>
        <v>-4.411667074528367</v>
      </c>
    </row>
    <row r="5" spans="1:23" x14ac:dyDescent="0.35">
      <c r="A5" s="1">
        <v>205.15889999999999</v>
      </c>
      <c r="B5">
        <v>100000</v>
      </c>
      <c r="C5">
        <v>1</v>
      </c>
      <c r="D5">
        <v>205.15889999999999</v>
      </c>
      <c r="E5" t="s">
        <v>7</v>
      </c>
      <c r="F5">
        <v>-4.33</v>
      </c>
      <c r="I5" s="2">
        <v>221.08170000000001</v>
      </c>
      <c r="J5">
        <v>3500</v>
      </c>
      <c r="K5">
        <v>3</v>
      </c>
      <c r="L5">
        <v>221.0813</v>
      </c>
      <c r="M5" t="s">
        <v>17</v>
      </c>
      <c r="N5">
        <v>-2.86</v>
      </c>
      <c r="O5" s="3">
        <v>221.08138500000001</v>
      </c>
      <c r="P5">
        <f t="shared" si="0"/>
        <v>221.08193500000002</v>
      </c>
      <c r="Q5">
        <f t="shared" si="1"/>
        <v>-2.8722382948964893</v>
      </c>
      <c r="S5">
        <f t="shared" si="4"/>
        <v>-3.6744473769999999</v>
      </c>
      <c r="T5">
        <f t="shared" si="2"/>
        <v>-3.089118734003911</v>
      </c>
      <c r="U5">
        <f t="shared" si="5"/>
        <v>-2.9046057135621735</v>
      </c>
      <c r="V5">
        <f t="shared" si="6"/>
        <v>-2.8253659628342547</v>
      </c>
      <c r="W5">
        <f t="shared" si="3"/>
        <v>-3.5371594608498143</v>
      </c>
    </row>
    <row r="6" spans="1:23" x14ac:dyDescent="0.35">
      <c r="A6">
        <v>227.20099999999999</v>
      </c>
      <c r="B6">
        <v>87968.1796875</v>
      </c>
      <c r="C6">
        <v>1</v>
      </c>
      <c r="D6">
        <v>227.20099999999999</v>
      </c>
      <c r="E6" t="s">
        <v>6</v>
      </c>
      <c r="F6">
        <v>-2.88</v>
      </c>
      <c r="I6">
        <v>227.20099999999999</v>
      </c>
      <c r="J6">
        <v>87968.1796875</v>
      </c>
      <c r="K6">
        <v>1</v>
      </c>
      <c r="L6">
        <v>227.20099999999999</v>
      </c>
      <c r="M6" t="s">
        <v>6</v>
      </c>
      <c r="N6">
        <v>-2.88</v>
      </c>
      <c r="O6" s="3">
        <v>227.20110399999999</v>
      </c>
      <c r="P6">
        <f t="shared" si="0"/>
        <v>227.20165399999999</v>
      </c>
      <c r="Q6">
        <f t="shared" si="1"/>
        <v>-2.8785001714700011</v>
      </c>
      <c r="S6">
        <f t="shared" si="4"/>
        <v>-3.3941642468000008</v>
      </c>
      <c r="T6">
        <f t="shared" si="2"/>
        <v>-2.6814358569208494</v>
      </c>
      <c r="U6">
        <f t="shared" si="5"/>
        <v>-2.497628677746548</v>
      </c>
      <c r="V6">
        <f t="shared" si="6"/>
        <v>-2.3878865232324884</v>
      </c>
      <c r="W6">
        <f t="shared" si="3"/>
        <v>-3.2176957890241269</v>
      </c>
    </row>
    <row r="7" spans="1:23" x14ac:dyDescent="0.35">
      <c r="I7">
        <v>241.21700000000001</v>
      </c>
      <c r="J7">
        <v>54384.82421875</v>
      </c>
      <c r="K7">
        <v>3</v>
      </c>
      <c r="L7">
        <v>241.21690000000001</v>
      </c>
      <c r="M7" t="s">
        <v>9</v>
      </c>
      <c r="N7">
        <v>-1.67</v>
      </c>
      <c r="O7" s="3">
        <v>241.21675500000001</v>
      </c>
      <c r="P7">
        <f t="shared" si="0"/>
        <v>241.21730500000001</v>
      </c>
      <c r="Q7">
        <f t="shared" si="1"/>
        <v>-1.6789840181684097</v>
      </c>
      <c r="S7">
        <f t="shared" si="4"/>
        <v>-2.7522474310000007</v>
      </c>
      <c r="T7">
        <f t="shared" si="2"/>
        <v>-1.84933822332669</v>
      </c>
      <c r="U7">
        <f t="shared" si="5"/>
        <v>-1.6717220208893728</v>
      </c>
      <c r="V7">
        <f t="shared" si="6"/>
        <v>-1.5026653890565207</v>
      </c>
      <c r="W7">
        <f t="shared" si="3"/>
        <v>-2.5173309696886577</v>
      </c>
    </row>
    <row r="8" spans="1:23" x14ac:dyDescent="0.35">
      <c r="A8">
        <v>126.904</v>
      </c>
      <c r="B8">
        <v>101339.5390625</v>
      </c>
      <c r="C8">
        <v>2</v>
      </c>
      <c r="D8">
        <v>126.90349999999999</v>
      </c>
      <c r="I8">
        <v>253.21700000000001</v>
      </c>
      <c r="J8">
        <v>44141.859375</v>
      </c>
      <c r="K8">
        <v>3</v>
      </c>
      <c r="L8">
        <v>253.21709999999999</v>
      </c>
      <c r="M8" t="s">
        <v>10</v>
      </c>
      <c r="N8">
        <v>-0.8</v>
      </c>
      <c r="O8" s="3">
        <v>253.21675500000001</v>
      </c>
      <c r="P8">
        <f t="shared" si="0"/>
        <v>253.21730500000001</v>
      </c>
      <c r="Q8">
        <f t="shared" si="1"/>
        <v>-0.80958131997509897</v>
      </c>
      <c r="S8">
        <f t="shared" si="4"/>
        <v>-2.2026474310000008</v>
      </c>
      <c r="T8">
        <f t="shared" si="2"/>
        <v>-1.2492957385266905</v>
      </c>
      <c r="U8">
        <f t="shared" si="5"/>
        <v>-1.0796427907592241</v>
      </c>
      <c r="V8">
        <f t="shared" si="6"/>
        <v>-0.87715887669777004</v>
      </c>
      <c r="W8">
        <f t="shared" si="3"/>
        <v>-1.9492980125396429</v>
      </c>
    </row>
    <row r="9" spans="1:23" x14ac:dyDescent="0.35">
      <c r="A9">
        <v>127.887</v>
      </c>
      <c r="B9">
        <v>109105.4765625</v>
      </c>
      <c r="C9">
        <v>2</v>
      </c>
      <c r="D9">
        <v>127.88720000000001</v>
      </c>
      <c r="I9">
        <v>255.233</v>
      </c>
      <c r="J9">
        <v>232552.21875</v>
      </c>
      <c r="K9">
        <v>3</v>
      </c>
      <c r="L9">
        <v>255.23269999999999</v>
      </c>
      <c r="M9" t="s">
        <v>11</v>
      </c>
      <c r="N9">
        <v>-0.99</v>
      </c>
      <c r="O9" s="3">
        <v>255.232405</v>
      </c>
      <c r="P9">
        <f t="shared" si="0"/>
        <v>255.232955</v>
      </c>
      <c r="Q9">
        <f t="shared" si="1"/>
        <v>-0.99908728482921105</v>
      </c>
      <c r="S9">
        <f t="shared" si="4"/>
        <v>-2.1103306610000008</v>
      </c>
      <c r="T9">
        <f t="shared" si="2"/>
        <v>-1.1586763344915241</v>
      </c>
      <c r="U9">
        <f t="shared" si="5"/>
        <v>-0.99041266444486054</v>
      </c>
      <c r="V9">
        <f t="shared" si="6"/>
        <v>-0.78412227388227507</v>
      </c>
      <c r="W9">
        <f t="shared" si="3"/>
        <v>-1.8565328773906913</v>
      </c>
    </row>
    <row r="10" spans="1:23" x14ac:dyDescent="0.35">
      <c r="A10">
        <v>129.88300000000001</v>
      </c>
      <c r="B10">
        <v>14690.8623046875</v>
      </c>
      <c r="C10">
        <v>2</v>
      </c>
      <c r="D10">
        <v>129.88310000000001</v>
      </c>
      <c r="I10">
        <v>276.09399999999999</v>
      </c>
      <c r="J10">
        <v>7361.69091796875</v>
      </c>
      <c r="K10">
        <v>3</v>
      </c>
      <c r="L10">
        <v>276.09429999999998</v>
      </c>
      <c r="M10" t="s">
        <v>12</v>
      </c>
      <c r="N10">
        <v>-0.54</v>
      </c>
      <c r="O10" s="3">
        <v>276.09390000000002</v>
      </c>
      <c r="P10">
        <f t="shared" si="0"/>
        <v>276.09444999999999</v>
      </c>
      <c r="Q10">
        <f t="shared" si="1"/>
        <v>-0.54329234078841626</v>
      </c>
      <c r="S10">
        <f t="shared" si="4"/>
        <v>-1.154874190000001</v>
      </c>
      <c r="T10">
        <f t="shared" si="2"/>
        <v>-0.39259771548889688</v>
      </c>
      <c r="U10">
        <f t="shared" si="5"/>
        <v>-0.23560765076291812</v>
      </c>
      <c r="V10">
        <f t="shared" si="6"/>
        <v>-1.9093311346182418E-2</v>
      </c>
      <c r="W10">
        <f t="shared" si="3"/>
        <v>-0.93730669733798777</v>
      </c>
    </row>
    <row r="11" spans="1:23" x14ac:dyDescent="0.35">
      <c r="A11">
        <v>227.20099999999999</v>
      </c>
      <c r="B11">
        <v>95677.96875</v>
      </c>
      <c r="C11">
        <v>2</v>
      </c>
      <c r="D11">
        <v>205.15889999999999</v>
      </c>
      <c r="E11" t="s">
        <v>7</v>
      </c>
      <c r="F11">
        <v>-4.33</v>
      </c>
      <c r="I11">
        <v>283.26400000000001</v>
      </c>
      <c r="J11">
        <v>55351.07421875</v>
      </c>
      <c r="K11">
        <v>3</v>
      </c>
      <c r="L11">
        <v>283.26420000000002</v>
      </c>
      <c r="M11" t="s">
        <v>13</v>
      </c>
      <c r="N11">
        <v>-0.19</v>
      </c>
      <c r="O11" s="3">
        <v>283.26370500000002</v>
      </c>
      <c r="P11">
        <f t="shared" si="0"/>
        <v>283.26425499999999</v>
      </c>
      <c r="Q11">
        <f t="shared" si="1"/>
        <v>-0.19416498553559181</v>
      </c>
      <c r="S11">
        <f t="shared" si="4"/>
        <v>-0.82649712100000094</v>
      </c>
      <c r="T11">
        <f t="shared" si="2"/>
        <v>-0.20165959785381204</v>
      </c>
      <c r="U11">
        <f t="shared" si="5"/>
        <v>-4.5793233408608636E-2</v>
      </c>
      <c r="V11">
        <f t="shared" si="6"/>
        <v>0.16443767200262727</v>
      </c>
      <c r="W11">
        <f t="shared" si="3"/>
        <v>-0.6373513650615763</v>
      </c>
    </row>
    <row r="12" spans="1:23" x14ac:dyDescent="0.35">
      <c r="A12" s="1">
        <v>205.15889999999999</v>
      </c>
      <c r="B12">
        <v>80000</v>
      </c>
      <c r="C12">
        <v>2</v>
      </c>
      <c r="D12">
        <v>227.20099999999999</v>
      </c>
      <c r="E12" t="s">
        <v>6</v>
      </c>
      <c r="F12">
        <v>-2.88</v>
      </c>
      <c r="I12">
        <v>302.11</v>
      </c>
      <c r="J12">
        <v>11499.759765625</v>
      </c>
      <c r="K12">
        <v>3</v>
      </c>
      <c r="L12">
        <v>302.11009999999999</v>
      </c>
      <c r="M12" t="s">
        <v>14</v>
      </c>
      <c r="N12">
        <v>0</v>
      </c>
      <c r="O12" s="3">
        <v>302.10955000000001</v>
      </c>
      <c r="P12">
        <f t="shared" si="0"/>
        <v>302.11009999999999</v>
      </c>
      <c r="Q12">
        <f t="shared" si="1"/>
        <v>0</v>
      </c>
      <c r="S12">
        <f t="shared" si="4"/>
        <v>3.6642579999998759E-2</v>
      </c>
      <c r="T12">
        <f t="shared" si="2"/>
        <v>0.12371829207639706</v>
      </c>
      <c r="U12">
        <f t="shared" si="5"/>
        <v>0.28883476154569365</v>
      </c>
      <c r="V12">
        <f t="shared" si="6"/>
        <v>0.47691579624843428</v>
      </c>
      <c r="W12">
        <f t="shared" si="3"/>
        <v>0.11626078952201624</v>
      </c>
    </row>
    <row r="13" spans="1:23" x14ac:dyDescent="0.35">
      <c r="I13">
        <v>326.11</v>
      </c>
      <c r="J13">
        <v>26374.39453125</v>
      </c>
      <c r="K13">
        <v>3</v>
      </c>
      <c r="L13">
        <v>326.11020000000002</v>
      </c>
      <c r="M13" t="s">
        <v>15</v>
      </c>
      <c r="N13">
        <v>0.31</v>
      </c>
      <c r="O13" s="3">
        <v>326.10955000000001</v>
      </c>
      <c r="P13">
        <f t="shared" si="0"/>
        <v>326.11009999999999</v>
      </c>
      <c r="Q13">
        <f t="shared" si="1"/>
        <v>0.30664490315308041</v>
      </c>
      <c r="S13">
        <f t="shared" si="4"/>
        <v>1.1358425799999985</v>
      </c>
      <c r="T13">
        <f t="shared" si="2"/>
        <v>0.16789576407640538</v>
      </c>
      <c r="U13">
        <f t="shared" si="5"/>
        <v>0.3826796546436313</v>
      </c>
      <c r="V13">
        <f t="shared" si="6"/>
        <v>0.600155683979537</v>
      </c>
      <c r="W13">
        <f t="shared" si="3"/>
        <v>1.0106501365981302</v>
      </c>
    </row>
    <row r="14" spans="1:23" x14ac:dyDescent="0.35">
      <c r="A14">
        <v>126.904</v>
      </c>
      <c r="B14">
        <v>91409.8359375</v>
      </c>
      <c r="C14">
        <v>3</v>
      </c>
      <c r="D14">
        <v>126.90349999999999</v>
      </c>
      <c r="I14">
        <v>350.11</v>
      </c>
      <c r="J14">
        <v>7879.529296875</v>
      </c>
      <c r="K14">
        <v>4</v>
      </c>
      <c r="L14">
        <v>350.11009999999999</v>
      </c>
      <c r="M14" t="s">
        <v>18</v>
      </c>
      <c r="N14">
        <v>0</v>
      </c>
      <c r="O14" s="3">
        <v>350.10955000000001</v>
      </c>
      <c r="P14">
        <f t="shared" si="0"/>
        <v>350.11009999999999</v>
      </c>
      <c r="Q14">
        <f t="shared" si="1"/>
        <v>0</v>
      </c>
      <c r="S14">
        <f t="shared" si="4"/>
        <v>2.2350425799999982</v>
      </c>
      <c r="T14">
        <f t="shared" si="2"/>
        <v>-0.20264676392360315</v>
      </c>
      <c r="U14">
        <f t="shared" si="5"/>
        <v>0.12265427257998773</v>
      </c>
      <c r="V14">
        <f t="shared" si="6"/>
        <v>0.58262461064714444</v>
      </c>
      <c r="W14">
        <f t="shared" si="3"/>
        <v>1.8414978144043062</v>
      </c>
    </row>
    <row r="15" spans="1:23" x14ac:dyDescent="0.35">
      <c r="A15">
        <v>127.887</v>
      </c>
      <c r="B15">
        <v>103456.4140625</v>
      </c>
      <c r="C15">
        <v>3</v>
      </c>
      <c r="D15">
        <v>127.88720000000001</v>
      </c>
    </row>
    <row r="16" spans="1:23" x14ac:dyDescent="0.35">
      <c r="A16">
        <v>157.12200000000001</v>
      </c>
      <c r="B16">
        <v>58943.625</v>
      </c>
      <c r="C16">
        <v>3</v>
      </c>
      <c r="D16">
        <v>157.12200000000001</v>
      </c>
      <c r="E16" t="s">
        <v>8</v>
      </c>
      <c r="F16">
        <v>-8.93</v>
      </c>
    </row>
    <row r="17" spans="1:9" x14ac:dyDescent="0.35">
      <c r="A17" s="1">
        <v>179.03450000000001</v>
      </c>
      <c r="B17">
        <v>11000</v>
      </c>
      <c r="C17">
        <v>3</v>
      </c>
      <c r="D17">
        <v>179.03380000000001</v>
      </c>
      <c r="E17" t="s">
        <v>16</v>
      </c>
      <c r="F17">
        <v>-6.6</v>
      </c>
    </row>
    <row r="18" spans="1:9" x14ac:dyDescent="0.35">
      <c r="A18" s="1">
        <v>205.15889999999999</v>
      </c>
      <c r="B18">
        <v>114000</v>
      </c>
      <c r="C18">
        <v>3</v>
      </c>
      <c r="D18">
        <v>205.15889999999999</v>
      </c>
      <c r="E18" t="s">
        <v>7</v>
      </c>
      <c r="F18">
        <v>-4.33</v>
      </c>
    </row>
    <row r="19" spans="1:9" x14ac:dyDescent="0.35">
      <c r="A19" s="1">
        <v>221.08170000000001</v>
      </c>
      <c r="B19">
        <v>3500</v>
      </c>
      <c r="C19">
        <v>3</v>
      </c>
      <c r="D19">
        <v>221.0813</v>
      </c>
      <c r="E19" t="s">
        <v>17</v>
      </c>
      <c r="F19">
        <v>-2.86</v>
      </c>
    </row>
    <row r="20" spans="1:9" x14ac:dyDescent="0.35">
      <c r="A20">
        <v>241.21700000000001</v>
      </c>
      <c r="B20">
        <v>54384.82421875</v>
      </c>
      <c r="C20">
        <v>3</v>
      </c>
      <c r="D20">
        <v>241.21690000000001</v>
      </c>
      <c r="E20" t="s">
        <v>9</v>
      </c>
      <c r="F20">
        <v>-1.67</v>
      </c>
    </row>
    <row r="21" spans="1:9" x14ac:dyDescent="0.35">
      <c r="A21">
        <v>253.21700000000001</v>
      </c>
      <c r="B21">
        <v>44141.859375</v>
      </c>
      <c r="C21">
        <v>3</v>
      </c>
      <c r="D21">
        <v>253.21709999999999</v>
      </c>
      <c r="E21" t="s">
        <v>10</v>
      </c>
      <c r="F21">
        <v>-0.8</v>
      </c>
    </row>
    <row r="22" spans="1:9" x14ac:dyDescent="0.35">
      <c r="A22">
        <v>255.233</v>
      </c>
      <c r="B22">
        <v>232552.21875</v>
      </c>
      <c r="C22">
        <v>3</v>
      </c>
      <c r="D22">
        <v>255.23269999999999</v>
      </c>
      <c r="E22" t="s">
        <v>11</v>
      </c>
      <c r="F22">
        <v>-0.99</v>
      </c>
    </row>
    <row r="23" spans="1:9" x14ac:dyDescent="0.35">
      <c r="A23">
        <v>276.09399999999999</v>
      </c>
      <c r="B23">
        <v>7361.69091796875</v>
      </c>
      <c r="C23">
        <v>3</v>
      </c>
      <c r="D23">
        <v>276.09429999999998</v>
      </c>
      <c r="E23" t="s">
        <v>12</v>
      </c>
      <c r="F23">
        <v>-0.54</v>
      </c>
    </row>
    <row r="24" spans="1:9" x14ac:dyDescent="0.35">
      <c r="A24">
        <v>283.26400000000001</v>
      </c>
      <c r="B24">
        <v>55351.07421875</v>
      </c>
      <c r="C24">
        <v>3</v>
      </c>
      <c r="D24">
        <v>283.26420000000002</v>
      </c>
      <c r="E24" t="s">
        <v>13</v>
      </c>
      <c r="F24">
        <v>-0.19</v>
      </c>
    </row>
    <row r="25" spans="1:9" x14ac:dyDescent="0.35">
      <c r="A25">
        <v>302.11</v>
      </c>
      <c r="B25">
        <v>11499.759765625</v>
      </c>
      <c r="C25">
        <v>3</v>
      </c>
      <c r="D25">
        <v>302.11009999999999</v>
      </c>
      <c r="E25" t="s">
        <v>14</v>
      </c>
      <c r="F25">
        <v>0</v>
      </c>
    </row>
    <row r="26" spans="1:9" x14ac:dyDescent="0.35">
      <c r="A26">
        <v>326.11</v>
      </c>
      <c r="B26">
        <v>26374.39453125</v>
      </c>
      <c r="C26">
        <v>3</v>
      </c>
      <c r="D26">
        <v>326.11020000000002</v>
      </c>
      <c r="E26" t="s">
        <v>15</v>
      </c>
      <c r="F26">
        <v>0.31</v>
      </c>
    </row>
    <row r="28" spans="1:9" x14ac:dyDescent="0.35">
      <c r="A28">
        <v>126.904</v>
      </c>
      <c r="B28">
        <v>66196.140625</v>
      </c>
      <c r="C28">
        <v>4</v>
      </c>
    </row>
    <row r="29" spans="1:9" x14ac:dyDescent="0.35">
      <c r="A29" s="1">
        <v>179.03450000000001</v>
      </c>
      <c r="B29">
        <v>12550</v>
      </c>
      <c r="C29">
        <v>4</v>
      </c>
      <c r="D29">
        <v>179.03380000000001</v>
      </c>
      <c r="E29" t="s">
        <v>16</v>
      </c>
      <c r="F29">
        <v>-6.6</v>
      </c>
      <c r="H29" s="2"/>
    </row>
    <row r="30" spans="1:9" x14ac:dyDescent="0.35">
      <c r="A30">
        <v>205.15899999999999</v>
      </c>
      <c r="B30">
        <v>84745.8125</v>
      </c>
      <c r="C30">
        <v>4</v>
      </c>
      <c r="D30">
        <v>205.15889999999999</v>
      </c>
      <c r="E30" t="s">
        <v>7</v>
      </c>
      <c r="F30">
        <v>-4.33</v>
      </c>
      <c r="I30" s="2"/>
    </row>
    <row r="31" spans="1:9" x14ac:dyDescent="0.35">
      <c r="A31" s="1">
        <v>221.08170000000001</v>
      </c>
      <c r="B31">
        <v>4500</v>
      </c>
      <c r="C31">
        <v>4</v>
      </c>
      <c r="D31">
        <v>221.0813</v>
      </c>
      <c r="E31" t="s">
        <v>17</v>
      </c>
      <c r="F31">
        <v>-2.86</v>
      </c>
      <c r="I31" s="2"/>
    </row>
    <row r="32" spans="1:9" x14ac:dyDescent="0.35">
      <c r="A32">
        <v>227.20099999999999</v>
      </c>
      <c r="B32">
        <v>95222.0546875</v>
      </c>
      <c r="C32">
        <v>4</v>
      </c>
      <c r="D32">
        <v>227.20099999999999</v>
      </c>
      <c r="E32" t="s">
        <v>6</v>
      </c>
      <c r="F32">
        <v>-2.88</v>
      </c>
      <c r="I32" s="2"/>
    </row>
    <row r="33" spans="1:9" x14ac:dyDescent="0.35">
      <c r="A33">
        <v>255.233</v>
      </c>
      <c r="B33">
        <v>198818.828125</v>
      </c>
      <c r="C33">
        <v>4</v>
      </c>
      <c r="D33">
        <v>255.23269999999999</v>
      </c>
      <c r="E33" t="s">
        <v>11</v>
      </c>
      <c r="F33">
        <v>-0.99</v>
      </c>
      <c r="I33" s="2"/>
    </row>
    <row r="34" spans="1:9" x14ac:dyDescent="0.35">
      <c r="A34">
        <v>283.26400000000001</v>
      </c>
      <c r="B34">
        <v>52801.6796875</v>
      </c>
      <c r="C34">
        <v>4</v>
      </c>
      <c r="D34">
        <v>283.26420000000002</v>
      </c>
      <c r="E34" t="s">
        <v>13</v>
      </c>
      <c r="F34">
        <v>-0.19</v>
      </c>
      <c r="I34" s="2"/>
    </row>
    <row r="35" spans="1:9" x14ac:dyDescent="0.35">
      <c r="A35">
        <v>302.11</v>
      </c>
      <c r="B35">
        <v>3245.73657226562</v>
      </c>
      <c r="C35">
        <v>4</v>
      </c>
      <c r="D35">
        <v>302.11009999999999</v>
      </c>
      <c r="E35" t="s">
        <v>14</v>
      </c>
      <c r="F35">
        <v>0</v>
      </c>
      <c r="I35" s="2"/>
    </row>
    <row r="36" spans="1:9" x14ac:dyDescent="0.35">
      <c r="A36">
        <v>326.11</v>
      </c>
      <c r="B36">
        <v>17347.720703125</v>
      </c>
      <c r="C36">
        <v>4</v>
      </c>
      <c r="D36">
        <v>326.11020000000002</v>
      </c>
      <c r="E36" t="s">
        <v>15</v>
      </c>
      <c r="F36">
        <v>0.31</v>
      </c>
    </row>
    <row r="37" spans="1:9" x14ac:dyDescent="0.35">
      <c r="A37">
        <v>350.11</v>
      </c>
      <c r="B37">
        <v>7879.529296875</v>
      </c>
      <c r="C37">
        <v>4</v>
      </c>
      <c r="D37">
        <v>350.11009999999999</v>
      </c>
      <c r="E37" t="s">
        <v>18</v>
      </c>
      <c r="F37">
        <v>0</v>
      </c>
    </row>
  </sheetData>
  <sortState ref="I2:Q14">
    <sortCondition ref="O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lockmassvalidation_apr6_300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Kutarna</dc:creator>
  <cp:lastModifiedBy>skutarna</cp:lastModifiedBy>
  <dcterms:created xsi:type="dcterms:W3CDTF">2018-04-09T19:43:20Z</dcterms:created>
  <dcterms:modified xsi:type="dcterms:W3CDTF">2018-04-30T20:34:57Z</dcterms:modified>
</cp:coreProperties>
</file>