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tud\Downloads\"/>
    </mc:Choice>
  </mc:AlternateContent>
  <xr:revisionPtr revIDLastSave="0" documentId="13_ncr:1_{84148461-FEB9-45AD-A014-0894EB055747}" xr6:coauthVersionLast="36" xr6:coauthVersionMax="36" xr10:uidLastSave="{00000000-0000-0000-0000-000000000000}"/>
  <bookViews>
    <workbookView xWindow="0" yWindow="0" windowWidth="16875" windowHeight="11910" xr2:uid="{00000000-000D-0000-FFFF-FFFF00000000}"/>
  </bookViews>
  <sheets>
    <sheet name="ЗАДАНИЕ1" sheetId="19" r:id="rId1"/>
    <sheet name="ЗАДАНИЕ2" sheetId="37" r:id="rId2"/>
    <sheet name="ЗАДАНИЕ3" sheetId="40" r:id="rId3"/>
    <sheet name="ЗАДАНИЕ4" sheetId="41" r:id="rId4"/>
  </sheets>
  <externalReferences>
    <externalReference r:id="rId5"/>
    <externalReference r:id="rId6"/>
  </externalReferences>
  <definedNames>
    <definedName name="__IntlFixup" hidden="1">TRUE</definedName>
    <definedName name="AccessDatabase" hidden="1">"C:\My Documents\MAUI MALL1.mdb"</definedName>
    <definedName name="ACwvu.CapersView." localSheetId="1" hidden="1">[1]MASTER!#REF!</definedName>
    <definedName name="ACwvu.CapersView." localSheetId="2" hidden="1">[1]MASTER!#REF!</definedName>
    <definedName name="ACwvu.CapersView." localSheetId="3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1" hidden="1">[1]MASTER!#REF!</definedName>
    <definedName name="Cwvu.CapersView." localSheetId="2" hidden="1">[1]MASTER!#REF!</definedName>
    <definedName name="Cwvu.CapersView." localSheetId="3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localSheetId="2" hidden="1">[1]MASTER!#REF!</definedName>
    <definedName name="Cwvu.Japan_Capers_Ed_Pub." localSheetId="3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0" hidden="1">{"'PRODUCTIONCOST SHEET'!$B$3:$G$48"}</definedName>
    <definedName name="HTML_Control" localSheetId="1" hidden="1">{"'PRODUCTIONCOST SHEET'!$B$3:$G$48"}</definedName>
    <definedName name="HTML_Control" localSheetId="2" hidden="1">{"'PRODUCTIONCOST SHEET'!$B$3:$G$48"}</definedName>
    <definedName name="HTML_Control" localSheetId="3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1" hidden="1">[1]MASTER!#REF!</definedName>
    <definedName name="Swvu.CapersView." localSheetId="2" hidden="1">[1]MASTER!#REF!</definedName>
    <definedName name="Swvu.CapersView." localSheetId="3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0" hidden="1">{#N/A,#N/A,FALSE,"DI 2 YEAR MASTER SCHEDULE"}</definedName>
    <definedName name="wrn.CapersPlotter." localSheetId="1" hidden="1">{#N/A,#N/A,FALSE,"DI 2 YEAR MASTER SCHEDULE"}</definedName>
    <definedName name="wrn.CapersPlotter." localSheetId="2" hidden="1">{#N/A,#N/A,FALSE,"DI 2 YEAR MASTER SCHEDULE"}</definedName>
    <definedName name="wrn.CapersPlotter." localSheetId="3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localSheetId="1" hidden="1">{#N/A,#N/A,FALSE,"DI 2 YEAR MASTER SCHEDULE"}</definedName>
    <definedName name="wrn.Edutainment._.Priority._.List." localSheetId="2" hidden="1">{#N/A,#N/A,FALSE,"DI 2 YEAR MASTER SCHEDULE"}</definedName>
    <definedName name="wrn.Edutainment._.Priority._.List." localSheetId="3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localSheetId="1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localSheetId="3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localSheetId="1" hidden="1">{#N/A,#N/A,FALSE,"DI 2 YEAR MASTER SCHEDULE"}</definedName>
    <definedName name="wrn.Priority._.list." localSheetId="2" hidden="1">{#N/A,#N/A,FALSE,"DI 2 YEAR MASTER SCHEDULE"}</definedName>
    <definedName name="wrn.Priority._.list." localSheetId="3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localSheetId="1" hidden="1">{#N/A,#N/A,FALSE,"PRJCTED MNTHLY QTY's"}</definedName>
    <definedName name="wrn.Prjcted._.Mnthly._.Qtys." localSheetId="2" hidden="1">{#N/A,#N/A,FALSE,"PRJCTED MNTHLY QTY's"}</definedName>
    <definedName name="wrn.Prjcted._.Mnthly._.Qtys." localSheetId="3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localSheetId="1" hidden="1">{#N/A,#N/A,FALSE,"PRJCTED QTRLY $'s"}</definedName>
    <definedName name="wrn.Prjcted._.Qtrly._.Dollars." localSheetId="2" hidden="1">{#N/A,#N/A,FALSE,"PRJCTED QTRLY $'s"}</definedName>
    <definedName name="wrn.Prjcted._.Qtrly._.Dollars." localSheetId="3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localSheetId="1" hidden="1">{#N/A,#N/A,FALSE,"PRJCTED QTRLY QTY's"}</definedName>
    <definedName name="wrn.Prjcted._.Qtrly._.Qtys." localSheetId="2" hidden="1">{#N/A,#N/A,FALSE,"PRJCTED QTRLY QTY's"}</definedName>
    <definedName name="wrn.Prjcted._.Qtrly._.Qtys." localSheetId="3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localSheetId="1" hidden="1">{"QUARTERLY VIEW",#N/A,FALSE,"YEAR TOTAL"}</definedName>
    <definedName name="wrn.QUARTERLY._.VIEW." localSheetId="2" hidden="1">{"QUARTERLY VIEW",#N/A,FALSE,"YEAR TOTAL"}</definedName>
    <definedName name="wrn.QUARTERLY._.VIEW." localSheetId="3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localSheetId="1" hidden="1">{#N/A,#N/A,FALSE,"YEAR TOTAL"}</definedName>
    <definedName name="wrn.YEAR._.VIEW." localSheetId="2" hidden="1">{#N/A,#N/A,FALSE,"YEAR TOTAL"}</definedName>
    <definedName name="wrn.YEAR._.VIEW." localSheetId="3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localSheetId="2" hidden="1">[1]MASTER!#REF!,[1]MASTER!#REF!,[1]MASTER!#REF!,[1]MASTER!#REF!,[1]MASTER!#REF!,[1]MASTER!#REF!,[1]MASTER!#REF!,[1]MASTER!$A$98:$IV$272</definedName>
    <definedName name="Z_9A428CE1_B4D9_11D0_A8AA_0000C071AEE7_.wvu.Rows" localSheetId="3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з" localSheetId="0" hidden="1">{"программа",#N/A,TRUE,"lessons";"продажа оргтехники",#N/A,TRUE,"образец"}</definedName>
    <definedName name="з" localSheetId="1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localSheetId="1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localSheetId="3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91029"/>
</workbook>
</file>

<file path=xl/calcChain.xml><?xml version="1.0" encoding="utf-8"?>
<calcChain xmlns="http://schemas.openxmlformats.org/spreadsheetml/2006/main">
  <c r="F4" i="41" l="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3" i="41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" i="40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" i="40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3" i="37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" i="19"/>
  <c r="I8" i="41" l="1"/>
  <c r="I7" i="41"/>
  <c r="I4" i="41"/>
  <c r="L3" i="37" l="1"/>
  <c r="L4" i="37"/>
  <c r="L5" i="37"/>
  <c r="I2" i="19" l="1"/>
  <c r="I4" i="19" l="1"/>
  <c r="I5" i="19"/>
</calcChain>
</file>

<file path=xl/sharedStrings.xml><?xml version="1.0" encoding="utf-8"?>
<sst xmlns="http://schemas.openxmlformats.org/spreadsheetml/2006/main" count="166" uniqueCount="59">
  <si>
    <t>Итого</t>
  </si>
  <si>
    <t>Премия</t>
  </si>
  <si>
    <t>Стаж работы</t>
  </si>
  <si>
    <t>Ф.И.О.</t>
  </si>
  <si>
    <t>Вывод</t>
  </si>
  <si>
    <t>Группа 1</t>
  </si>
  <si>
    <t>Группа 2</t>
  </si>
  <si>
    <t>№</t>
  </si>
  <si>
    <t>Ангелочкин Антон Алексеевич</t>
  </si>
  <si>
    <t>Везунчиков Виктор Васильевич</t>
  </si>
  <si>
    <t>Веселый Василий Викторович</t>
  </si>
  <si>
    <t>Добрейший Даниил Дмитриевич</t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</si>
  <si>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</si>
  <si>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</si>
  <si>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</si>
  <si>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</si>
  <si>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</si>
  <si>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</si>
  <si>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</si>
  <si>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</si>
  <si>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</si>
  <si>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</si>
  <si>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</si>
  <si>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</si>
  <si>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</si>
  <si>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</si>
  <si>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</si>
  <si>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</si>
  <si>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</si>
  <si>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</si>
  <si>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</si>
  <si>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Количество детей</t>
  </si>
  <si>
    <t>Компенсация, руб</t>
  </si>
  <si>
    <t>Оклад, руб</t>
  </si>
  <si>
    <t>Премия, руб</t>
  </si>
  <si>
    <t>Стоимость путевки, руб</t>
  </si>
  <si>
    <t>Рабочая смена</t>
  </si>
  <si>
    <t>Доплата, руб</t>
  </si>
  <si>
    <t>Коэффициент надежности</t>
  </si>
  <si>
    <t>Бонус, руб</t>
  </si>
  <si>
    <t>Место отдыха</t>
  </si>
  <si>
    <t>Курорт "Счастливчик"</t>
  </si>
  <si>
    <t>д/о "Мечта"</t>
  </si>
  <si>
    <t>Дополнительные выплаты сотрудникам</t>
  </si>
  <si>
    <t>Отдел</t>
  </si>
  <si>
    <t>отдел</t>
  </si>
  <si>
    <t>ОНК</t>
  </si>
  <si>
    <t>ОТД</t>
  </si>
  <si>
    <t>ТКБ</t>
  </si>
  <si>
    <t>ОКЧ</t>
  </si>
  <si>
    <t>ОМА</t>
  </si>
  <si>
    <t>А</t>
  </si>
  <si>
    <t>Б</t>
  </si>
  <si>
    <t>В</t>
  </si>
  <si>
    <t>Г</t>
  </si>
  <si>
    <t>Класс доступа</t>
  </si>
  <si>
    <t>РМО</t>
  </si>
  <si>
    <t>Коэффициент</t>
  </si>
  <si>
    <t>Компенсация отдыха детей сотрудников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</si>
</sst>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-* #,##0.00&quot;р.&quot;_-;\-* #,##0.00&quot;р.&quot;_-;_-* &quot;-&quot;&quot;р.&quot;_-;_-@_-"/>
    <numFmt numFmtId="171" formatCode="0.0"/>
    <numFmt numFmtId="172" formatCode="_-* #,##0_р_._-;\-* #,##0_р_._-;_-* &quot;-&quot;??_р_._-;_-@_-"/>
  </numFmts>
  <fonts count="17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theme="6" tint="-0.249977111117893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b/>
      <sz val="14"/>
      <color theme="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158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5" fillId="0" borderId="0"/>
    <xf numFmtId="0" fontId="2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7" fillId="0" borderId="0">
      <alignment vertical="justify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3">
    <xf numFmtId="0" fontId="0" fillId="0" borderId="0" xfId="0"/>
    <xf numFmtId="0" fontId="8" fillId="4" borderId="0" xfId="0" applyFont="1" applyFill="1" applyAlignment="1">
      <alignment horizontal="centerContinuous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/>
    <xf numFmtId="0" fontId="10" fillId="0" borderId="1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70" fontId="9" fillId="0" borderId="0" xfId="0" applyNumberFormat="1" applyFont="1" applyFill="1" applyBorder="1" applyAlignment="1"/>
    <xf numFmtId="0" fontId="10" fillId="0" borderId="0" xfId="0" applyFont="1" applyBorder="1" applyAlignment="1">
      <alignment horizontal="center" vertical="center" wrapText="1"/>
    </xf>
    <xf numFmtId="2" fontId="10" fillId="0" borderId="0" xfId="0" applyNumberFormat="1" applyFont="1" applyBorder="1"/>
    <xf numFmtId="171" fontId="10" fillId="0" borderId="1" xfId="0" applyNumberFormat="1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0" xfId="0" applyFont="1"/>
    <xf numFmtId="0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wrapText="1"/>
    </xf>
    <xf numFmtId="166" fontId="9" fillId="0" borderId="1" xfId="2157" applyFont="1" applyFill="1" applyBorder="1" applyAlignment="1">
      <alignment horizontal="center" vertical="center" wrapText="1"/>
    </xf>
    <xf numFmtId="166" fontId="10" fillId="0" borderId="1" xfId="0" applyNumberFormat="1" applyFont="1" applyBorder="1"/>
    <xf numFmtId="166" fontId="9" fillId="0" borderId="1" xfId="0" applyNumberFormat="1" applyFont="1" applyFill="1" applyBorder="1" applyAlignment="1">
      <alignment vertical="center" wrapText="1"/>
    </xf>
    <xf numFmtId="166" fontId="10" fillId="0" borderId="1" xfId="2157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centerContinuous" vertical="center"/>
    </xf>
    <xf numFmtId="172" fontId="12" fillId="0" borderId="0" xfId="2157" applyNumberFormat="1" applyFont="1"/>
    <xf numFmtId="0" fontId="13" fillId="0" borderId="0" xfId="0" applyFont="1"/>
    <xf numFmtId="166" fontId="10" fillId="0" borderId="0" xfId="0" applyNumberFormat="1" applyFont="1" applyBorder="1"/>
    <xf numFmtId="0" fontId="10" fillId="0" borderId="0" xfId="0" applyFont="1" applyBorder="1"/>
    <xf numFmtId="172" fontId="9" fillId="0" borderId="1" xfId="2157" applyNumberFormat="1" applyFont="1" applyFill="1" applyBorder="1" applyAlignment="1"/>
    <xf numFmtId="0" fontId="10" fillId="3" borderId="2" xfId="0" applyFont="1" applyFill="1" applyBorder="1"/>
    <xf numFmtId="0" fontId="10" fillId="0" borderId="2" xfId="0" applyFont="1" applyFill="1" applyBorder="1"/>
    <xf numFmtId="0" fontId="14" fillId="4" borderId="0" xfId="0" applyFont="1" applyFill="1" applyAlignment="1">
      <alignment horizontal="centerContinuous" vertical="center"/>
    </xf>
    <xf numFmtId="0" fontId="15" fillId="4" borderId="0" xfId="0" applyFont="1" applyFill="1" applyAlignment="1">
      <alignment horizontal="centerContinuous"/>
    </xf>
    <xf numFmtId="0" fontId="16" fillId="0" borderId="0" xfId="0" applyFont="1"/>
    <xf numFmtId="0" fontId="16" fillId="0" borderId="0" xfId="0" applyFont="1" applyBorder="1" applyAlignment="1">
      <alignment horizontal="center" vertical="center" wrapText="1"/>
    </xf>
  </cellXfs>
  <cellStyles count="2158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Currency0" xfId="2146" xr:uid="{00000000-0005-0000-0000-000061080000}"/>
    <cellStyle name="Euro" xfId="2147" xr:uid="{00000000-0005-0000-0000-000062080000}"/>
    <cellStyle name="Normal1" xfId="2148" xr:uid="{00000000-0005-0000-0000-000063080000}"/>
    <cellStyle name="Денежный [0] 2" xfId="2153" xr:uid="{00000000-0005-0000-0000-000064080000}"/>
    <cellStyle name="Денежный 2" xfId="2154" xr:uid="{00000000-0005-0000-0000-000065080000}"/>
    <cellStyle name="Обычный" xfId="0" builtinId="0"/>
    <cellStyle name="Обычный 2" xfId="2155" xr:uid="{00000000-0005-0000-0000-000067080000}"/>
    <cellStyle name="Процентный 2" xfId="2156" xr:uid="{00000000-0005-0000-0000-000068080000}"/>
    <cellStyle name="Стиль 1" xfId="2149" xr:uid="{00000000-0005-0000-0000-000069080000}"/>
    <cellStyle name="Стиль_названий" xfId="2152" xr:uid="{00000000-0005-0000-0000-00006A080000}"/>
    <cellStyle name="Тысячи [0]_Лист1" xfId="2150" xr:uid="{00000000-0005-0000-0000-00006B080000}"/>
    <cellStyle name="Тысячи_Лист1" xfId="2151" xr:uid="{00000000-0005-0000-0000-00006C080000}"/>
    <cellStyle name="Финансовый" xfId="2157" builtinId="3"/>
  </cellStyles>
  <dxfs count="0"/>
  <tableStyles count="0" defaultTableStyle="TableStyleMedium9" defaultPivotStyle="PivotStyleLight16"/>
  <colors>
    <mruColors>
      <color rgb="FFFFCCCC"/>
      <color rgb="FF2A0264"/>
      <color rgb="FF000066"/>
      <color rgb="FFFF0000"/>
      <color rgb="FFFEF1E6"/>
      <color rgb="FFFF66CC"/>
      <color rgb="FFFFCCFF"/>
      <color rgb="FFFFCC99"/>
      <color rgb="FF6666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6</xdr:row>
      <xdr:rowOff>76201</xdr:rowOff>
    </xdr:from>
    <xdr:to>
      <xdr:col>13</xdr:col>
      <xdr:colOff>142874</xdr:colOff>
      <xdr:row>18</xdr:row>
      <xdr:rowOff>104775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419849" y="1181101"/>
          <a:ext cx="5476875" cy="22002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премию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сотрудникам (в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исходя из условия: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стаж работы превышает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лет, то премия составляет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30%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оклада, в противном случае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5000 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результат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аписать вывод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итог сотрудника свыше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55 тыс р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Группа 1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(значение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</a:t>
          </a:r>
          <a:b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</a:b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иначе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Группа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(значение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результаты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263526</xdr:colOff>
      <xdr:row>8</xdr:row>
      <xdr:rowOff>41274</xdr:rowOff>
    </xdr:from>
    <xdr:to>
      <xdr:col>20</xdr:col>
      <xdr:colOff>206376</xdr:colOff>
      <xdr:row>21</xdr:row>
      <xdr:rowOff>57150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807451" y="1784349"/>
          <a:ext cx="7839075" cy="23685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доплаты сотрудникам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G3:G25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размере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тыс.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которые работают в 1-ю или в 3-ю смены. Сравнить результат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L3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оощрить сотрудников бонусом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H3:H25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размере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 тыс.руб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только тех, которые работают более 5 лет и при этом их коэффициент надежности не менее 0,8. Сравнить результат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L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ачислить годовую премию сотрудникам как коэффициент премии от оклада в зависимости от стажа работы: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стаже менее 5 лет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стаже от 5 до 10 лет включительно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стаже свыше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Сравнить результат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L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ячейки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314326</xdr:colOff>
      <xdr:row>6</xdr:row>
      <xdr:rowOff>123825</xdr:rowOff>
    </xdr:from>
    <xdr:to>
      <xdr:col>12</xdr:col>
      <xdr:colOff>133350</xdr:colOff>
      <xdr:row>20</xdr:row>
      <xdr:rowOff>9525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172326" y="1228725"/>
          <a:ext cx="4648199" cy="24193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E2:E24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класс доступа сотрудника в зависимости от отдела, в котором он работает. Данные по классу доступа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случае, если отдел в таблице не указан, то считать класс доступа -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корректировать результат расчета премии сотрудников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F2:F24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как произведение коэффициента и оклада. Коэффициенты каждого отдела для расчета премий указаны в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H2:J6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отсутствии числового значения коэффициента и отдела в таблице, вывести нулевое значение.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9</xdr:row>
      <xdr:rowOff>171449</xdr:rowOff>
    </xdr:from>
    <xdr:to>
      <xdr:col>11</xdr:col>
      <xdr:colOff>276225</xdr:colOff>
      <xdr:row>26</xdr:row>
      <xdr:rowOff>57150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362951" y="1914524"/>
          <a:ext cx="4667249" cy="29622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сумму компенсации отдыха детей сотрудников, которая зависит от количества детей и составляет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 от стоимости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путевки (значение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каждого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ребенка: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ребенок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детей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30%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детей и более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45%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результат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значением ячеки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место отдыха детей. Если сотрудник отработал в компании не менее 3-х лет и у него не менее 2-х детей, то Курорт "Счастливчик" (значение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остальных случаях - д/о "Мечта" (значение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результат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 значениями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J8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25"/>
  <sheetViews>
    <sheetView showGridLines="0" tabSelected="1" workbookViewId="0">
      <selection activeCell="F2" sqref="F2:F24"/>
    </sheetView>
  </sheetViews>
  <sheetFormatPr defaultRowHeight="14.25" x14ac:dyDescent="0.2"/>
  <cols>
    <col min="1" max="1" width="3.5703125" style="13" bestFit="1" customWidth="1"/>
    <col min="2" max="2" width="36.7109375" style="13" bestFit="1" customWidth="1"/>
    <col min="3" max="3" width="14.7109375" style="13" customWidth="1"/>
    <col min="4" max="4" width="12.7109375" style="13" bestFit="1" customWidth="1"/>
    <col min="5" max="5" width="14.5703125" style="13" bestFit="1" customWidth="1"/>
    <col min="6" max="6" width="12.28515625" style="13" customWidth="1"/>
    <col min="7" max="7" width="17.140625" style="13" customWidth="1"/>
    <col min="8" max="8" width="9.140625" style="13"/>
    <col min="9" max="9" width="16.5703125" style="13" bestFit="1" customWidth="1"/>
    <col min="10" max="10" width="13.42578125" style="13" bestFit="1" customWidth="1"/>
    <col min="11" max="16384" width="9.140625" style="13"/>
  </cols>
  <sheetData>
    <row r="1" spans="1:10" ht="15" x14ac:dyDescent="0.2">
      <c r="A1" s="2" t="s">
        <v>7</v>
      </c>
      <c r="B1" s="2" t="s">
        <v>3</v>
      </c>
      <c r="C1" s="2" t="s">
        <v>2</v>
      </c>
      <c r="D1" s="2" t="s">
        <v>33</v>
      </c>
      <c r="E1" s="3" t="s">
        <v>1</v>
      </c>
      <c r="F1" s="3" t="s">
        <v>4</v>
      </c>
    </row>
    <row r="2" spans="1:10" ht="15" x14ac:dyDescent="0.25">
      <c r="A2" s="4">
        <v>1</v>
      </c>
      <c r="B2" s="4" t="s">
        <v>8</v>
      </c>
      <c r="C2" s="4">
        <v>7</v>
      </c>
      <c r="D2" s="4">
        <v>55000</v>
      </c>
      <c r="E2" s="15">
        <f>IF(C2&gt;8,0.3*D2,5000)</f>
        <v>5000</v>
      </c>
      <c r="F2" s="15" t="str">
        <f>IF(D2+E2&gt;55000,$H$4,$H$5)</f>
        <v>Группа 1</v>
      </c>
      <c r="H2" s="5" t="s">
        <v>0</v>
      </c>
      <c r="I2" s="26">
        <f>SUM(D2:E24)</f>
        <v>1364400</v>
      </c>
      <c r="J2" s="22">
        <v>1364400</v>
      </c>
    </row>
    <row r="3" spans="1:10" ht="15" x14ac:dyDescent="0.25">
      <c r="A3" s="4">
        <v>2</v>
      </c>
      <c r="B3" s="4" t="s">
        <v>9</v>
      </c>
      <c r="C3" s="4">
        <v>4</v>
      </c>
      <c r="D3" s="4">
        <v>42000</v>
      </c>
      <c r="E3" s="15">
        <f t="shared" ref="E3:E24" si="0">IF(C3&gt;8,0.3*D3,5000)</f>
        <v>5000</v>
      </c>
      <c r="F3" s="15" t="str">
        <f t="shared" ref="F3:F24" si="1">IF(D3+E3&gt;55000,$H$4,$H$5)</f>
        <v>Группа 2</v>
      </c>
      <c r="H3" s="6"/>
      <c r="I3" s="7"/>
      <c r="J3" s="22"/>
    </row>
    <row r="4" spans="1:10" x14ac:dyDescent="0.2">
      <c r="A4" s="4">
        <v>3</v>
      </c>
      <c r="B4" s="4" t="s">
        <v>10</v>
      </c>
      <c r="C4" s="4">
        <v>5</v>
      </c>
      <c r="D4" s="4">
        <v>45000</v>
      </c>
      <c r="E4" s="15">
        <f t="shared" si="0"/>
        <v>5000</v>
      </c>
      <c r="F4" s="15" t="str">
        <f t="shared" si="1"/>
        <v>Группа 2</v>
      </c>
      <c r="H4" s="27" t="s">
        <v>5</v>
      </c>
      <c r="I4" s="28">
        <f>COUNTIF($F$2:$F$24,H4)</f>
        <v>13</v>
      </c>
      <c r="J4" s="22">
        <v>13</v>
      </c>
    </row>
    <row r="5" spans="1:10" x14ac:dyDescent="0.2">
      <c r="A5" s="4">
        <v>4</v>
      </c>
      <c r="B5" s="4" t="s">
        <v>11</v>
      </c>
      <c r="C5" s="4">
        <v>10</v>
      </c>
      <c r="D5" s="4">
        <v>65000</v>
      </c>
      <c r="E5" s="15">
        <f t="shared" si="0"/>
        <v>19500</v>
      </c>
      <c r="F5" s="15" t="str">
        <f t="shared" si="1"/>
        <v>Группа 1</v>
      </c>
      <c r="H5" s="27" t="s">
        <v>6</v>
      </c>
      <c r="I5" s="28">
        <f>COUNTIF($F$2:$F$24,H5)</f>
        <v>10</v>
      </c>
      <c r="J5" s="22">
        <v>10</v>
      </c>
    </row>
    <row r="6" spans="1:10" x14ac:dyDescent="0.2">
      <c r="A6" s="4">
        <v>5</v>
      </c>
      <c r="B6" s="4" t="s">
        <v>12</v>
      </c>
      <c r="C6" s="4">
        <v>12</v>
      </c>
      <c r="D6" s="4">
        <v>70000</v>
      </c>
      <c r="E6" s="15">
        <f t="shared" si="0"/>
        <v>21000</v>
      </c>
      <c r="F6" s="15" t="str">
        <f t="shared" si="1"/>
        <v>Группа 1</v>
      </c>
      <c r="J6" s="22"/>
    </row>
    <row r="7" spans="1:10" x14ac:dyDescent="0.2">
      <c r="A7" s="4">
        <v>6</v>
      </c>
      <c r="B7" s="4" t="s">
        <v>13</v>
      </c>
      <c r="C7" s="4">
        <v>8</v>
      </c>
      <c r="D7" s="4">
        <v>75000</v>
      </c>
      <c r="E7" s="15">
        <f t="shared" si="0"/>
        <v>5000</v>
      </c>
      <c r="F7" s="15" t="str">
        <f t="shared" si="1"/>
        <v>Группа 1</v>
      </c>
    </row>
    <row r="8" spans="1:10" x14ac:dyDescent="0.2">
      <c r="A8" s="4">
        <v>7</v>
      </c>
      <c r="B8" s="4" t="s">
        <v>14</v>
      </c>
      <c r="C8" s="4">
        <v>3</v>
      </c>
      <c r="D8" s="4">
        <v>33000</v>
      </c>
      <c r="E8" s="15">
        <f t="shared" si="0"/>
        <v>5000</v>
      </c>
      <c r="F8" s="15" t="str">
        <f t="shared" si="1"/>
        <v>Группа 2</v>
      </c>
    </row>
    <row r="9" spans="1:10" x14ac:dyDescent="0.2">
      <c r="A9" s="4">
        <v>8</v>
      </c>
      <c r="B9" s="4" t="s">
        <v>15</v>
      </c>
      <c r="C9" s="4">
        <v>11</v>
      </c>
      <c r="D9" s="4">
        <v>45000</v>
      </c>
      <c r="E9" s="15">
        <f t="shared" si="0"/>
        <v>13500</v>
      </c>
      <c r="F9" s="15" t="str">
        <f t="shared" si="1"/>
        <v>Группа 1</v>
      </c>
    </row>
    <row r="10" spans="1:10" x14ac:dyDescent="0.2">
      <c r="A10" s="4">
        <v>9</v>
      </c>
      <c r="B10" s="4" t="s">
        <v>16</v>
      </c>
      <c r="C10" s="4">
        <v>8</v>
      </c>
      <c r="D10" s="4">
        <v>50000</v>
      </c>
      <c r="E10" s="15">
        <f t="shared" si="0"/>
        <v>5000</v>
      </c>
      <c r="F10" s="15" t="str">
        <f t="shared" si="1"/>
        <v>Группа 2</v>
      </c>
    </row>
    <row r="11" spans="1:10" x14ac:dyDescent="0.2">
      <c r="A11" s="4">
        <v>10</v>
      </c>
      <c r="B11" s="4" t="s">
        <v>17</v>
      </c>
      <c r="C11" s="4">
        <v>6</v>
      </c>
      <c r="D11" s="4">
        <v>60000</v>
      </c>
      <c r="E11" s="15">
        <f t="shared" si="0"/>
        <v>5000</v>
      </c>
      <c r="F11" s="15" t="str">
        <f t="shared" si="1"/>
        <v>Группа 1</v>
      </c>
    </row>
    <row r="12" spans="1:10" x14ac:dyDescent="0.2">
      <c r="A12" s="4">
        <v>11</v>
      </c>
      <c r="B12" s="4" t="s">
        <v>18</v>
      </c>
      <c r="C12" s="4">
        <v>3</v>
      </c>
      <c r="D12" s="4">
        <v>48000</v>
      </c>
      <c r="E12" s="15">
        <f t="shared" si="0"/>
        <v>5000</v>
      </c>
      <c r="F12" s="15" t="str">
        <f t="shared" si="1"/>
        <v>Группа 2</v>
      </c>
    </row>
    <row r="13" spans="1:10" x14ac:dyDescent="0.2">
      <c r="A13" s="4">
        <v>12</v>
      </c>
      <c r="B13" s="4" t="s">
        <v>19</v>
      </c>
      <c r="C13" s="4">
        <v>2</v>
      </c>
      <c r="D13" s="4">
        <v>35000</v>
      </c>
      <c r="E13" s="15">
        <f t="shared" si="0"/>
        <v>5000</v>
      </c>
      <c r="F13" s="15" t="str">
        <f t="shared" si="1"/>
        <v>Группа 2</v>
      </c>
    </row>
    <row r="14" spans="1:10" x14ac:dyDescent="0.2">
      <c r="A14" s="4">
        <v>13</v>
      </c>
      <c r="B14" s="4" t="s">
        <v>20</v>
      </c>
      <c r="C14" s="4">
        <v>1</v>
      </c>
      <c r="D14" s="4">
        <v>40000</v>
      </c>
      <c r="E14" s="15">
        <f t="shared" si="0"/>
        <v>5000</v>
      </c>
      <c r="F14" s="15" t="str">
        <f t="shared" si="1"/>
        <v>Группа 2</v>
      </c>
    </row>
    <row r="15" spans="1:10" x14ac:dyDescent="0.2">
      <c r="A15" s="4">
        <v>14</v>
      </c>
      <c r="B15" s="4" t="s">
        <v>21</v>
      </c>
      <c r="C15" s="4">
        <v>5</v>
      </c>
      <c r="D15" s="4">
        <v>55000</v>
      </c>
      <c r="E15" s="15">
        <f t="shared" si="0"/>
        <v>5000</v>
      </c>
      <c r="F15" s="15" t="str">
        <f t="shared" si="1"/>
        <v>Группа 1</v>
      </c>
    </row>
    <row r="16" spans="1:10" x14ac:dyDescent="0.2">
      <c r="A16" s="4">
        <v>15</v>
      </c>
      <c r="B16" s="4" t="s">
        <v>22</v>
      </c>
      <c r="C16" s="4">
        <v>6</v>
      </c>
      <c r="D16" s="4">
        <v>36000</v>
      </c>
      <c r="E16" s="15">
        <f t="shared" si="0"/>
        <v>5000</v>
      </c>
      <c r="F16" s="15" t="str">
        <f t="shared" si="1"/>
        <v>Группа 2</v>
      </c>
    </row>
    <row r="17" spans="1:6" x14ac:dyDescent="0.2">
      <c r="A17" s="4">
        <v>16</v>
      </c>
      <c r="B17" s="4" t="s">
        <v>23</v>
      </c>
      <c r="C17" s="4">
        <v>9</v>
      </c>
      <c r="D17" s="4">
        <v>58000</v>
      </c>
      <c r="E17" s="15">
        <f t="shared" si="0"/>
        <v>17400</v>
      </c>
      <c r="F17" s="15" t="str">
        <f t="shared" si="1"/>
        <v>Группа 1</v>
      </c>
    </row>
    <row r="18" spans="1:6" x14ac:dyDescent="0.2">
      <c r="A18" s="4">
        <v>17</v>
      </c>
      <c r="B18" s="4" t="s">
        <v>24</v>
      </c>
      <c r="C18" s="4">
        <v>10</v>
      </c>
      <c r="D18" s="4">
        <v>49000</v>
      </c>
      <c r="E18" s="15">
        <f t="shared" si="0"/>
        <v>14700</v>
      </c>
      <c r="F18" s="15" t="str">
        <f t="shared" si="1"/>
        <v>Группа 1</v>
      </c>
    </row>
    <row r="19" spans="1:6" x14ac:dyDescent="0.2">
      <c r="A19" s="4">
        <v>18</v>
      </c>
      <c r="B19" s="4" t="s">
        <v>25</v>
      </c>
      <c r="C19" s="4">
        <v>11</v>
      </c>
      <c r="D19" s="4">
        <v>55000</v>
      </c>
      <c r="E19" s="15">
        <f t="shared" si="0"/>
        <v>16500</v>
      </c>
      <c r="F19" s="15" t="str">
        <f t="shared" si="1"/>
        <v>Группа 1</v>
      </c>
    </row>
    <row r="20" spans="1:6" x14ac:dyDescent="0.2">
      <c r="A20" s="4">
        <v>19</v>
      </c>
      <c r="B20" s="4" t="s">
        <v>26</v>
      </c>
      <c r="C20" s="4">
        <v>13</v>
      </c>
      <c r="D20" s="4">
        <v>66000</v>
      </c>
      <c r="E20" s="15">
        <f t="shared" si="0"/>
        <v>19800</v>
      </c>
      <c r="F20" s="15" t="str">
        <f t="shared" si="1"/>
        <v>Группа 1</v>
      </c>
    </row>
    <row r="21" spans="1:6" x14ac:dyDescent="0.2">
      <c r="A21" s="4">
        <v>20</v>
      </c>
      <c r="B21" s="4" t="s">
        <v>27</v>
      </c>
      <c r="C21" s="4">
        <v>8</v>
      </c>
      <c r="D21" s="4">
        <v>52000</v>
      </c>
      <c r="E21" s="15">
        <f t="shared" si="0"/>
        <v>5000</v>
      </c>
      <c r="F21" s="15" t="str">
        <f t="shared" si="1"/>
        <v>Группа 1</v>
      </c>
    </row>
    <row r="22" spans="1:6" x14ac:dyDescent="0.2">
      <c r="A22" s="4">
        <v>21</v>
      </c>
      <c r="B22" s="4" t="s">
        <v>28</v>
      </c>
      <c r="C22" s="4">
        <v>5</v>
      </c>
      <c r="D22" s="4">
        <v>44000</v>
      </c>
      <c r="E22" s="15">
        <f t="shared" si="0"/>
        <v>5000</v>
      </c>
      <c r="F22" s="15" t="str">
        <f t="shared" si="1"/>
        <v>Группа 2</v>
      </c>
    </row>
    <row r="23" spans="1:6" x14ac:dyDescent="0.2">
      <c r="A23" s="4">
        <v>22</v>
      </c>
      <c r="B23" s="4" t="s">
        <v>29</v>
      </c>
      <c r="C23" s="4">
        <v>6</v>
      </c>
      <c r="D23" s="4">
        <v>30000</v>
      </c>
      <c r="E23" s="15">
        <f t="shared" si="0"/>
        <v>5000</v>
      </c>
      <c r="F23" s="15" t="str">
        <f t="shared" si="1"/>
        <v>Группа 2</v>
      </c>
    </row>
    <row r="24" spans="1:6" x14ac:dyDescent="0.2">
      <c r="A24" s="4">
        <v>23</v>
      </c>
      <c r="B24" s="4" t="s">
        <v>30</v>
      </c>
      <c r="C24" s="4">
        <v>7</v>
      </c>
      <c r="D24" s="4">
        <v>54000</v>
      </c>
      <c r="E24" s="15">
        <f t="shared" si="0"/>
        <v>5000</v>
      </c>
      <c r="F24" s="15" t="str">
        <f t="shared" si="1"/>
        <v>Группа 1</v>
      </c>
    </row>
    <row r="25" spans="1:6" x14ac:dyDescent="0.2">
      <c r="A25" s="16"/>
    </row>
  </sheetData>
  <pageMargins left="0.75" right="0.75" top="1" bottom="1" header="0.5" footer="0.5"/>
  <pageSetup paperSize="9" orientation="landscape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26"/>
  <sheetViews>
    <sheetView showGridLines="0" zoomScaleNormal="100" workbookViewId="0">
      <selection activeCell="I3" sqref="I3"/>
    </sheetView>
  </sheetViews>
  <sheetFormatPr defaultRowHeight="14.25" x14ac:dyDescent="0.2"/>
  <cols>
    <col min="1" max="1" width="3.42578125" style="13" bestFit="1" customWidth="1"/>
    <col min="2" max="2" width="36.7109375" style="13" bestFit="1" customWidth="1"/>
    <col min="3" max="3" width="8.7109375" style="13" bestFit="1" customWidth="1"/>
    <col min="4" max="4" width="9.85546875" style="13" bestFit="1" customWidth="1"/>
    <col min="5" max="5" width="8.42578125" style="13" bestFit="1" customWidth="1"/>
    <col min="6" max="6" width="15.85546875" style="13" customWidth="1"/>
    <col min="7" max="8" width="14.42578125" style="13" customWidth="1"/>
    <col min="9" max="9" width="16.28515625" style="13" customWidth="1"/>
    <col min="10" max="10" width="6.7109375" style="13" customWidth="1"/>
    <col min="11" max="11" width="17.7109375" style="13" customWidth="1"/>
    <col min="12" max="12" width="16.42578125" style="13" customWidth="1"/>
    <col min="13" max="13" width="13.5703125" style="13" customWidth="1"/>
    <col min="14" max="16384" width="9.140625" style="13"/>
  </cols>
  <sheetData>
    <row r="1" spans="1:13" s="31" customFormat="1" ht="19.5" customHeight="1" x14ac:dyDescent="0.25">
      <c r="A1" s="29" t="s">
        <v>43</v>
      </c>
      <c r="B1" s="30"/>
      <c r="C1" s="30"/>
      <c r="D1" s="30"/>
      <c r="E1" s="30"/>
      <c r="F1" s="30"/>
      <c r="G1" s="30"/>
      <c r="H1" s="30"/>
      <c r="I1" s="30"/>
      <c r="L1" s="32"/>
    </row>
    <row r="2" spans="1:13" ht="30" x14ac:dyDescent="0.2">
      <c r="A2" s="2" t="s">
        <v>7</v>
      </c>
      <c r="B2" s="2" t="s">
        <v>3</v>
      </c>
      <c r="C2" s="2" t="s">
        <v>2</v>
      </c>
      <c r="D2" s="2" t="s">
        <v>36</v>
      </c>
      <c r="E2" s="2" t="s">
        <v>33</v>
      </c>
      <c r="F2" s="2" t="s">
        <v>38</v>
      </c>
      <c r="G2" s="2" t="s">
        <v>37</v>
      </c>
      <c r="H2" s="2" t="s">
        <v>39</v>
      </c>
      <c r="I2" s="2" t="s">
        <v>34</v>
      </c>
      <c r="L2" s="9"/>
    </row>
    <row r="3" spans="1:13" ht="15" x14ac:dyDescent="0.2">
      <c r="A3" s="4">
        <v>1</v>
      </c>
      <c r="B3" s="4" t="s">
        <v>8</v>
      </c>
      <c r="C3" s="4">
        <v>7</v>
      </c>
      <c r="D3" s="4">
        <v>1</v>
      </c>
      <c r="E3" s="4">
        <v>55000</v>
      </c>
      <c r="F3" s="10">
        <v>0.8</v>
      </c>
      <c r="G3" s="4">
        <f>IF(OR(D3=1,D3=3),2000,0)</f>
        <v>2000</v>
      </c>
      <c r="H3" s="4">
        <f>IF(AND(C3&gt;5,F3&gt;=0.8),10000,0)</f>
        <v>10000</v>
      </c>
      <c r="I3" s="4">
        <f>IF(C3&lt;5,2*E3,IF(C3&gt;10,5*E3,3*E3))</f>
        <v>165000</v>
      </c>
      <c r="K3" s="11" t="s">
        <v>37</v>
      </c>
      <c r="L3" s="12">
        <f>SUM(G3:G25)</f>
        <v>30000</v>
      </c>
      <c r="M3" s="22">
        <v>30000</v>
      </c>
    </row>
    <row r="4" spans="1:13" ht="15" x14ac:dyDescent="0.2">
      <c r="A4" s="4">
        <v>2</v>
      </c>
      <c r="B4" s="4" t="s">
        <v>9</v>
      </c>
      <c r="C4" s="4">
        <v>4</v>
      </c>
      <c r="D4" s="4">
        <v>4</v>
      </c>
      <c r="E4" s="4">
        <v>42000</v>
      </c>
      <c r="F4" s="10">
        <v>0.6</v>
      </c>
      <c r="G4" s="4">
        <f t="shared" ref="G4:G25" si="0">IF(OR(D4=1,D4=3),2000,0)</f>
        <v>0</v>
      </c>
      <c r="H4" s="4">
        <f t="shared" ref="H4:H25" si="1">IF(AND(C4&gt;5,F4&gt;=0.8),10000,0)</f>
        <v>0</v>
      </c>
      <c r="I4" s="4">
        <f t="shared" ref="I4:I25" si="2">IF(C4&lt;5,2*E4,IF(C4&gt;10,5*E4,3*E4))</f>
        <v>84000</v>
      </c>
      <c r="K4" s="11" t="s">
        <v>39</v>
      </c>
      <c r="L4" s="12">
        <f>SUM(H3:H25)</f>
        <v>100000</v>
      </c>
      <c r="M4" s="22">
        <v>100000</v>
      </c>
    </row>
    <row r="5" spans="1:13" ht="15" x14ac:dyDescent="0.2">
      <c r="A5" s="4">
        <v>3</v>
      </c>
      <c r="B5" s="4" t="s">
        <v>10</v>
      </c>
      <c r="C5" s="4">
        <v>5</v>
      </c>
      <c r="D5" s="4">
        <v>2</v>
      </c>
      <c r="E5" s="4">
        <v>45000</v>
      </c>
      <c r="F5" s="10">
        <v>0.5</v>
      </c>
      <c r="G5" s="4">
        <f t="shared" si="0"/>
        <v>0</v>
      </c>
      <c r="H5" s="4">
        <f t="shared" si="1"/>
        <v>0</v>
      </c>
      <c r="I5" s="4">
        <f t="shared" si="2"/>
        <v>135000</v>
      </c>
      <c r="K5" s="11" t="s">
        <v>34</v>
      </c>
      <c r="L5" s="12">
        <f>SUM(I3:I25)</f>
        <v>3760000</v>
      </c>
      <c r="M5" s="22">
        <v>3760000</v>
      </c>
    </row>
    <row r="6" spans="1:13" x14ac:dyDescent="0.2">
      <c r="A6" s="4">
        <v>4</v>
      </c>
      <c r="B6" s="4" t="s">
        <v>11</v>
      </c>
      <c r="C6" s="4">
        <v>10</v>
      </c>
      <c r="D6" s="4">
        <v>3</v>
      </c>
      <c r="E6" s="4">
        <v>65000</v>
      </c>
      <c r="F6" s="10">
        <v>0.9</v>
      </c>
      <c r="G6" s="4">
        <f t="shared" si="0"/>
        <v>2000</v>
      </c>
      <c r="H6" s="4">
        <f t="shared" si="1"/>
        <v>10000</v>
      </c>
      <c r="I6" s="4">
        <f t="shared" si="2"/>
        <v>195000</v>
      </c>
      <c r="L6" s="9"/>
    </row>
    <row r="7" spans="1:13" x14ac:dyDescent="0.2">
      <c r="A7" s="4">
        <v>5</v>
      </c>
      <c r="B7" s="4" t="s">
        <v>12</v>
      </c>
      <c r="C7" s="4">
        <v>12</v>
      </c>
      <c r="D7" s="4">
        <v>1</v>
      </c>
      <c r="E7" s="4">
        <v>70000</v>
      </c>
      <c r="F7" s="10">
        <v>0.9</v>
      </c>
      <c r="G7" s="4">
        <f t="shared" si="0"/>
        <v>2000</v>
      </c>
      <c r="H7" s="4">
        <f t="shared" si="1"/>
        <v>10000</v>
      </c>
      <c r="I7" s="4">
        <f t="shared" si="2"/>
        <v>350000</v>
      </c>
      <c r="L7" s="9"/>
    </row>
    <row r="8" spans="1:13" x14ac:dyDescent="0.2">
      <c r="A8" s="4">
        <v>6</v>
      </c>
      <c r="B8" s="4" t="s">
        <v>13</v>
      </c>
      <c r="C8" s="4">
        <v>8</v>
      </c>
      <c r="D8" s="4">
        <v>3</v>
      </c>
      <c r="E8" s="4">
        <v>75000</v>
      </c>
      <c r="F8" s="10">
        <v>0.7</v>
      </c>
      <c r="G8" s="4">
        <f t="shared" si="0"/>
        <v>2000</v>
      </c>
      <c r="H8" s="4">
        <f t="shared" si="1"/>
        <v>0</v>
      </c>
      <c r="I8" s="4">
        <f t="shared" si="2"/>
        <v>225000</v>
      </c>
      <c r="L8" s="9"/>
    </row>
    <row r="9" spans="1:13" x14ac:dyDescent="0.2">
      <c r="A9" s="4">
        <v>7</v>
      </c>
      <c r="B9" s="4" t="s">
        <v>14</v>
      </c>
      <c r="C9" s="4">
        <v>3</v>
      </c>
      <c r="D9" s="4">
        <v>2</v>
      </c>
      <c r="E9" s="4">
        <v>33000</v>
      </c>
      <c r="F9" s="10">
        <v>0.7</v>
      </c>
      <c r="G9" s="4">
        <f t="shared" si="0"/>
        <v>0</v>
      </c>
      <c r="H9" s="4">
        <f t="shared" si="1"/>
        <v>0</v>
      </c>
      <c r="I9" s="4">
        <f t="shared" si="2"/>
        <v>66000</v>
      </c>
      <c r="L9" s="9"/>
    </row>
    <row r="10" spans="1:13" x14ac:dyDescent="0.2">
      <c r="A10" s="4">
        <v>8</v>
      </c>
      <c r="B10" s="4" t="s">
        <v>15</v>
      </c>
      <c r="C10" s="4">
        <v>11</v>
      </c>
      <c r="D10" s="4">
        <v>3</v>
      </c>
      <c r="E10" s="4">
        <v>45000</v>
      </c>
      <c r="F10" s="10">
        <v>1</v>
      </c>
      <c r="G10" s="4">
        <f t="shared" si="0"/>
        <v>2000</v>
      </c>
      <c r="H10" s="4">
        <f t="shared" si="1"/>
        <v>10000</v>
      </c>
      <c r="I10" s="4">
        <f t="shared" si="2"/>
        <v>225000</v>
      </c>
      <c r="L10" s="9"/>
    </row>
    <row r="11" spans="1:13" x14ac:dyDescent="0.2">
      <c r="A11" s="4">
        <v>9</v>
      </c>
      <c r="B11" s="4" t="s">
        <v>16</v>
      </c>
      <c r="C11" s="4">
        <v>8</v>
      </c>
      <c r="D11" s="4">
        <v>1</v>
      </c>
      <c r="E11" s="4">
        <v>50000</v>
      </c>
      <c r="F11" s="10">
        <v>0.6</v>
      </c>
      <c r="G11" s="4">
        <f t="shared" si="0"/>
        <v>2000</v>
      </c>
      <c r="H11" s="4">
        <f t="shared" si="1"/>
        <v>0</v>
      </c>
      <c r="I11" s="4">
        <f t="shared" si="2"/>
        <v>150000</v>
      </c>
      <c r="L11" s="9"/>
    </row>
    <row r="12" spans="1:13" x14ac:dyDescent="0.2">
      <c r="A12" s="4">
        <v>10</v>
      </c>
      <c r="B12" s="4" t="s">
        <v>17</v>
      </c>
      <c r="C12" s="4">
        <v>6</v>
      </c>
      <c r="D12" s="4">
        <v>3</v>
      </c>
      <c r="E12" s="4">
        <v>60000</v>
      </c>
      <c r="F12" s="10">
        <v>0.8</v>
      </c>
      <c r="G12" s="4">
        <f t="shared" si="0"/>
        <v>2000</v>
      </c>
      <c r="H12" s="4">
        <f t="shared" si="1"/>
        <v>10000</v>
      </c>
      <c r="I12" s="4">
        <f t="shared" si="2"/>
        <v>180000</v>
      </c>
      <c r="L12" s="9"/>
    </row>
    <row r="13" spans="1:13" x14ac:dyDescent="0.2">
      <c r="A13" s="4">
        <v>11</v>
      </c>
      <c r="B13" s="4" t="s">
        <v>18</v>
      </c>
      <c r="C13" s="4">
        <v>3</v>
      </c>
      <c r="D13" s="4">
        <v>2</v>
      </c>
      <c r="E13" s="4">
        <v>48000</v>
      </c>
      <c r="F13" s="10">
        <v>0.5</v>
      </c>
      <c r="G13" s="4">
        <f t="shared" si="0"/>
        <v>0</v>
      </c>
      <c r="H13" s="4">
        <f t="shared" si="1"/>
        <v>0</v>
      </c>
      <c r="I13" s="4">
        <f t="shared" si="2"/>
        <v>96000</v>
      </c>
      <c r="L13" s="9"/>
    </row>
    <row r="14" spans="1:13" x14ac:dyDescent="0.2">
      <c r="A14" s="4">
        <v>12</v>
      </c>
      <c r="B14" s="4" t="s">
        <v>19</v>
      </c>
      <c r="C14" s="4">
        <v>2</v>
      </c>
      <c r="D14" s="4">
        <v>1</v>
      </c>
      <c r="E14" s="4">
        <v>35000</v>
      </c>
      <c r="F14" s="10">
        <v>0.8</v>
      </c>
      <c r="G14" s="4">
        <f t="shared" si="0"/>
        <v>2000</v>
      </c>
      <c r="H14" s="4">
        <f t="shared" si="1"/>
        <v>0</v>
      </c>
      <c r="I14" s="4">
        <f t="shared" si="2"/>
        <v>70000</v>
      </c>
      <c r="L14" s="9"/>
    </row>
    <row r="15" spans="1:13" x14ac:dyDescent="0.2">
      <c r="A15" s="4">
        <v>13</v>
      </c>
      <c r="B15" s="4" t="s">
        <v>20</v>
      </c>
      <c r="C15" s="4">
        <v>1</v>
      </c>
      <c r="D15" s="4">
        <v>1</v>
      </c>
      <c r="E15" s="4">
        <v>40000</v>
      </c>
      <c r="F15" s="10">
        <v>0.7</v>
      </c>
      <c r="G15" s="4">
        <f t="shared" si="0"/>
        <v>2000</v>
      </c>
      <c r="H15" s="4">
        <f t="shared" si="1"/>
        <v>0</v>
      </c>
      <c r="I15" s="4">
        <f t="shared" si="2"/>
        <v>80000</v>
      </c>
      <c r="L15" s="9"/>
      <c r="M15" s="23"/>
    </row>
    <row r="16" spans="1:13" x14ac:dyDescent="0.2">
      <c r="A16" s="4">
        <v>14</v>
      </c>
      <c r="B16" s="4" t="s">
        <v>21</v>
      </c>
      <c r="C16" s="4">
        <v>5</v>
      </c>
      <c r="D16" s="4">
        <v>1</v>
      </c>
      <c r="E16" s="4">
        <v>55000</v>
      </c>
      <c r="F16" s="10">
        <v>0.8</v>
      </c>
      <c r="G16" s="4">
        <f t="shared" si="0"/>
        <v>2000</v>
      </c>
      <c r="H16" s="4">
        <f t="shared" si="1"/>
        <v>0</v>
      </c>
      <c r="I16" s="4">
        <f t="shared" si="2"/>
        <v>165000</v>
      </c>
      <c r="L16" s="9"/>
    </row>
    <row r="17" spans="1:12" x14ac:dyDescent="0.2">
      <c r="A17" s="4">
        <v>15</v>
      </c>
      <c r="B17" s="4" t="s">
        <v>22</v>
      </c>
      <c r="C17" s="4">
        <v>6</v>
      </c>
      <c r="D17" s="4">
        <v>2</v>
      </c>
      <c r="E17" s="4">
        <v>36000</v>
      </c>
      <c r="F17" s="10">
        <v>0.9</v>
      </c>
      <c r="G17" s="4">
        <f t="shared" si="0"/>
        <v>0</v>
      </c>
      <c r="H17" s="4">
        <f t="shared" si="1"/>
        <v>10000</v>
      </c>
      <c r="I17" s="4">
        <f t="shared" si="2"/>
        <v>108000</v>
      </c>
      <c r="L17" s="9"/>
    </row>
    <row r="18" spans="1:12" x14ac:dyDescent="0.2">
      <c r="A18" s="4">
        <v>16</v>
      </c>
      <c r="B18" s="4" t="s">
        <v>23</v>
      </c>
      <c r="C18" s="4">
        <v>9</v>
      </c>
      <c r="D18" s="4">
        <v>4</v>
      </c>
      <c r="E18" s="4">
        <v>58000</v>
      </c>
      <c r="F18" s="10">
        <v>0.9</v>
      </c>
      <c r="G18" s="4">
        <f t="shared" si="0"/>
        <v>0</v>
      </c>
      <c r="H18" s="4">
        <f t="shared" si="1"/>
        <v>10000</v>
      </c>
      <c r="I18" s="4">
        <f t="shared" si="2"/>
        <v>174000</v>
      </c>
      <c r="L18" s="9"/>
    </row>
    <row r="19" spans="1:12" x14ac:dyDescent="0.2">
      <c r="A19" s="4">
        <v>17</v>
      </c>
      <c r="B19" s="4" t="s">
        <v>24</v>
      </c>
      <c r="C19" s="4">
        <v>10</v>
      </c>
      <c r="D19" s="4">
        <v>3</v>
      </c>
      <c r="E19" s="4">
        <v>49000</v>
      </c>
      <c r="F19" s="10">
        <v>0.8</v>
      </c>
      <c r="G19" s="4">
        <f t="shared" si="0"/>
        <v>2000</v>
      </c>
      <c r="H19" s="4">
        <f t="shared" si="1"/>
        <v>10000</v>
      </c>
      <c r="I19" s="4">
        <f t="shared" si="2"/>
        <v>147000</v>
      </c>
      <c r="L19" s="9"/>
    </row>
    <row r="20" spans="1:12" x14ac:dyDescent="0.2">
      <c r="A20" s="4">
        <v>18</v>
      </c>
      <c r="B20" s="4" t="s">
        <v>25</v>
      </c>
      <c r="C20" s="4">
        <v>11</v>
      </c>
      <c r="D20" s="4">
        <v>3</v>
      </c>
      <c r="E20" s="4">
        <v>55000</v>
      </c>
      <c r="F20" s="10">
        <v>0.9</v>
      </c>
      <c r="G20" s="4">
        <f t="shared" si="0"/>
        <v>2000</v>
      </c>
      <c r="H20" s="4">
        <f t="shared" si="1"/>
        <v>10000</v>
      </c>
      <c r="I20" s="4">
        <f t="shared" si="2"/>
        <v>275000</v>
      </c>
      <c r="L20" s="9"/>
    </row>
    <row r="21" spans="1:12" x14ac:dyDescent="0.2">
      <c r="A21" s="4">
        <v>19</v>
      </c>
      <c r="B21" s="4" t="s">
        <v>26</v>
      </c>
      <c r="C21" s="4">
        <v>13</v>
      </c>
      <c r="D21" s="4">
        <v>2</v>
      </c>
      <c r="E21" s="4">
        <v>66000</v>
      </c>
      <c r="F21" s="10">
        <v>0.8</v>
      </c>
      <c r="G21" s="4">
        <f t="shared" si="0"/>
        <v>0</v>
      </c>
      <c r="H21" s="4">
        <f t="shared" si="1"/>
        <v>10000</v>
      </c>
      <c r="I21" s="4">
        <f t="shared" si="2"/>
        <v>330000</v>
      </c>
      <c r="L21" s="9"/>
    </row>
    <row r="22" spans="1:12" x14ac:dyDescent="0.2">
      <c r="A22" s="4">
        <v>20</v>
      </c>
      <c r="B22" s="4" t="s">
        <v>27</v>
      </c>
      <c r="C22" s="4">
        <v>8</v>
      </c>
      <c r="D22" s="4">
        <v>3</v>
      </c>
      <c r="E22" s="4">
        <v>52000</v>
      </c>
      <c r="F22" s="10">
        <v>0.7</v>
      </c>
      <c r="G22" s="4">
        <f t="shared" si="0"/>
        <v>2000</v>
      </c>
      <c r="H22" s="4">
        <f t="shared" si="1"/>
        <v>0</v>
      </c>
      <c r="I22" s="4">
        <f t="shared" si="2"/>
        <v>156000</v>
      </c>
    </row>
    <row r="23" spans="1:12" x14ac:dyDescent="0.2">
      <c r="A23" s="4">
        <v>21</v>
      </c>
      <c r="B23" s="4" t="s">
        <v>28</v>
      </c>
      <c r="C23" s="4">
        <v>5</v>
      </c>
      <c r="D23" s="4">
        <v>4</v>
      </c>
      <c r="E23" s="4">
        <v>44000</v>
      </c>
      <c r="F23" s="10">
        <v>0.6</v>
      </c>
      <c r="G23" s="4">
        <f t="shared" si="0"/>
        <v>0</v>
      </c>
      <c r="H23" s="4">
        <f t="shared" si="1"/>
        <v>0</v>
      </c>
      <c r="I23" s="4">
        <f t="shared" si="2"/>
        <v>132000</v>
      </c>
    </row>
    <row r="24" spans="1:12" x14ac:dyDescent="0.2">
      <c r="A24" s="4">
        <v>22</v>
      </c>
      <c r="B24" s="4" t="s">
        <v>29</v>
      </c>
      <c r="C24" s="4">
        <v>6</v>
      </c>
      <c r="D24" s="4">
        <v>3</v>
      </c>
      <c r="E24" s="4">
        <v>30000</v>
      </c>
      <c r="F24" s="10">
        <v>0.7</v>
      </c>
      <c r="G24" s="4">
        <f t="shared" si="0"/>
        <v>2000</v>
      </c>
      <c r="H24" s="4">
        <f t="shared" si="1"/>
        <v>0</v>
      </c>
      <c r="I24" s="4">
        <f t="shared" si="2"/>
        <v>90000</v>
      </c>
    </row>
    <row r="25" spans="1:12" x14ac:dyDescent="0.2">
      <c r="A25" s="4">
        <v>23</v>
      </c>
      <c r="B25" s="4" t="s">
        <v>30</v>
      </c>
      <c r="C25" s="4">
        <v>7</v>
      </c>
      <c r="D25" s="4">
        <v>1</v>
      </c>
      <c r="E25" s="4">
        <v>54000</v>
      </c>
      <c r="F25" s="10">
        <v>0.5</v>
      </c>
      <c r="G25" s="4">
        <f t="shared" si="0"/>
        <v>2000</v>
      </c>
      <c r="H25" s="4">
        <f t="shared" si="1"/>
        <v>0</v>
      </c>
      <c r="I25" s="4">
        <f t="shared" si="2"/>
        <v>162000</v>
      </c>
    </row>
    <row r="26" spans="1:12" x14ac:dyDescent="0.2">
      <c r="F26" s="25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25"/>
  <sheetViews>
    <sheetView showGridLines="0" workbookViewId="0">
      <selection activeCell="E3" sqref="E3"/>
    </sheetView>
  </sheetViews>
  <sheetFormatPr defaultRowHeight="14.25" x14ac:dyDescent="0.2"/>
  <cols>
    <col min="1" max="1" width="3.85546875" style="13" bestFit="1" customWidth="1"/>
    <col min="2" max="2" width="36.7109375" style="13" bestFit="1" customWidth="1"/>
    <col min="3" max="3" width="7.7109375" style="13" bestFit="1" customWidth="1"/>
    <col min="4" max="4" width="13.7109375" style="13" customWidth="1"/>
    <col min="5" max="5" width="17.85546875" style="13" customWidth="1"/>
    <col min="6" max="6" width="23.5703125" style="13" bestFit="1" customWidth="1"/>
    <col min="7" max="8" width="9.140625" style="13"/>
    <col min="9" max="9" width="16.5703125" style="13" customWidth="1"/>
    <col min="10" max="10" width="19.28515625" style="13" customWidth="1"/>
    <col min="11" max="16384" width="9.140625" style="13"/>
  </cols>
  <sheetData>
    <row r="1" spans="1:10" ht="15" x14ac:dyDescent="0.2">
      <c r="A1" s="2" t="s">
        <v>7</v>
      </c>
      <c r="B1" s="2" t="s">
        <v>3</v>
      </c>
      <c r="C1" s="2" t="s">
        <v>44</v>
      </c>
      <c r="D1" s="2" t="s">
        <v>33</v>
      </c>
      <c r="E1" s="2" t="s">
        <v>55</v>
      </c>
      <c r="F1" s="3" t="s">
        <v>1</v>
      </c>
    </row>
    <row r="2" spans="1:10" ht="15" x14ac:dyDescent="0.2">
      <c r="A2" s="4">
        <v>1</v>
      </c>
      <c r="B2" s="4" t="s">
        <v>8</v>
      </c>
      <c r="C2" s="14" t="s">
        <v>47</v>
      </c>
      <c r="D2" s="4">
        <v>55000</v>
      </c>
      <c r="E2" s="14" t="str">
        <f>IF(C2=$H$3,$I$3,IF(C2=$H$4,$I$4, IF(C2=$H$5,$I$5, IF(C2=$H$6,$I$6,"Д"))))</f>
        <v>Б</v>
      </c>
      <c r="F2" s="15">
        <f>IF(E2=$I$3,$J$3*D2, IF(E2=$I$4,$J$4*D2,IF(E2=$I$5,$J$5*D2, IF(E2=$I$6,$J$6*D2,0))))</f>
        <v>33000</v>
      </c>
      <c r="H2" s="2" t="s">
        <v>45</v>
      </c>
      <c r="I2" s="2" t="s">
        <v>55</v>
      </c>
      <c r="J2" s="2" t="s">
        <v>57</v>
      </c>
    </row>
    <row r="3" spans="1:10" x14ac:dyDescent="0.2">
      <c r="A3" s="4">
        <v>2</v>
      </c>
      <c r="B3" s="4" t="s">
        <v>9</v>
      </c>
      <c r="C3" s="14" t="s">
        <v>46</v>
      </c>
      <c r="D3" s="4">
        <v>42000</v>
      </c>
      <c r="E3" s="14" t="str">
        <f t="shared" ref="E3:E24" si="0">IF(C3=$H$3,$I$3,IF(C3=$H$4,$I$4, IF(C3=$H$5,$I$5, IF(C3=$H$6,$I$6,"Д"))))</f>
        <v>А</v>
      </c>
      <c r="F3" s="15">
        <f t="shared" ref="F3:F24" si="1">IF(E3=$I$3,$J$3*D3, IF(E3=$I$4,$J$4*D3,IF(E3=$I$5,$J$5*D3, IF(E3=$I$6,$J$6*D3,0))))</f>
        <v>33600</v>
      </c>
      <c r="H3" s="4" t="s">
        <v>46</v>
      </c>
      <c r="I3" s="14" t="s">
        <v>51</v>
      </c>
      <c r="J3" s="14">
        <v>0.8</v>
      </c>
    </row>
    <row r="4" spans="1:10" x14ac:dyDescent="0.2">
      <c r="A4" s="4">
        <v>3</v>
      </c>
      <c r="B4" s="4" t="s">
        <v>10</v>
      </c>
      <c r="C4" s="14" t="s">
        <v>47</v>
      </c>
      <c r="D4" s="4">
        <v>45000</v>
      </c>
      <c r="E4" s="14" t="str">
        <f t="shared" si="0"/>
        <v>Б</v>
      </c>
      <c r="F4" s="15">
        <f t="shared" si="1"/>
        <v>27000</v>
      </c>
      <c r="H4" s="4" t="s">
        <v>47</v>
      </c>
      <c r="I4" s="14" t="s">
        <v>52</v>
      </c>
      <c r="J4" s="14">
        <v>0.6</v>
      </c>
    </row>
    <row r="5" spans="1:10" x14ac:dyDescent="0.2">
      <c r="A5" s="4">
        <v>4</v>
      </c>
      <c r="B5" s="4" t="s">
        <v>11</v>
      </c>
      <c r="C5" s="14" t="s">
        <v>56</v>
      </c>
      <c r="D5" s="4">
        <v>65000</v>
      </c>
      <c r="E5" s="14" t="str">
        <f t="shared" si="0"/>
        <v>Д</v>
      </c>
      <c r="F5" s="15">
        <f t="shared" si="1"/>
        <v>0</v>
      </c>
      <c r="H5" s="4" t="s">
        <v>48</v>
      </c>
      <c r="I5" s="14" t="s">
        <v>53</v>
      </c>
      <c r="J5" s="14">
        <v>0.4</v>
      </c>
    </row>
    <row r="6" spans="1:10" x14ac:dyDescent="0.2">
      <c r="A6" s="4">
        <v>5</v>
      </c>
      <c r="B6" s="4" t="s">
        <v>12</v>
      </c>
      <c r="C6" s="14" t="s">
        <v>49</v>
      </c>
      <c r="D6" s="4">
        <v>70000</v>
      </c>
      <c r="E6" s="14" t="str">
        <f t="shared" si="0"/>
        <v>Г</v>
      </c>
      <c r="F6" s="15">
        <f t="shared" si="1"/>
        <v>21000</v>
      </c>
      <c r="H6" s="4" t="s">
        <v>49</v>
      </c>
      <c r="I6" s="14" t="s">
        <v>54</v>
      </c>
      <c r="J6" s="14">
        <v>0.3</v>
      </c>
    </row>
    <row r="7" spans="1:10" x14ac:dyDescent="0.2">
      <c r="A7" s="4">
        <v>6</v>
      </c>
      <c r="B7" s="4" t="s">
        <v>13</v>
      </c>
      <c r="C7" s="14" t="s">
        <v>48</v>
      </c>
      <c r="D7" s="4">
        <v>75000</v>
      </c>
      <c r="E7" s="14" t="str">
        <f t="shared" si="0"/>
        <v>В</v>
      </c>
      <c r="F7" s="15">
        <f t="shared" si="1"/>
        <v>30000</v>
      </c>
    </row>
    <row r="8" spans="1:10" x14ac:dyDescent="0.2">
      <c r="A8" s="4">
        <v>7</v>
      </c>
      <c r="B8" s="4" t="s">
        <v>14</v>
      </c>
      <c r="C8" s="14" t="s">
        <v>46</v>
      </c>
      <c r="D8" s="4">
        <v>33000</v>
      </c>
      <c r="E8" s="14" t="str">
        <f t="shared" si="0"/>
        <v>А</v>
      </c>
      <c r="F8" s="15">
        <f t="shared" si="1"/>
        <v>26400</v>
      </c>
    </row>
    <row r="9" spans="1:10" x14ac:dyDescent="0.2">
      <c r="A9" s="4">
        <v>8</v>
      </c>
      <c r="B9" s="4" t="s">
        <v>15</v>
      </c>
      <c r="C9" s="14" t="s">
        <v>48</v>
      </c>
      <c r="D9" s="4">
        <v>45000</v>
      </c>
      <c r="E9" s="14" t="str">
        <f t="shared" si="0"/>
        <v>В</v>
      </c>
      <c r="F9" s="15">
        <f t="shared" si="1"/>
        <v>18000</v>
      </c>
    </row>
    <row r="10" spans="1:10" x14ac:dyDescent="0.2">
      <c r="A10" s="4">
        <v>9</v>
      </c>
      <c r="B10" s="4" t="s">
        <v>16</v>
      </c>
      <c r="C10" s="14" t="s">
        <v>50</v>
      </c>
      <c r="D10" s="4">
        <v>50000</v>
      </c>
      <c r="E10" s="14" t="str">
        <f t="shared" si="0"/>
        <v>Д</v>
      </c>
      <c r="F10" s="15">
        <f t="shared" si="1"/>
        <v>0</v>
      </c>
    </row>
    <row r="11" spans="1:10" x14ac:dyDescent="0.2">
      <c r="A11" s="4">
        <v>10</v>
      </c>
      <c r="B11" s="4" t="s">
        <v>17</v>
      </c>
      <c r="C11" s="14" t="s">
        <v>48</v>
      </c>
      <c r="D11" s="4">
        <v>60000</v>
      </c>
      <c r="E11" s="14" t="str">
        <f t="shared" si="0"/>
        <v>В</v>
      </c>
      <c r="F11" s="15">
        <f t="shared" si="1"/>
        <v>24000</v>
      </c>
    </row>
    <row r="12" spans="1:10" x14ac:dyDescent="0.2">
      <c r="A12" s="4">
        <v>11</v>
      </c>
      <c r="B12" s="4" t="s">
        <v>18</v>
      </c>
      <c r="C12" s="14" t="s">
        <v>47</v>
      </c>
      <c r="D12" s="4">
        <v>48000</v>
      </c>
      <c r="E12" s="14" t="str">
        <f t="shared" si="0"/>
        <v>Б</v>
      </c>
      <c r="F12" s="15">
        <f t="shared" si="1"/>
        <v>28800</v>
      </c>
    </row>
    <row r="13" spans="1:10" x14ac:dyDescent="0.2">
      <c r="A13" s="4">
        <v>12</v>
      </c>
      <c r="B13" s="4" t="s">
        <v>19</v>
      </c>
      <c r="C13" s="14" t="s">
        <v>46</v>
      </c>
      <c r="D13" s="4">
        <v>35000</v>
      </c>
      <c r="E13" s="14" t="str">
        <f t="shared" si="0"/>
        <v>А</v>
      </c>
      <c r="F13" s="15">
        <f t="shared" si="1"/>
        <v>28000</v>
      </c>
    </row>
    <row r="14" spans="1:10" x14ac:dyDescent="0.2">
      <c r="A14" s="4">
        <v>13</v>
      </c>
      <c r="B14" s="4" t="s">
        <v>20</v>
      </c>
      <c r="C14" s="14" t="s">
        <v>48</v>
      </c>
      <c r="D14" s="4">
        <v>40000</v>
      </c>
      <c r="E14" s="14" t="str">
        <f t="shared" si="0"/>
        <v>В</v>
      </c>
      <c r="F14" s="15">
        <f t="shared" si="1"/>
        <v>16000</v>
      </c>
    </row>
    <row r="15" spans="1:10" x14ac:dyDescent="0.2">
      <c r="A15" s="4">
        <v>14</v>
      </c>
      <c r="B15" s="4" t="s">
        <v>21</v>
      </c>
      <c r="C15" s="14" t="s">
        <v>50</v>
      </c>
      <c r="D15" s="4">
        <v>55000</v>
      </c>
      <c r="E15" s="14" t="str">
        <f t="shared" si="0"/>
        <v>Д</v>
      </c>
      <c r="F15" s="15">
        <f t="shared" si="1"/>
        <v>0</v>
      </c>
    </row>
    <row r="16" spans="1:10" x14ac:dyDescent="0.2">
      <c r="A16" s="4">
        <v>15</v>
      </c>
      <c r="B16" s="4" t="s">
        <v>22</v>
      </c>
      <c r="C16" s="14" t="s">
        <v>47</v>
      </c>
      <c r="D16" s="4">
        <v>36000</v>
      </c>
      <c r="E16" s="14" t="str">
        <f t="shared" si="0"/>
        <v>Б</v>
      </c>
      <c r="F16" s="15">
        <f t="shared" si="1"/>
        <v>21600</v>
      </c>
    </row>
    <row r="17" spans="1:6" x14ac:dyDescent="0.2">
      <c r="A17" s="4">
        <v>16</v>
      </c>
      <c r="B17" s="4" t="s">
        <v>23</v>
      </c>
      <c r="C17" s="14" t="s">
        <v>49</v>
      </c>
      <c r="D17" s="4">
        <v>58000</v>
      </c>
      <c r="E17" s="14" t="str">
        <f t="shared" si="0"/>
        <v>Г</v>
      </c>
      <c r="F17" s="15">
        <f t="shared" si="1"/>
        <v>17400</v>
      </c>
    </row>
    <row r="18" spans="1:6" x14ac:dyDescent="0.2">
      <c r="A18" s="4">
        <v>17</v>
      </c>
      <c r="B18" s="4" t="s">
        <v>24</v>
      </c>
      <c r="C18" s="14" t="s">
        <v>47</v>
      </c>
      <c r="D18" s="4">
        <v>49000</v>
      </c>
      <c r="E18" s="14" t="str">
        <f t="shared" si="0"/>
        <v>Б</v>
      </c>
      <c r="F18" s="15">
        <f t="shared" si="1"/>
        <v>29400</v>
      </c>
    </row>
    <row r="19" spans="1:6" x14ac:dyDescent="0.2">
      <c r="A19" s="4">
        <v>18</v>
      </c>
      <c r="B19" s="4" t="s">
        <v>25</v>
      </c>
      <c r="C19" s="14" t="s">
        <v>47</v>
      </c>
      <c r="D19" s="4">
        <v>55000</v>
      </c>
      <c r="E19" s="14" t="str">
        <f t="shared" si="0"/>
        <v>Б</v>
      </c>
      <c r="F19" s="15">
        <f t="shared" si="1"/>
        <v>33000</v>
      </c>
    </row>
    <row r="20" spans="1:6" x14ac:dyDescent="0.2">
      <c r="A20" s="4">
        <v>19</v>
      </c>
      <c r="B20" s="4" t="s">
        <v>26</v>
      </c>
      <c r="C20" s="14" t="s">
        <v>49</v>
      </c>
      <c r="D20" s="4">
        <v>66000</v>
      </c>
      <c r="E20" s="14" t="str">
        <f t="shared" si="0"/>
        <v>Г</v>
      </c>
      <c r="F20" s="15">
        <f t="shared" si="1"/>
        <v>19800</v>
      </c>
    </row>
    <row r="21" spans="1:6" x14ac:dyDescent="0.2">
      <c r="A21" s="4">
        <v>20</v>
      </c>
      <c r="B21" s="4" t="s">
        <v>27</v>
      </c>
      <c r="C21" s="14" t="s">
        <v>48</v>
      </c>
      <c r="D21" s="4">
        <v>52000</v>
      </c>
      <c r="E21" s="14" t="str">
        <f t="shared" si="0"/>
        <v>В</v>
      </c>
      <c r="F21" s="15">
        <f t="shared" si="1"/>
        <v>20800</v>
      </c>
    </row>
    <row r="22" spans="1:6" x14ac:dyDescent="0.2">
      <c r="A22" s="4">
        <v>21</v>
      </c>
      <c r="B22" s="4" t="s">
        <v>28</v>
      </c>
      <c r="C22" s="14" t="s">
        <v>48</v>
      </c>
      <c r="D22" s="4">
        <v>44000</v>
      </c>
      <c r="E22" s="14" t="str">
        <f t="shared" si="0"/>
        <v>В</v>
      </c>
      <c r="F22" s="15">
        <f t="shared" si="1"/>
        <v>17600</v>
      </c>
    </row>
    <row r="23" spans="1:6" x14ac:dyDescent="0.2">
      <c r="A23" s="4">
        <v>22</v>
      </c>
      <c r="B23" s="4" t="s">
        <v>29</v>
      </c>
      <c r="C23" s="14" t="s">
        <v>47</v>
      </c>
      <c r="D23" s="4">
        <v>30000</v>
      </c>
      <c r="E23" s="14" t="str">
        <f t="shared" si="0"/>
        <v>Б</v>
      </c>
      <c r="F23" s="15">
        <f t="shared" si="1"/>
        <v>18000</v>
      </c>
    </row>
    <row r="24" spans="1:6" x14ac:dyDescent="0.2">
      <c r="A24" s="4">
        <v>23</v>
      </c>
      <c r="B24" s="4" t="s">
        <v>30</v>
      </c>
      <c r="C24" s="14" t="s">
        <v>47</v>
      </c>
      <c r="D24" s="4">
        <v>54000</v>
      </c>
      <c r="E24" s="14" t="str">
        <f t="shared" si="0"/>
        <v>Б</v>
      </c>
      <c r="F24" s="15">
        <f t="shared" si="1"/>
        <v>32400</v>
      </c>
    </row>
    <row r="25" spans="1:6" x14ac:dyDescent="0.2">
      <c r="A25" s="16"/>
    </row>
  </sheetData>
  <pageMargins left="0.75" right="0.75" top="1" bottom="1" header="0.5" footer="0.5"/>
  <pageSetup paperSize="9" orientation="landscape" horizontalDpi="180" verticalDpi="18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26"/>
  <sheetViews>
    <sheetView showGridLines="0" workbookViewId="0">
      <selection activeCell="E3" sqref="E3"/>
    </sheetView>
  </sheetViews>
  <sheetFormatPr defaultRowHeight="14.25" x14ac:dyDescent="0.2"/>
  <cols>
    <col min="1" max="1" width="3.5703125" style="13" bestFit="1" customWidth="1"/>
    <col min="2" max="2" width="36.7109375" style="13" bestFit="1" customWidth="1"/>
    <col min="3" max="3" width="14.5703125" style="13" bestFit="1" customWidth="1"/>
    <col min="4" max="4" width="20.5703125" style="13" bestFit="1" customWidth="1"/>
    <col min="5" max="5" width="20.7109375" style="13" customWidth="1"/>
    <col min="6" max="6" width="24.28515625" style="13" bestFit="1" customWidth="1"/>
    <col min="7" max="7" width="9.5703125" style="13" bestFit="1" customWidth="1"/>
    <col min="8" max="8" width="26.28515625" style="13" bestFit="1" customWidth="1"/>
    <col min="9" max="9" width="14.28515625" style="13" customWidth="1"/>
    <col min="10" max="10" width="11.5703125" style="13" bestFit="1" customWidth="1"/>
    <col min="11" max="16384" width="9.140625" style="13"/>
  </cols>
  <sheetData>
    <row r="1" spans="1:10" ht="19.5" customHeight="1" x14ac:dyDescent="0.2">
      <c r="A1" s="21" t="s">
        <v>58</v>
      </c>
      <c r="B1" s="1"/>
      <c r="C1" s="1"/>
      <c r="D1" s="1"/>
      <c r="E1" s="1"/>
      <c r="F1" s="1"/>
      <c r="G1" s="8"/>
      <c r="H1" s="2" t="s">
        <v>35</v>
      </c>
    </row>
    <row r="2" spans="1:10" ht="15" x14ac:dyDescent="0.2">
      <c r="A2" s="2" t="s">
        <v>7</v>
      </c>
      <c r="B2" s="2" t="s">
        <v>3</v>
      </c>
      <c r="C2" s="2" t="s">
        <v>2</v>
      </c>
      <c r="D2" s="2" t="s">
        <v>31</v>
      </c>
      <c r="E2" s="2" t="s">
        <v>32</v>
      </c>
      <c r="F2" s="2" t="s">
        <v>40</v>
      </c>
      <c r="H2" s="17">
        <v>40000</v>
      </c>
    </row>
    <row r="3" spans="1:10" x14ac:dyDescent="0.2">
      <c r="A3" s="4">
        <v>1</v>
      </c>
      <c r="B3" s="4" t="s">
        <v>8</v>
      </c>
      <c r="C3" s="4">
        <v>7</v>
      </c>
      <c r="D3" s="4">
        <v>2</v>
      </c>
      <c r="E3" s="18">
        <f>IF(D3=1,0.25*$H$2, IF(D3=2,0.6*$H$2,D3*0.45*$H$2))</f>
        <v>24000</v>
      </c>
      <c r="F3" s="18" t="str">
        <f>IF(AND(C3&gt;=3,D3&gt;=2),$H$7,$H$8)</f>
        <v>Курорт "Счастливчик"</v>
      </c>
      <c r="G3" s="9"/>
    </row>
    <row r="4" spans="1:10" ht="15" x14ac:dyDescent="0.2">
      <c r="A4" s="4">
        <v>2</v>
      </c>
      <c r="B4" s="4" t="s">
        <v>9</v>
      </c>
      <c r="C4" s="4">
        <v>4</v>
      </c>
      <c r="D4" s="4">
        <v>1</v>
      </c>
      <c r="E4" s="18">
        <f t="shared" ref="E4:E25" si="0">IF(D4=1,0.25*$H$2, IF(D4=2,0.6*$H$2,D4*0.45*$H$2))</f>
        <v>10000</v>
      </c>
      <c r="F4" s="18" t="str">
        <f t="shared" ref="F4:F25" si="1">IF(AND(C4&gt;=3,D4&gt;=2),$H$7,$H$8)</f>
        <v>д/о "Мечта"</v>
      </c>
      <c r="G4" s="9"/>
      <c r="H4" s="2" t="s">
        <v>32</v>
      </c>
      <c r="I4" s="19">
        <f>SUM(E3:E25)</f>
        <v>550000</v>
      </c>
      <c r="J4" s="22">
        <v>550000</v>
      </c>
    </row>
    <row r="5" spans="1:10" x14ac:dyDescent="0.2">
      <c r="A5" s="4">
        <v>3</v>
      </c>
      <c r="B5" s="4" t="s">
        <v>10</v>
      </c>
      <c r="C5" s="4">
        <v>5</v>
      </c>
      <c r="D5" s="4">
        <v>2</v>
      </c>
      <c r="E5" s="18">
        <f t="shared" si="0"/>
        <v>24000</v>
      </c>
      <c r="F5" s="18" t="str">
        <f t="shared" si="1"/>
        <v>Курорт "Счастливчик"</v>
      </c>
      <c r="G5" s="9"/>
    </row>
    <row r="6" spans="1:10" ht="15" x14ac:dyDescent="0.2">
      <c r="A6" s="4">
        <v>4</v>
      </c>
      <c r="B6" s="4" t="s">
        <v>11</v>
      </c>
      <c r="C6" s="4">
        <v>10</v>
      </c>
      <c r="D6" s="4">
        <v>3</v>
      </c>
      <c r="E6" s="18">
        <f t="shared" si="0"/>
        <v>54000</v>
      </c>
      <c r="F6" s="18" t="str">
        <f t="shared" si="1"/>
        <v>Курорт "Счастливчик"</v>
      </c>
      <c r="G6" s="9"/>
      <c r="H6" s="2" t="s">
        <v>40</v>
      </c>
      <c r="J6" s="22"/>
    </row>
    <row r="7" spans="1:10" ht="15" x14ac:dyDescent="0.2">
      <c r="A7" s="4">
        <v>5</v>
      </c>
      <c r="B7" s="4" t="s">
        <v>12</v>
      </c>
      <c r="C7" s="4">
        <v>12</v>
      </c>
      <c r="D7" s="4">
        <v>2</v>
      </c>
      <c r="E7" s="18">
        <f t="shared" si="0"/>
        <v>24000</v>
      </c>
      <c r="F7" s="18" t="str">
        <f t="shared" si="1"/>
        <v>Курорт "Счастливчик"</v>
      </c>
      <c r="G7" s="9"/>
      <c r="H7" s="20" t="s">
        <v>41</v>
      </c>
      <c r="I7" s="12">
        <f>COUNTIF($F$3:$F$25,H7)</f>
        <v>13</v>
      </c>
      <c r="J7" s="22">
        <v>13</v>
      </c>
    </row>
    <row r="8" spans="1:10" ht="15" x14ac:dyDescent="0.2">
      <c r="A8" s="4">
        <v>6</v>
      </c>
      <c r="B8" s="4" t="s">
        <v>13</v>
      </c>
      <c r="C8" s="4">
        <v>8</v>
      </c>
      <c r="D8" s="4">
        <v>4</v>
      </c>
      <c r="E8" s="18">
        <f t="shared" si="0"/>
        <v>72000</v>
      </c>
      <c r="F8" s="18" t="str">
        <f t="shared" si="1"/>
        <v>Курорт "Счастливчик"</v>
      </c>
      <c r="G8" s="9"/>
      <c r="H8" s="20" t="s">
        <v>42</v>
      </c>
      <c r="I8" s="12">
        <f>COUNTIF($F$3:$F$25,H8)</f>
        <v>10</v>
      </c>
      <c r="J8" s="22">
        <v>10</v>
      </c>
    </row>
    <row r="9" spans="1:10" x14ac:dyDescent="0.2">
      <c r="A9" s="4">
        <v>7</v>
      </c>
      <c r="B9" s="4" t="s">
        <v>14</v>
      </c>
      <c r="C9" s="4">
        <v>3</v>
      </c>
      <c r="D9" s="4">
        <v>1</v>
      </c>
      <c r="E9" s="18">
        <f t="shared" si="0"/>
        <v>10000</v>
      </c>
      <c r="F9" s="18" t="str">
        <f t="shared" si="1"/>
        <v>д/о "Мечта"</v>
      </c>
      <c r="G9" s="9"/>
    </row>
    <row r="10" spans="1:10" x14ac:dyDescent="0.2">
      <c r="A10" s="4">
        <v>8</v>
      </c>
      <c r="B10" s="4" t="s">
        <v>15</v>
      </c>
      <c r="C10" s="4">
        <v>11</v>
      </c>
      <c r="D10" s="4">
        <v>2</v>
      </c>
      <c r="E10" s="18">
        <f t="shared" si="0"/>
        <v>24000</v>
      </c>
      <c r="F10" s="18" t="str">
        <f t="shared" si="1"/>
        <v>Курорт "Счастливчик"</v>
      </c>
      <c r="G10" s="9"/>
    </row>
    <row r="11" spans="1:10" x14ac:dyDescent="0.2">
      <c r="A11" s="4">
        <v>9</v>
      </c>
      <c r="B11" s="4" t="s">
        <v>16</v>
      </c>
      <c r="C11" s="4">
        <v>8</v>
      </c>
      <c r="D11" s="4">
        <v>2</v>
      </c>
      <c r="E11" s="18">
        <f t="shared" si="0"/>
        <v>24000</v>
      </c>
      <c r="F11" s="18" t="str">
        <f t="shared" si="1"/>
        <v>Курорт "Счастливчик"</v>
      </c>
      <c r="G11" s="9"/>
    </row>
    <row r="12" spans="1:10" x14ac:dyDescent="0.2">
      <c r="A12" s="4">
        <v>10</v>
      </c>
      <c r="B12" s="4" t="s">
        <v>17</v>
      </c>
      <c r="C12" s="4">
        <v>6</v>
      </c>
      <c r="D12" s="4">
        <v>3</v>
      </c>
      <c r="E12" s="18">
        <f t="shared" si="0"/>
        <v>54000</v>
      </c>
      <c r="F12" s="18" t="str">
        <f t="shared" si="1"/>
        <v>Курорт "Счастливчик"</v>
      </c>
      <c r="G12" s="9"/>
    </row>
    <row r="13" spans="1:10" x14ac:dyDescent="0.2">
      <c r="A13" s="4">
        <v>11</v>
      </c>
      <c r="B13" s="4" t="s">
        <v>18</v>
      </c>
      <c r="C13" s="4">
        <v>3</v>
      </c>
      <c r="D13" s="4">
        <v>2</v>
      </c>
      <c r="E13" s="18">
        <f t="shared" si="0"/>
        <v>24000</v>
      </c>
      <c r="F13" s="18" t="str">
        <f t="shared" si="1"/>
        <v>Курорт "Счастливчик"</v>
      </c>
      <c r="G13" s="9"/>
      <c r="H13" s="23"/>
    </row>
    <row r="14" spans="1:10" x14ac:dyDescent="0.2">
      <c r="A14" s="4">
        <v>12</v>
      </c>
      <c r="B14" s="4" t="s">
        <v>19</v>
      </c>
      <c r="C14" s="4">
        <v>2</v>
      </c>
      <c r="D14" s="4">
        <v>1</v>
      </c>
      <c r="E14" s="18">
        <f t="shared" si="0"/>
        <v>10000</v>
      </c>
      <c r="F14" s="18" t="str">
        <f t="shared" si="1"/>
        <v>д/о "Мечта"</v>
      </c>
      <c r="G14" s="9"/>
    </row>
    <row r="15" spans="1:10" x14ac:dyDescent="0.2">
      <c r="A15" s="4">
        <v>13</v>
      </c>
      <c r="B15" s="4" t="s">
        <v>20</v>
      </c>
      <c r="C15" s="4">
        <v>1</v>
      </c>
      <c r="D15" s="4">
        <v>1</v>
      </c>
      <c r="E15" s="18">
        <f t="shared" si="0"/>
        <v>10000</v>
      </c>
      <c r="F15" s="18" t="str">
        <f t="shared" si="1"/>
        <v>д/о "Мечта"</v>
      </c>
      <c r="G15" s="9"/>
    </row>
    <row r="16" spans="1:10" x14ac:dyDescent="0.2">
      <c r="A16" s="4">
        <v>14</v>
      </c>
      <c r="B16" s="4" t="s">
        <v>21</v>
      </c>
      <c r="C16" s="4">
        <v>5</v>
      </c>
      <c r="D16" s="4">
        <v>2</v>
      </c>
      <c r="E16" s="18">
        <f t="shared" si="0"/>
        <v>24000</v>
      </c>
      <c r="F16" s="18" t="str">
        <f t="shared" si="1"/>
        <v>Курорт "Счастливчик"</v>
      </c>
      <c r="G16" s="9"/>
    </row>
    <row r="17" spans="1:7" x14ac:dyDescent="0.2">
      <c r="A17" s="4">
        <v>15</v>
      </c>
      <c r="B17" s="4" t="s">
        <v>22</v>
      </c>
      <c r="C17" s="4">
        <v>6</v>
      </c>
      <c r="D17" s="4">
        <v>1</v>
      </c>
      <c r="E17" s="18">
        <f t="shared" si="0"/>
        <v>10000</v>
      </c>
      <c r="F17" s="18" t="str">
        <f t="shared" si="1"/>
        <v>д/о "Мечта"</v>
      </c>
      <c r="G17" s="9"/>
    </row>
    <row r="18" spans="1:7" x14ac:dyDescent="0.2">
      <c r="A18" s="4">
        <v>16</v>
      </c>
      <c r="B18" s="4" t="s">
        <v>23</v>
      </c>
      <c r="C18" s="4">
        <v>9</v>
      </c>
      <c r="D18" s="4">
        <v>1</v>
      </c>
      <c r="E18" s="18">
        <f t="shared" si="0"/>
        <v>10000</v>
      </c>
      <c r="F18" s="18" t="str">
        <f t="shared" si="1"/>
        <v>д/о "Мечта"</v>
      </c>
      <c r="G18" s="9"/>
    </row>
    <row r="19" spans="1:7" x14ac:dyDescent="0.2">
      <c r="A19" s="4">
        <v>17</v>
      </c>
      <c r="B19" s="4" t="s">
        <v>24</v>
      </c>
      <c r="C19" s="4">
        <v>10</v>
      </c>
      <c r="D19" s="4">
        <v>2</v>
      </c>
      <c r="E19" s="18">
        <f t="shared" si="0"/>
        <v>24000</v>
      </c>
      <c r="F19" s="18" t="str">
        <f t="shared" si="1"/>
        <v>Курорт "Счастливчик"</v>
      </c>
      <c r="G19" s="9"/>
    </row>
    <row r="20" spans="1:7" x14ac:dyDescent="0.2">
      <c r="A20" s="4">
        <v>18</v>
      </c>
      <c r="B20" s="4" t="s">
        <v>25</v>
      </c>
      <c r="C20" s="4">
        <v>11</v>
      </c>
      <c r="D20" s="4">
        <v>1</v>
      </c>
      <c r="E20" s="18">
        <f t="shared" si="0"/>
        <v>10000</v>
      </c>
      <c r="F20" s="18" t="str">
        <f t="shared" si="1"/>
        <v>д/о "Мечта"</v>
      </c>
      <c r="G20" s="9"/>
    </row>
    <row r="21" spans="1:7" x14ac:dyDescent="0.2">
      <c r="A21" s="4">
        <v>19</v>
      </c>
      <c r="B21" s="4" t="s">
        <v>26</v>
      </c>
      <c r="C21" s="4">
        <v>13</v>
      </c>
      <c r="D21" s="4">
        <v>2</v>
      </c>
      <c r="E21" s="18">
        <f t="shared" si="0"/>
        <v>24000</v>
      </c>
      <c r="F21" s="18" t="str">
        <f t="shared" si="1"/>
        <v>Курорт "Счастливчик"</v>
      </c>
      <c r="G21" s="9"/>
    </row>
    <row r="22" spans="1:7" x14ac:dyDescent="0.2">
      <c r="A22" s="4">
        <v>20</v>
      </c>
      <c r="B22" s="4" t="s">
        <v>27</v>
      </c>
      <c r="C22" s="4">
        <v>8</v>
      </c>
      <c r="D22" s="4">
        <v>1</v>
      </c>
      <c r="E22" s="18">
        <f t="shared" si="0"/>
        <v>10000</v>
      </c>
      <c r="F22" s="18" t="str">
        <f t="shared" si="1"/>
        <v>д/о "Мечта"</v>
      </c>
    </row>
    <row r="23" spans="1:7" x14ac:dyDescent="0.2">
      <c r="A23" s="4">
        <v>21</v>
      </c>
      <c r="B23" s="4" t="s">
        <v>28</v>
      </c>
      <c r="C23" s="4">
        <v>5</v>
      </c>
      <c r="D23" s="4">
        <v>1</v>
      </c>
      <c r="E23" s="18">
        <f t="shared" si="0"/>
        <v>10000</v>
      </c>
      <c r="F23" s="18" t="str">
        <f t="shared" si="1"/>
        <v>д/о "Мечта"</v>
      </c>
    </row>
    <row r="24" spans="1:7" x14ac:dyDescent="0.2">
      <c r="A24" s="4">
        <v>22</v>
      </c>
      <c r="B24" s="4" t="s">
        <v>29</v>
      </c>
      <c r="C24" s="4">
        <v>6</v>
      </c>
      <c r="D24" s="4">
        <v>3</v>
      </c>
      <c r="E24" s="18">
        <f t="shared" si="0"/>
        <v>54000</v>
      </c>
      <c r="F24" s="18" t="str">
        <f t="shared" si="1"/>
        <v>Курорт "Счастливчик"</v>
      </c>
    </row>
    <row r="25" spans="1:7" x14ac:dyDescent="0.2">
      <c r="A25" s="4">
        <v>23</v>
      </c>
      <c r="B25" s="4" t="s">
        <v>30</v>
      </c>
      <c r="C25" s="4">
        <v>7</v>
      </c>
      <c r="D25" s="4">
        <v>1</v>
      </c>
      <c r="E25" s="18">
        <f t="shared" si="0"/>
        <v>10000</v>
      </c>
      <c r="F25" s="18" t="str">
        <f t="shared" si="1"/>
        <v>д/о "Мечта"</v>
      </c>
    </row>
    <row r="26" spans="1:7" x14ac:dyDescent="0.2">
      <c r="F26" s="2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Студент</cp:lastModifiedBy>
  <dcterms:created xsi:type="dcterms:W3CDTF">2006-07-26T19:53:09Z</dcterms:created>
  <dcterms:modified xsi:type="dcterms:W3CDTF">2023-03-04T13:49:21Z</dcterms:modified>
</cp:coreProperties>
</file>