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Григорий\Documents\Информационные технологии\"/>
    </mc:Choice>
  </mc:AlternateContent>
  <xr:revisionPtr revIDLastSave="0" documentId="13_ncr:1_{9963D48B-A764-4276-B3B7-986F657F882E}" xr6:coauthVersionLast="36" xr6:coauthVersionMax="47" xr10:uidLastSave="{00000000-0000-0000-0000-000000000000}"/>
  <bookViews>
    <workbookView xWindow="0" yWindow="0" windowWidth="28800" windowHeight="12105" activeTab="5" xr2:uid="{C15B2FCB-849B-5F48-9F48-CCDB19E537DC}"/>
  </bookViews>
  <sheets>
    <sheet name="Сведенья о сотрудниках" sheetId="1" r:id="rId1"/>
    <sheet name="Премиальные баллы" sheetId="2" r:id="rId2"/>
    <sheet name="Штрафные баллы" sheetId="3" r:id="rId3"/>
    <sheet name="Расчет премий" sheetId="4" r:id="rId4"/>
    <sheet name="Поиск информации" sheetId="5" r:id="rId5"/>
    <sheet name="Отчеты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3" l="1"/>
  <c r="J4" i="3" l="1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3" i="3"/>
  <c r="J7" i="4" l="1"/>
  <c r="J10" i="4"/>
  <c r="J11" i="4"/>
  <c r="J22" i="4"/>
  <c r="I4" i="4"/>
  <c r="I12" i="4"/>
  <c r="I15" i="4"/>
  <c r="I16" i="4"/>
  <c r="I4" i="3"/>
  <c r="J4" i="4" s="1"/>
  <c r="I5" i="3"/>
  <c r="J5" i="4" s="1"/>
  <c r="I6" i="3"/>
  <c r="J6" i="4" s="1"/>
  <c r="I7" i="3"/>
  <c r="I8" i="3"/>
  <c r="J8" i="4" s="1"/>
  <c r="I9" i="3"/>
  <c r="J9" i="4" s="1"/>
  <c r="I10" i="3"/>
  <c r="I11" i="3"/>
  <c r="I12" i="3"/>
  <c r="J12" i="4" s="1"/>
  <c r="I13" i="3"/>
  <c r="J13" i="4" s="1"/>
  <c r="I14" i="3"/>
  <c r="J14" i="4" s="1"/>
  <c r="I15" i="3"/>
  <c r="J15" i="4" s="1"/>
  <c r="I16" i="3"/>
  <c r="J16" i="4" s="1"/>
  <c r="I17" i="3"/>
  <c r="J17" i="4" s="1"/>
  <c r="I18" i="3"/>
  <c r="J18" i="4" s="1"/>
  <c r="I19" i="3"/>
  <c r="J19" i="4" s="1"/>
  <c r="I20" i="3"/>
  <c r="J20" i="4" s="1"/>
  <c r="I21" i="3"/>
  <c r="J21" i="4" s="1"/>
  <c r="I22" i="3"/>
  <c r="I3" i="3"/>
  <c r="J3" i="4" s="1"/>
  <c r="D22" i="3"/>
  <c r="C22" i="3"/>
  <c r="B22" i="3"/>
  <c r="D21" i="3"/>
  <c r="C21" i="3"/>
  <c r="B21" i="3"/>
  <c r="D20" i="3"/>
  <c r="C20" i="3"/>
  <c r="B20" i="3"/>
  <c r="D19" i="3"/>
  <c r="C19" i="3"/>
  <c r="B19" i="3"/>
  <c r="D18" i="3"/>
  <c r="C18" i="3"/>
  <c r="B18" i="3"/>
  <c r="D17" i="3"/>
  <c r="C17" i="3"/>
  <c r="B17" i="3"/>
  <c r="D16" i="3"/>
  <c r="C16" i="3"/>
  <c r="B16" i="3"/>
  <c r="D15" i="3"/>
  <c r="C15" i="3"/>
  <c r="B15" i="3"/>
  <c r="D14" i="3"/>
  <c r="C14" i="3"/>
  <c r="B14" i="3"/>
  <c r="D13" i="3"/>
  <c r="C13" i="3"/>
  <c r="B13" i="3"/>
  <c r="D12" i="3"/>
  <c r="C12" i="3"/>
  <c r="B12" i="3"/>
  <c r="D11" i="3"/>
  <c r="C11" i="3"/>
  <c r="B11" i="3"/>
  <c r="D10" i="3"/>
  <c r="C10" i="3"/>
  <c r="B10" i="3"/>
  <c r="D9" i="3"/>
  <c r="C9" i="3"/>
  <c r="B9" i="3"/>
  <c r="D8" i="3"/>
  <c r="C8" i="3"/>
  <c r="B8" i="3"/>
  <c r="D7" i="3"/>
  <c r="C7" i="3"/>
  <c r="B7" i="3"/>
  <c r="D6" i="3"/>
  <c r="C6" i="3"/>
  <c r="B6" i="3"/>
  <c r="D5" i="3"/>
  <c r="C5" i="3"/>
  <c r="B5" i="3"/>
  <c r="D4" i="3"/>
  <c r="C4" i="3"/>
  <c r="B4" i="3"/>
  <c r="D3" i="3"/>
  <c r="C3" i="3"/>
  <c r="I4" i="2"/>
  <c r="I5" i="2"/>
  <c r="I5" i="4" s="1"/>
  <c r="I6" i="2"/>
  <c r="I6" i="4" s="1"/>
  <c r="I7" i="2"/>
  <c r="I7" i="4" s="1"/>
  <c r="I8" i="2"/>
  <c r="I8" i="4" s="1"/>
  <c r="I9" i="2"/>
  <c r="I9" i="4" s="1"/>
  <c r="I10" i="2"/>
  <c r="I10" i="4" s="1"/>
  <c r="I11" i="2"/>
  <c r="I11" i="4" s="1"/>
  <c r="I12" i="2"/>
  <c r="I13" i="2"/>
  <c r="I13" i="4" s="1"/>
  <c r="I14" i="2"/>
  <c r="I14" i="4" s="1"/>
  <c r="I15" i="2"/>
  <c r="I16" i="2"/>
  <c r="I17" i="2"/>
  <c r="I17" i="4" s="1"/>
  <c r="I18" i="2"/>
  <c r="I18" i="4" s="1"/>
  <c r="I19" i="2"/>
  <c r="I19" i="4" s="1"/>
  <c r="I20" i="2"/>
  <c r="I20" i="4" s="1"/>
  <c r="I21" i="2"/>
  <c r="I21" i="4" s="1"/>
  <c r="I22" i="2"/>
  <c r="I22" i="4" s="1"/>
  <c r="I3" i="2"/>
  <c r="I3" i="4" s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3" i="2"/>
  <c r="D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3" i="2"/>
  <c r="K5" i="1"/>
  <c r="K4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3" i="1"/>
  <c r="F1" i="1"/>
  <c r="J3" i="1" s="1"/>
  <c r="H3" i="4" s="1"/>
  <c r="K3" i="4" l="1"/>
  <c r="J7" i="1"/>
  <c r="H7" i="4" s="1"/>
  <c r="K7" i="4" s="1"/>
  <c r="J22" i="1"/>
  <c r="H22" i="4" s="1"/>
  <c r="K22" i="4" s="1"/>
  <c r="J14" i="1"/>
  <c r="H14" i="4" s="1"/>
  <c r="K14" i="4" s="1"/>
  <c r="J21" i="1"/>
  <c r="J13" i="1"/>
  <c r="H13" i="4" s="1"/>
  <c r="K13" i="4" s="1"/>
  <c r="J5" i="1"/>
  <c r="H5" i="4" s="1"/>
  <c r="K5" i="4" s="1"/>
  <c r="J19" i="1"/>
  <c r="H19" i="4" s="1"/>
  <c r="K19" i="4" s="1"/>
  <c r="J11" i="1"/>
  <c r="H11" i="4" s="1"/>
  <c r="K11" i="4" s="1"/>
  <c r="J18" i="1"/>
  <c r="H18" i="4" s="1"/>
  <c r="K18" i="4" s="1"/>
  <c r="J10" i="1"/>
  <c r="H10" i="4" s="1"/>
  <c r="K10" i="4" s="1"/>
  <c r="J17" i="1"/>
  <c r="H17" i="4" s="1"/>
  <c r="K17" i="4" s="1"/>
  <c r="J9" i="1"/>
  <c r="H9" i="4" s="1"/>
  <c r="K9" i="4" s="1"/>
  <c r="J16" i="1"/>
  <c r="H16" i="4" s="1"/>
  <c r="K16" i="4" s="1"/>
  <c r="J8" i="1"/>
  <c r="H8" i="4" s="1"/>
  <c r="K8" i="4" s="1"/>
  <c r="J15" i="1"/>
  <c r="H15" i="4" s="1"/>
  <c r="K15" i="4" s="1"/>
  <c r="J6" i="1"/>
  <c r="H6" i="4" s="1"/>
  <c r="K6" i="4" s="1"/>
  <c r="J20" i="1"/>
  <c r="H20" i="4" s="1"/>
  <c r="K20" i="4" s="1"/>
  <c r="J12" i="1"/>
  <c r="H12" i="4" s="1"/>
  <c r="K12" i="4" s="1"/>
  <c r="J4" i="1"/>
  <c r="H4" i="4" s="1"/>
  <c r="K4" i="4" s="1"/>
  <c r="H21" i="4" l="1"/>
  <c r="K21" i="4" s="1"/>
  <c r="K23" i="4" s="1"/>
</calcChain>
</file>

<file path=xl/sharedStrings.xml><?xml version="1.0" encoding="utf-8"?>
<sst xmlns="http://schemas.openxmlformats.org/spreadsheetml/2006/main" count="350" uniqueCount="158">
  <si>
    <t xml:space="preserve">Фамилия </t>
  </si>
  <si>
    <t>Имя</t>
  </si>
  <si>
    <t>Отчество</t>
  </si>
  <si>
    <t>Должность</t>
  </si>
  <si>
    <t>Дата приема на работу</t>
  </si>
  <si>
    <t>ЗП</t>
  </si>
  <si>
    <t>Адрес проживания</t>
  </si>
  <si>
    <t>Моб. Телефон</t>
  </si>
  <si>
    <t>+7 (909) 797 79-96</t>
  </si>
  <si>
    <t>Фармолофеев</t>
  </si>
  <si>
    <t>Максим</t>
  </si>
  <si>
    <t>Игоревич</t>
  </si>
  <si>
    <t>Начальник</t>
  </si>
  <si>
    <t>Зоя</t>
  </si>
  <si>
    <t>Михайловна</t>
  </si>
  <si>
    <t>Герасимова</t>
  </si>
  <si>
    <t>Менеджер</t>
  </si>
  <si>
    <t>25.04.2023</t>
  </si>
  <si>
    <t>с. Инта, наб. Черноморская, д. 163, 459941</t>
  </si>
  <si>
    <t>8 (811) 675-99-75</t>
  </si>
  <si>
    <t>Мартынов</t>
  </si>
  <si>
    <t>Макар</t>
  </si>
  <si>
    <t>Ефремович</t>
  </si>
  <si>
    <t>Программист</t>
  </si>
  <si>
    <t>09.12.2024</t>
  </si>
  <si>
    <t>д. Чегем, ш. М.Горького, д. 1, 467766</t>
  </si>
  <si>
    <t>+7 165 782 5945</t>
  </si>
  <si>
    <t>Вероника</t>
  </si>
  <si>
    <t>Григорьевна</t>
  </si>
  <si>
    <t>Фролова</t>
  </si>
  <si>
    <t>Аналитик</t>
  </si>
  <si>
    <t>07.09.2022</t>
  </si>
  <si>
    <t>к. Вилюйск, пер. Цветочный, д. 8, 596662</t>
  </si>
  <si>
    <t>+7 (098) 156-5995</t>
  </si>
  <si>
    <t>Фомин</t>
  </si>
  <si>
    <t>Владимир</t>
  </si>
  <si>
    <t>Бориславович</t>
  </si>
  <si>
    <t>Бухгалтер</t>
  </si>
  <si>
    <t>14.02.2022</t>
  </si>
  <si>
    <t>к. Череповец, пр. Сплавный, д. 7, 598767</t>
  </si>
  <si>
    <t>84818520842</t>
  </si>
  <si>
    <t>Клавдия</t>
  </si>
  <si>
    <t>Валентиновна</t>
  </si>
  <si>
    <t>Гурьева</t>
  </si>
  <si>
    <t>16.04.2022</t>
  </si>
  <si>
    <t>ст. Апрелевка, бул. Огородный, д. 4/5 к. 838, 408259</t>
  </si>
  <si>
    <t>+7 (196) 207-63-56</t>
  </si>
  <si>
    <t>Мельников</t>
  </si>
  <si>
    <t>Эраст</t>
  </si>
  <si>
    <t>Артемьевич</t>
  </si>
  <si>
    <t>Дизайнер</t>
  </si>
  <si>
    <t>10.02.2023</t>
  </si>
  <si>
    <t>г. Семлячики, алл. Крайняя, д. 9/6 стр. 78, 681386</t>
  </si>
  <si>
    <t>8 013 130 7447</t>
  </si>
  <si>
    <t>Воробьев</t>
  </si>
  <si>
    <t>Гедеон</t>
  </si>
  <si>
    <t>Валерьянович</t>
  </si>
  <si>
    <t>17.05.2024</t>
  </si>
  <si>
    <t>клх Чита, пер. Дзержинского, д. 4 стр. 49, 109050</t>
  </si>
  <si>
    <t>8 391 900 64 35</t>
  </si>
  <si>
    <t>Горбунова</t>
  </si>
  <si>
    <t>Галина</t>
  </si>
  <si>
    <t>Николаевна</t>
  </si>
  <si>
    <t>03.07.2024</t>
  </si>
  <si>
    <t>д. Йошкар-Ола, пер. Каштановый, д. 98 стр. 77, 141675</t>
  </si>
  <si>
    <t>83985966463</t>
  </si>
  <si>
    <t>Орехов</t>
  </si>
  <si>
    <t>Ладислав</t>
  </si>
  <si>
    <t>Валентинович</t>
  </si>
  <si>
    <t>21.06.2023</t>
  </si>
  <si>
    <t>д. Павловский Посад, ш. Плеханова, д. 300 стр. 9, 843506</t>
  </si>
  <si>
    <t>+7 (937) 303-5815</t>
  </si>
  <si>
    <t>Беляев</t>
  </si>
  <si>
    <t>Марк</t>
  </si>
  <si>
    <t>Борисович</t>
  </si>
  <si>
    <t>27.11.2024</t>
  </si>
  <si>
    <t>ст. Тамбов, бул. Королева, д. 4, 998741</t>
  </si>
  <si>
    <t>8 (989) 025-43-15</t>
  </si>
  <si>
    <t>Яковлевна</t>
  </si>
  <si>
    <t>Козлова</t>
  </si>
  <si>
    <t>18.07.2020</t>
  </si>
  <si>
    <t>д. Невельск, наб. Гаражная, д. 920, 272284</t>
  </si>
  <si>
    <t>+7 891 355 8541</t>
  </si>
  <si>
    <t>Амос</t>
  </si>
  <si>
    <t>Августович</t>
  </si>
  <si>
    <t>Николаев</t>
  </si>
  <si>
    <t>03.07.2023</t>
  </si>
  <si>
    <t>д. Слюдянка, бул. Проезжий, д. 47 стр. 3/7, 120665</t>
  </si>
  <si>
    <t>8 (963) 437-25-29</t>
  </si>
  <si>
    <t>Дмитриева</t>
  </si>
  <si>
    <t>Василиса</t>
  </si>
  <si>
    <t>Богдановна</t>
  </si>
  <si>
    <t>22.05.2024</t>
  </si>
  <si>
    <t>с. Баргузин, наб. Шмидта, д. 6/6 стр. 91, 813644</t>
  </si>
  <si>
    <t>+7 (300) 893-70-46</t>
  </si>
  <si>
    <t>Титов</t>
  </si>
  <si>
    <t>Эммануил</t>
  </si>
  <si>
    <t>Германович</t>
  </si>
  <si>
    <t>06.06.2023</t>
  </si>
  <si>
    <t>клх Алексин, пер. Береговой, д. 976 к. 6, 199086</t>
  </si>
  <si>
    <t>+7 954 974 43 31</t>
  </si>
  <si>
    <t>Георгий</t>
  </si>
  <si>
    <t>Феоктистович</t>
  </si>
  <si>
    <t>Дьячков</t>
  </si>
  <si>
    <t>09.06.2024</t>
  </si>
  <si>
    <t>д. Курганинск, наб. Озерная, д. 513, 023454</t>
  </si>
  <si>
    <t>8 (513) 028-6380</t>
  </si>
  <si>
    <t>Александрович</t>
  </si>
  <si>
    <t>Аксенов</t>
  </si>
  <si>
    <t>Инженер</t>
  </si>
  <si>
    <t>02.09.2024</t>
  </si>
  <si>
    <t>ст. Тимашевск, бул. Терешковой, д. 103 к. 406, 175564</t>
  </si>
  <si>
    <t>+7 296 693 0537</t>
  </si>
  <si>
    <t>София</t>
  </si>
  <si>
    <t>Юрьевна</t>
  </si>
  <si>
    <t>Хохлова</t>
  </si>
  <si>
    <t>04.11.2021</t>
  </si>
  <si>
    <t>к. Осташков, ул. Сибирская, д. 3, 400532</t>
  </si>
  <si>
    <t>8 127 906 5699</t>
  </si>
  <si>
    <t>Большаков</t>
  </si>
  <si>
    <t>Адам</t>
  </si>
  <si>
    <t>Иосипович</t>
  </si>
  <si>
    <t>28.03.2021</t>
  </si>
  <si>
    <t>п. Ангарск, алл. 8 Марта, д. 277 к. 76, 065141</t>
  </si>
  <si>
    <t>+7 (795) 681-1359</t>
  </si>
  <si>
    <t>Тарасовна</t>
  </si>
  <si>
    <t>Медведева</t>
  </si>
  <si>
    <t>17.01.2024</t>
  </si>
  <si>
    <t>д. Рославль, ул. Ольховая, д. 1 стр. 521, 105681</t>
  </si>
  <si>
    <t>8 376 785 3252</t>
  </si>
  <si>
    <t>г. Санкт-Петербург, ул. Совхозная, д. 31, кв 13, 195030</t>
  </si>
  <si>
    <t>Вычисляемый</t>
  </si>
  <si>
    <t>Стаж Работы (лет)</t>
  </si>
  <si>
    <t>Коэф. ЗП</t>
  </si>
  <si>
    <t>Количество  + баллов</t>
  </si>
  <si>
    <t>Переработки</t>
  </si>
  <si>
    <t>Докуменьтальные баллы</t>
  </si>
  <si>
    <t>Очки коллег</t>
  </si>
  <si>
    <t>Рекомендации</t>
  </si>
  <si>
    <t>Опоздания</t>
  </si>
  <si>
    <t>Недоработки</t>
  </si>
  <si>
    <t>Непрофессионализм</t>
  </si>
  <si>
    <t>Курение</t>
  </si>
  <si>
    <t>Количество  - баллов</t>
  </si>
  <si>
    <t>Сумма премий</t>
  </si>
  <si>
    <t>коэффиценты на 2025 год</t>
  </si>
  <si>
    <t>Цена одного года</t>
  </si>
  <si>
    <t>Цена одного +</t>
  </si>
  <si>
    <t>Цена одного -</t>
  </si>
  <si>
    <t>Отчет по баллам сотрудников</t>
  </si>
  <si>
    <t>1. Сотрудники с МАКСИМАЛЬНЫМИ премиальными баллами (54):</t>
  </si>
  <si>
    <t>2. Сотрудники с МИНИМАЛЬНЫМИ премиальными баллами (15):</t>
  </si>
  <si>
    <t>3. Сотрудники с МАКСИМАЛЬНЫМИ штрафными баллами (47):</t>
  </si>
  <si>
    <t>4. Сотрудники с МИНИМАЛЬНЫМИ штрафными баллами (8):</t>
  </si>
  <si>
    <t>Введите фамилию сотрудника справа</t>
  </si>
  <si>
    <t>Данные с листа: Сведенья о сотрудниках</t>
  </si>
  <si>
    <t>Данные с листа: Премиальные баллы</t>
  </si>
  <si>
    <t>Данные с листа: Штрафные баллы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</si>
</sst>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#,##0.00\ &quot;₽&quot;;\-#,##0.00\ &quot;₽&quot;"/>
    <numFmt numFmtId="164" formatCode="#,##0\ &quot;₽&quot;"/>
    <numFmt numFmtId="165" formatCode="0.0"/>
  </numFmts>
  <fonts count="6" x14ac:knownFonts="1">
    <font>
      <sz val="12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sz val="12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4" xfId="0" applyBorder="1"/>
    <xf numFmtId="0" fontId="0" fillId="0" borderId="6" xfId="0" applyBorder="1"/>
    <xf numFmtId="164" fontId="0" fillId="0" borderId="6" xfId="0" applyNumberFormat="1" applyBorder="1"/>
    <xf numFmtId="0" fontId="0" fillId="0" borderId="4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6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6" xfId="0" quotePrefix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2" fontId="0" fillId="0" borderId="6" xfId="0" applyNumberFormat="1" applyBorder="1"/>
    <xf numFmtId="0" fontId="0" fillId="0" borderId="0" xfId="0" applyNumberFormat="1"/>
    <xf numFmtId="0" fontId="1" fillId="0" borderId="1" xfId="0" applyNumberFormat="1" applyFont="1" applyFill="1" applyBorder="1" applyAlignment="1">
      <alignment horizontal="center"/>
    </xf>
    <xf numFmtId="0" fontId="0" fillId="0" borderId="4" xfId="0" applyNumberFormat="1" applyBorder="1"/>
    <xf numFmtId="0" fontId="1" fillId="0" borderId="3" xfId="0" applyFont="1" applyFill="1" applyBorder="1" applyAlignment="1">
      <alignment horizontal="center"/>
    </xf>
    <xf numFmtId="0" fontId="2" fillId="0" borderId="4" xfId="0" applyFont="1" applyBorder="1"/>
    <xf numFmtId="0" fontId="2" fillId="0" borderId="6" xfId="0" applyFont="1" applyBorder="1"/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2" fontId="0" fillId="0" borderId="4" xfId="0" applyNumberFormat="1" applyBorder="1"/>
    <xf numFmtId="164" fontId="1" fillId="0" borderId="1" xfId="0" applyNumberFormat="1" applyFont="1" applyFill="1" applyBorder="1" applyAlignment="1">
      <alignment horizontal="center"/>
    </xf>
    <xf numFmtId="7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342900</xdr:colOff>
          <xdr:row>1</xdr:row>
          <xdr:rowOff>85725</xdr:rowOff>
        </xdr:from>
        <xdr:to>
          <xdr:col>1</xdr:col>
          <xdr:colOff>390525</xdr:colOff>
          <xdr:row>1</xdr:row>
          <xdr:rowOff>714375</xdr:rowOff>
        </xdr:to>
        <xdr:sp macro="" textlink="">
          <xdr:nvSpPr>
            <xdr:cNvPr id="5125" name="Button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00000000-0008-0000-0400-00000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ru-RU" sz="12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Поиск сотрудника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DE9D4-E41F-D74A-9A63-FAF1F2F23E05}">
  <sheetPr codeName="Лист1"/>
  <dimension ref="B1:K30"/>
  <sheetViews>
    <sheetView workbookViewId="0">
      <selection activeCell="K4" sqref="K4"/>
    </sheetView>
  </sheetViews>
  <sheetFormatPr defaultColWidth="11" defaultRowHeight="15.75" x14ac:dyDescent="0.25"/>
  <cols>
    <col min="2" max="2" width="16.125" customWidth="1"/>
    <col min="3" max="3" width="13.125" customWidth="1"/>
    <col min="4" max="4" width="13.625" customWidth="1"/>
    <col min="5" max="5" width="15" customWidth="1"/>
    <col min="6" max="6" width="26.875" customWidth="1"/>
    <col min="7" max="7" width="11.625" style="1" bestFit="1" customWidth="1"/>
    <col min="8" max="8" width="57" customWidth="1"/>
    <col min="9" max="9" width="17.5" customWidth="1"/>
    <col min="10" max="10" width="20.875" customWidth="1"/>
    <col min="11" max="11" width="13.5" style="18" customWidth="1"/>
  </cols>
  <sheetData>
    <row r="1" spans="2:11" ht="16.5" thickBot="1" x14ac:dyDescent="0.3">
      <c r="F1" s="2">
        <f ca="1">TODAY()</f>
        <v>45766</v>
      </c>
      <c r="J1" t="s">
        <v>131</v>
      </c>
      <c r="K1" s="18" t="s">
        <v>131</v>
      </c>
    </row>
    <row r="2" spans="2:11" ht="16.5" thickBot="1" x14ac:dyDescent="0.3">
      <c r="B2" s="12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3" t="s">
        <v>5</v>
      </c>
      <c r="H2" s="12" t="s">
        <v>6</v>
      </c>
      <c r="I2" s="12" t="s">
        <v>7</v>
      </c>
      <c r="J2" s="15" t="s">
        <v>132</v>
      </c>
      <c r="K2" s="19" t="s">
        <v>133</v>
      </c>
    </row>
    <row r="3" spans="2:11" x14ac:dyDescent="0.25">
      <c r="B3" s="8" t="s">
        <v>9</v>
      </c>
      <c r="C3" s="8" t="s">
        <v>10</v>
      </c>
      <c r="D3" s="8" t="s">
        <v>11</v>
      </c>
      <c r="E3" s="8" t="s">
        <v>12</v>
      </c>
      <c r="F3" s="9">
        <v>44209</v>
      </c>
      <c r="G3" s="10">
        <v>1000</v>
      </c>
      <c r="H3" s="8" t="s">
        <v>130</v>
      </c>
      <c r="I3" s="11" t="s">
        <v>8</v>
      </c>
      <c r="J3" s="16">
        <f ca="1">($F$1-F3)/365</f>
        <v>4.2657534246575342</v>
      </c>
      <c r="K3" s="17">
        <f>G3/AVERAGE($G$3:$G$22)</f>
        <v>0.45417385775274771</v>
      </c>
    </row>
    <row r="4" spans="2:11" x14ac:dyDescent="0.25">
      <c r="B4" s="6" t="s">
        <v>13</v>
      </c>
      <c r="C4" s="6" t="s">
        <v>14</v>
      </c>
      <c r="D4" s="6" t="s">
        <v>15</v>
      </c>
      <c r="E4" s="6" t="s">
        <v>16</v>
      </c>
      <c r="F4" s="6" t="s">
        <v>17</v>
      </c>
      <c r="G4" s="7">
        <v>3860</v>
      </c>
      <c r="H4" s="6" t="s">
        <v>18</v>
      </c>
      <c r="I4" s="6" t="s">
        <v>19</v>
      </c>
      <c r="J4" s="16">
        <f t="shared" ref="J4:J22" ca="1" si="0">($F$1-F4)/365</f>
        <v>1.9863013698630136</v>
      </c>
      <c r="K4" s="17">
        <f t="shared" ref="K4:K22" si="1">G4/AVERAGE($G$3:$G$22)</f>
        <v>1.7531110909256062</v>
      </c>
    </row>
    <row r="5" spans="2:11" x14ac:dyDescent="0.25">
      <c r="B5" s="6" t="s">
        <v>20</v>
      </c>
      <c r="C5" s="6" t="s">
        <v>21</v>
      </c>
      <c r="D5" s="6" t="s">
        <v>22</v>
      </c>
      <c r="E5" s="6" t="s">
        <v>23</v>
      </c>
      <c r="F5" s="6" t="s">
        <v>24</v>
      </c>
      <c r="G5" s="7">
        <v>2832</v>
      </c>
      <c r="H5" s="6" t="s">
        <v>25</v>
      </c>
      <c r="I5" s="6" t="s">
        <v>26</v>
      </c>
      <c r="J5" s="16">
        <f t="shared" ca="1" si="0"/>
        <v>0.35890410958904112</v>
      </c>
      <c r="K5" s="17">
        <f>G5/AVERAGE($G$3:$G$22)</f>
        <v>1.2862203651557815</v>
      </c>
    </row>
    <row r="6" spans="2:11" x14ac:dyDescent="0.25">
      <c r="B6" s="6" t="s">
        <v>27</v>
      </c>
      <c r="C6" s="6" t="s">
        <v>28</v>
      </c>
      <c r="D6" s="6" t="s">
        <v>29</v>
      </c>
      <c r="E6" s="6" t="s">
        <v>30</v>
      </c>
      <c r="F6" s="6" t="s">
        <v>31</v>
      </c>
      <c r="G6" s="7">
        <v>791</v>
      </c>
      <c r="H6" s="6" t="s">
        <v>32</v>
      </c>
      <c r="I6" s="6" t="s">
        <v>33</v>
      </c>
      <c r="J6" s="16">
        <f t="shared" ca="1" si="0"/>
        <v>2.6164383561643834</v>
      </c>
      <c r="K6" s="17">
        <f t="shared" si="1"/>
        <v>0.35925152148242345</v>
      </c>
    </row>
    <row r="7" spans="2:11" x14ac:dyDescent="0.25">
      <c r="B7" s="6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7">
        <v>1848</v>
      </c>
      <c r="H7" s="6" t="s">
        <v>39</v>
      </c>
      <c r="I7" s="6" t="s">
        <v>40</v>
      </c>
      <c r="J7" s="16">
        <f t="shared" ca="1" si="0"/>
        <v>3.1780821917808217</v>
      </c>
      <c r="K7" s="17">
        <f t="shared" si="1"/>
        <v>0.83931328912707781</v>
      </c>
    </row>
    <row r="8" spans="2:11" x14ac:dyDescent="0.25">
      <c r="B8" s="6" t="s">
        <v>41</v>
      </c>
      <c r="C8" s="6" t="s">
        <v>42</v>
      </c>
      <c r="D8" s="6" t="s">
        <v>43</v>
      </c>
      <c r="E8" s="6" t="s">
        <v>37</v>
      </c>
      <c r="F8" s="6" t="s">
        <v>44</v>
      </c>
      <c r="G8" s="7">
        <v>3384</v>
      </c>
      <c r="H8" s="6" t="s">
        <v>45</v>
      </c>
      <c r="I8" s="6" t="s">
        <v>46</v>
      </c>
      <c r="J8" s="16">
        <f t="shared" ca="1" si="0"/>
        <v>3.010958904109589</v>
      </c>
      <c r="K8" s="17">
        <f t="shared" si="1"/>
        <v>1.5369243346352983</v>
      </c>
    </row>
    <row r="9" spans="2:11" x14ac:dyDescent="0.25">
      <c r="B9" s="6" t="s">
        <v>47</v>
      </c>
      <c r="C9" s="6" t="s">
        <v>48</v>
      </c>
      <c r="D9" s="6" t="s">
        <v>49</v>
      </c>
      <c r="E9" s="6" t="s">
        <v>50</v>
      </c>
      <c r="F9" s="6" t="s">
        <v>51</v>
      </c>
      <c r="G9" s="7">
        <v>1153</v>
      </c>
      <c r="H9" s="6" t="s">
        <v>52</v>
      </c>
      <c r="I9" s="6" t="s">
        <v>53</v>
      </c>
      <c r="J9" s="16">
        <f t="shared" ca="1" si="0"/>
        <v>2.1890410958904107</v>
      </c>
      <c r="K9" s="17">
        <f t="shared" si="1"/>
        <v>0.52366245798891808</v>
      </c>
    </row>
    <row r="10" spans="2:11" x14ac:dyDescent="0.25">
      <c r="B10" s="6" t="s">
        <v>54</v>
      </c>
      <c r="C10" s="6" t="s">
        <v>55</v>
      </c>
      <c r="D10" s="6" t="s">
        <v>56</v>
      </c>
      <c r="E10" s="6" t="s">
        <v>12</v>
      </c>
      <c r="F10" s="6" t="s">
        <v>57</v>
      </c>
      <c r="G10" s="7">
        <v>4819</v>
      </c>
      <c r="H10" s="6" t="s">
        <v>58</v>
      </c>
      <c r="I10" s="6" t="s">
        <v>59</v>
      </c>
      <c r="J10" s="16">
        <f t="shared" ca="1" si="0"/>
        <v>0.92328767123287669</v>
      </c>
      <c r="K10" s="17">
        <f t="shared" si="1"/>
        <v>2.1886638205104911</v>
      </c>
    </row>
    <row r="11" spans="2:11" x14ac:dyDescent="0.25">
      <c r="B11" s="6" t="s">
        <v>60</v>
      </c>
      <c r="C11" s="6" t="s">
        <v>61</v>
      </c>
      <c r="D11" s="6" t="s">
        <v>62</v>
      </c>
      <c r="E11" s="6" t="s">
        <v>30</v>
      </c>
      <c r="F11" s="6" t="s">
        <v>63</v>
      </c>
      <c r="G11" s="7">
        <v>1108</v>
      </c>
      <c r="H11" s="6" t="s">
        <v>64</v>
      </c>
      <c r="I11" s="6" t="s">
        <v>65</v>
      </c>
      <c r="J11" s="16">
        <f t="shared" ca="1" si="0"/>
        <v>0.79452054794520544</v>
      </c>
      <c r="K11" s="17">
        <f t="shared" si="1"/>
        <v>0.5032246343900445</v>
      </c>
    </row>
    <row r="12" spans="2:11" x14ac:dyDescent="0.25">
      <c r="B12" s="6" t="s">
        <v>66</v>
      </c>
      <c r="C12" s="6" t="s">
        <v>67</v>
      </c>
      <c r="D12" s="6" t="s">
        <v>68</v>
      </c>
      <c r="E12" s="6" t="s">
        <v>30</v>
      </c>
      <c r="F12" s="6" t="s">
        <v>69</v>
      </c>
      <c r="G12" s="7">
        <v>1914</v>
      </c>
      <c r="H12" s="6" t="s">
        <v>70</v>
      </c>
      <c r="I12" s="6" t="s">
        <v>71</v>
      </c>
      <c r="J12" s="16">
        <f t="shared" ca="1" si="0"/>
        <v>1.8301369863013699</v>
      </c>
      <c r="K12" s="17">
        <f t="shared" si="1"/>
        <v>0.86928876373875907</v>
      </c>
    </row>
    <row r="13" spans="2:11" x14ac:dyDescent="0.25">
      <c r="B13" s="6" t="s">
        <v>72</v>
      </c>
      <c r="C13" s="6" t="s">
        <v>73</v>
      </c>
      <c r="D13" s="6" t="s">
        <v>74</v>
      </c>
      <c r="E13" s="6" t="s">
        <v>23</v>
      </c>
      <c r="F13" s="6" t="s">
        <v>75</v>
      </c>
      <c r="G13" s="7">
        <v>3897</v>
      </c>
      <c r="H13" s="6" t="s">
        <v>76</v>
      </c>
      <c r="I13" s="6" t="s">
        <v>77</v>
      </c>
      <c r="J13" s="16">
        <f t="shared" ca="1" si="0"/>
        <v>0.39178082191780822</v>
      </c>
      <c r="K13" s="17">
        <f t="shared" si="1"/>
        <v>1.7699155236624577</v>
      </c>
    </row>
    <row r="14" spans="2:11" x14ac:dyDescent="0.25">
      <c r="B14" s="6" t="s">
        <v>13</v>
      </c>
      <c r="C14" s="6" t="s">
        <v>78</v>
      </c>
      <c r="D14" s="6" t="s">
        <v>79</v>
      </c>
      <c r="E14" s="6" t="s">
        <v>23</v>
      </c>
      <c r="F14" s="6" t="s">
        <v>80</v>
      </c>
      <c r="G14" s="7">
        <v>1041</v>
      </c>
      <c r="H14" s="6" t="s">
        <v>81</v>
      </c>
      <c r="I14" s="6" t="s">
        <v>82</v>
      </c>
      <c r="J14" s="16">
        <f t="shared" ca="1" si="0"/>
        <v>4.7561643835616438</v>
      </c>
      <c r="K14" s="17">
        <f t="shared" si="1"/>
        <v>0.47279498592061037</v>
      </c>
    </row>
    <row r="15" spans="2:11" x14ac:dyDescent="0.25">
      <c r="B15" s="6" t="s">
        <v>83</v>
      </c>
      <c r="C15" s="6" t="s">
        <v>84</v>
      </c>
      <c r="D15" s="6" t="s">
        <v>85</v>
      </c>
      <c r="E15" s="6" t="s">
        <v>12</v>
      </c>
      <c r="F15" s="6" t="s">
        <v>86</v>
      </c>
      <c r="G15" s="7">
        <v>957</v>
      </c>
      <c r="H15" s="6" t="s">
        <v>87</v>
      </c>
      <c r="I15" s="6" t="s">
        <v>88</v>
      </c>
      <c r="J15" s="16">
        <f t="shared" ca="1" si="0"/>
        <v>1.7972602739726027</v>
      </c>
      <c r="K15" s="17">
        <f t="shared" si="1"/>
        <v>0.43464438186937954</v>
      </c>
    </row>
    <row r="16" spans="2:11" x14ac:dyDescent="0.25">
      <c r="B16" s="6" t="s">
        <v>89</v>
      </c>
      <c r="C16" s="6" t="s">
        <v>90</v>
      </c>
      <c r="D16" s="6" t="s">
        <v>91</v>
      </c>
      <c r="E16" s="6" t="s">
        <v>23</v>
      </c>
      <c r="F16" s="6" t="s">
        <v>92</v>
      </c>
      <c r="G16" s="7">
        <v>798</v>
      </c>
      <c r="H16" s="6" t="s">
        <v>93</v>
      </c>
      <c r="I16" s="6" t="s">
        <v>94</v>
      </c>
      <c r="J16" s="16">
        <f t="shared" ca="1" si="0"/>
        <v>0.90958904109589045</v>
      </c>
      <c r="K16" s="17">
        <f t="shared" si="1"/>
        <v>0.36243073848669266</v>
      </c>
    </row>
    <row r="17" spans="2:11" x14ac:dyDescent="0.25">
      <c r="B17" s="6" t="s">
        <v>95</v>
      </c>
      <c r="C17" s="6" t="s">
        <v>96</v>
      </c>
      <c r="D17" s="6" t="s">
        <v>97</v>
      </c>
      <c r="E17" s="6" t="s">
        <v>50</v>
      </c>
      <c r="F17" s="6" t="s">
        <v>98</v>
      </c>
      <c r="G17" s="7">
        <v>3220</v>
      </c>
      <c r="H17" s="6" t="s">
        <v>99</v>
      </c>
      <c r="I17" s="6" t="s">
        <v>100</v>
      </c>
      <c r="J17" s="16">
        <f t="shared" ca="1" si="0"/>
        <v>1.8712328767123287</v>
      </c>
      <c r="K17" s="17">
        <f t="shared" si="1"/>
        <v>1.4624398219638477</v>
      </c>
    </row>
    <row r="18" spans="2:11" x14ac:dyDescent="0.25">
      <c r="B18" s="6" t="s">
        <v>101</v>
      </c>
      <c r="C18" s="6" t="s">
        <v>102</v>
      </c>
      <c r="D18" s="6" t="s">
        <v>103</v>
      </c>
      <c r="E18" s="6" t="s">
        <v>37</v>
      </c>
      <c r="F18" s="6" t="s">
        <v>104</v>
      </c>
      <c r="G18" s="7">
        <v>2901</v>
      </c>
      <c r="H18" s="6" t="s">
        <v>105</v>
      </c>
      <c r="I18" s="6" t="s">
        <v>106</v>
      </c>
      <c r="J18" s="16">
        <f t="shared" ca="1" si="0"/>
        <v>0.86027397260273974</v>
      </c>
      <c r="K18" s="17">
        <f t="shared" si="1"/>
        <v>1.3175583613407211</v>
      </c>
    </row>
    <row r="19" spans="2:11" x14ac:dyDescent="0.25">
      <c r="B19" s="6" t="s">
        <v>48</v>
      </c>
      <c r="C19" s="6" t="s">
        <v>107</v>
      </c>
      <c r="D19" s="6" t="s">
        <v>108</v>
      </c>
      <c r="E19" s="6" t="s">
        <v>109</v>
      </c>
      <c r="F19" s="6" t="s">
        <v>110</v>
      </c>
      <c r="G19" s="7">
        <v>1723</v>
      </c>
      <c r="H19" s="6" t="s">
        <v>111</v>
      </c>
      <c r="I19" s="6" t="s">
        <v>112</v>
      </c>
      <c r="J19" s="16">
        <f t="shared" ca="1" si="0"/>
        <v>0.62739726027397258</v>
      </c>
      <c r="K19" s="17">
        <f t="shared" si="1"/>
        <v>0.78254155690798433</v>
      </c>
    </row>
    <row r="20" spans="2:11" x14ac:dyDescent="0.25">
      <c r="B20" s="6" t="s">
        <v>113</v>
      </c>
      <c r="C20" s="6" t="s">
        <v>114</v>
      </c>
      <c r="D20" s="6" t="s">
        <v>115</v>
      </c>
      <c r="E20" s="6" t="s">
        <v>50</v>
      </c>
      <c r="F20" s="6" t="s">
        <v>116</v>
      </c>
      <c r="G20" s="7">
        <v>1246</v>
      </c>
      <c r="H20" s="6" t="s">
        <v>117</v>
      </c>
      <c r="I20" s="6" t="s">
        <v>118</v>
      </c>
      <c r="J20" s="16">
        <f t="shared" ca="1" si="0"/>
        <v>3.4575342465753423</v>
      </c>
      <c r="K20" s="17">
        <f t="shared" si="1"/>
        <v>0.5659006267599237</v>
      </c>
    </row>
    <row r="21" spans="2:11" x14ac:dyDescent="0.25">
      <c r="B21" s="6" t="s">
        <v>119</v>
      </c>
      <c r="C21" s="6" t="s">
        <v>120</v>
      </c>
      <c r="D21" s="6" t="s">
        <v>121</v>
      </c>
      <c r="E21" s="6" t="s">
        <v>37</v>
      </c>
      <c r="F21" s="6" t="s">
        <v>122</v>
      </c>
      <c r="G21" s="7">
        <v>2285</v>
      </c>
      <c r="H21" s="6" t="s">
        <v>123</v>
      </c>
      <c r="I21" s="6" t="s">
        <v>124</v>
      </c>
      <c r="J21" s="16">
        <f t="shared" ca="1" si="0"/>
        <v>4.0630136986301366</v>
      </c>
      <c r="K21" s="17">
        <f t="shared" si="1"/>
        <v>1.0377872649650286</v>
      </c>
    </row>
    <row r="22" spans="2:11" x14ac:dyDescent="0.25">
      <c r="B22" s="6" t="s">
        <v>41</v>
      </c>
      <c r="C22" s="6" t="s">
        <v>125</v>
      </c>
      <c r="D22" s="6" t="s">
        <v>126</v>
      </c>
      <c r="E22" s="6" t="s">
        <v>37</v>
      </c>
      <c r="F22" s="6" t="s">
        <v>127</v>
      </c>
      <c r="G22" s="7">
        <v>3259</v>
      </c>
      <c r="H22" s="6" t="s">
        <v>128</v>
      </c>
      <c r="I22" s="6" t="s">
        <v>129</v>
      </c>
      <c r="J22" s="16">
        <f t="shared" ca="1" si="0"/>
        <v>1.2547945205479452</v>
      </c>
      <c r="K22" s="17">
        <f t="shared" si="1"/>
        <v>1.4801526024162048</v>
      </c>
    </row>
    <row r="23" spans="2:11" x14ac:dyDescent="0.25">
      <c r="B23" s="6"/>
      <c r="C23" s="6"/>
      <c r="D23" s="6"/>
      <c r="E23" s="6"/>
      <c r="F23" s="6"/>
      <c r="G23" s="7"/>
      <c r="H23" s="6"/>
      <c r="I23" s="6"/>
      <c r="J23" s="3"/>
      <c r="K23" s="20"/>
    </row>
    <row r="24" spans="2:11" x14ac:dyDescent="0.25">
      <c r="B24" s="6"/>
      <c r="C24" s="6"/>
      <c r="D24" s="6"/>
      <c r="E24" s="6"/>
      <c r="F24" s="6"/>
      <c r="G24" s="7"/>
      <c r="H24" s="6"/>
      <c r="I24" s="6"/>
      <c r="J24" s="3"/>
      <c r="K24" s="20"/>
    </row>
    <row r="25" spans="2:11" x14ac:dyDescent="0.25">
      <c r="B25" s="6"/>
      <c r="C25" s="6"/>
      <c r="D25" s="6"/>
      <c r="E25" s="6"/>
      <c r="F25" s="6"/>
      <c r="G25" s="7"/>
      <c r="H25" s="6"/>
      <c r="I25" s="6"/>
      <c r="J25" s="3"/>
      <c r="K25" s="20"/>
    </row>
    <row r="26" spans="2:11" x14ac:dyDescent="0.25">
      <c r="B26" s="6"/>
      <c r="C26" s="6"/>
      <c r="D26" s="6"/>
      <c r="E26" s="6"/>
      <c r="F26" s="6"/>
      <c r="G26" s="7"/>
      <c r="H26" s="6"/>
      <c r="I26" s="6"/>
      <c r="J26" s="3"/>
      <c r="K26" s="20"/>
    </row>
    <row r="27" spans="2:11" x14ac:dyDescent="0.25">
      <c r="B27" s="6"/>
      <c r="C27" s="6"/>
      <c r="D27" s="6"/>
      <c r="E27" s="6"/>
      <c r="F27" s="6"/>
      <c r="G27" s="7"/>
      <c r="H27" s="6"/>
      <c r="I27" s="6"/>
      <c r="J27" s="3"/>
      <c r="K27" s="20"/>
    </row>
    <row r="28" spans="2:11" x14ac:dyDescent="0.25">
      <c r="B28" s="6"/>
      <c r="C28" s="6"/>
      <c r="D28" s="6"/>
      <c r="E28" s="6"/>
      <c r="F28" s="6"/>
      <c r="G28" s="7"/>
      <c r="H28" s="6"/>
      <c r="I28" s="6"/>
      <c r="J28" s="3"/>
      <c r="K28" s="20"/>
    </row>
    <row r="29" spans="2:11" x14ac:dyDescent="0.25">
      <c r="B29" s="6"/>
      <c r="C29" s="6"/>
      <c r="D29" s="6"/>
      <c r="E29" s="6"/>
      <c r="F29" s="6"/>
      <c r="G29" s="7"/>
      <c r="H29" s="6"/>
      <c r="I29" s="6"/>
      <c r="J29" s="3"/>
      <c r="K29" s="20"/>
    </row>
    <row r="30" spans="2:11" x14ac:dyDescent="0.25">
      <c r="B30" s="6"/>
      <c r="C30" s="6"/>
      <c r="D30" s="6"/>
      <c r="E30" s="6"/>
      <c r="F30" s="6"/>
      <c r="G30" s="7"/>
      <c r="H30" s="6"/>
      <c r="I30" s="6"/>
      <c r="J30" s="3"/>
      <c r="K30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A4D1F-88C9-D24B-A317-D3CF338AFB0C}">
  <sheetPr codeName="Лист2"/>
  <dimension ref="B1:I22"/>
  <sheetViews>
    <sheetView workbookViewId="0">
      <selection activeCell="C13" sqref="C13"/>
    </sheetView>
  </sheetViews>
  <sheetFormatPr defaultColWidth="11" defaultRowHeight="15.75" x14ac:dyDescent="0.25"/>
  <cols>
    <col min="2" max="2" width="20.625" customWidth="1"/>
    <col min="3" max="3" width="17" customWidth="1"/>
    <col min="4" max="4" width="17.5" customWidth="1"/>
    <col min="5" max="5" width="25.125" customWidth="1"/>
    <col min="6" max="6" width="33.5" customWidth="1"/>
    <col min="7" max="7" width="17.875" customWidth="1"/>
    <col min="8" max="8" width="18.125" customWidth="1"/>
    <col min="9" max="9" width="22.5" customWidth="1"/>
  </cols>
  <sheetData>
    <row r="1" spans="2:9" ht="16.5" thickBot="1" x14ac:dyDescent="0.3"/>
    <row r="2" spans="2:9" ht="16.5" thickBot="1" x14ac:dyDescent="0.3">
      <c r="B2" s="12" t="s">
        <v>0</v>
      </c>
      <c r="C2" s="12" t="s">
        <v>1</v>
      </c>
      <c r="D2" s="12" t="s">
        <v>2</v>
      </c>
      <c r="E2" s="14" t="s">
        <v>135</v>
      </c>
      <c r="F2" s="14" t="s">
        <v>136</v>
      </c>
      <c r="G2" s="21" t="s">
        <v>137</v>
      </c>
      <c r="H2" s="21" t="s">
        <v>138</v>
      </c>
      <c r="I2" s="14" t="s">
        <v>134</v>
      </c>
    </row>
    <row r="3" spans="2:9" x14ac:dyDescent="0.25">
      <c r="B3" s="4" t="str">
        <f>'Сведенья о сотрудниках'!B3</f>
        <v>Фармолофеев</v>
      </c>
      <c r="C3" s="4" t="str">
        <f>'Сведенья о сотрудниках'!C3</f>
        <v>Максим</v>
      </c>
      <c r="D3" s="4" t="str">
        <f>'Сведенья о сотрудниках'!D3</f>
        <v>Игоревич</v>
      </c>
      <c r="E3" s="4">
        <v>6</v>
      </c>
      <c r="F3" s="4">
        <v>7</v>
      </c>
      <c r="G3" s="4">
        <v>13</v>
      </c>
      <c r="H3" s="4">
        <v>4</v>
      </c>
      <c r="I3" s="4">
        <f>SUM(E3:H3)</f>
        <v>30</v>
      </c>
    </row>
    <row r="4" spans="2:9" x14ac:dyDescent="0.25">
      <c r="B4" s="3" t="str">
        <f>'Сведенья о сотрудниках'!B4</f>
        <v>Зоя</v>
      </c>
      <c r="C4" s="3" t="str">
        <f>'Сведенья о сотрудниках'!C4</f>
        <v>Михайловна</v>
      </c>
      <c r="D4" s="3" t="str">
        <f>'Сведенья о сотрудниках'!D4</f>
        <v>Герасимова</v>
      </c>
      <c r="E4" s="3">
        <v>7</v>
      </c>
      <c r="F4" s="3">
        <v>2</v>
      </c>
      <c r="G4" s="3">
        <v>11</v>
      </c>
      <c r="H4" s="3">
        <v>12</v>
      </c>
      <c r="I4" s="3">
        <f t="shared" ref="I4:I22" si="0">SUM(E4:H4)</f>
        <v>32</v>
      </c>
    </row>
    <row r="5" spans="2:9" x14ac:dyDescent="0.25">
      <c r="B5" s="3" t="str">
        <f>'Сведенья о сотрудниках'!B5</f>
        <v>Мартынов</v>
      </c>
      <c r="C5" s="3" t="str">
        <f>'Сведенья о сотрудниках'!C5</f>
        <v>Макар</v>
      </c>
      <c r="D5" s="3" t="str">
        <f>'Сведенья о сотрудниках'!D5</f>
        <v>Ефремович</v>
      </c>
      <c r="E5" s="3">
        <v>13</v>
      </c>
      <c r="F5" s="3">
        <v>6</v>
      </c>
      <c r="G5" s="3">
        <v>13</v>
      </c>
      <c r="H5" s="3">
        <v>15</v>
      </c>
      <c r="I5" s="3">
        <f t="shared" si="0"/>
        <v>47</v>
      </c>
    </row>
    <row r="6" spans="2:9" x14ac:dyDescent="0.25">
      <c r="B6" s="3" t="str">
        <f>'Сведенья о сотрудниках'!B6</f>
        <v>Вероника</v>
      </c>
      <c r="C6" s="3" t="str">
        <f>'Сведенья о сотрудниках'!C6</f>
        <v>Григорьевна</v>
      </c>
      <c r="D6" s="3" t="str">
        <f>'Сведенья о сотрудниках'!D6</f>
        <v>Фролова</v>
      </c>
      <c r="E6" s="3">
        <v>13</v>
      </c>
      <c r="F6" s="3">
        <v>15</v>
      </c>
      <c r="G6" s="3">
        <v>1</v>
      </c>
      <c r="H6" s="3">
        <v>2</v>
      </c>
      <c r="I6" s="3">
        <f t="shared" si="0"/>
        <v>31</v>
      </c>
    </row>
    <row r="7" spans="2:9" x14ac:dyDescent="0.25">
      <c r="B7" s="3" t="str">
        <f>'Сведенья о сотрудниках'!B7</f>
        <v>Фомин</v>
      </c>
      <c r="C7" s="3" t="str">
        <f>'Сведенья о сотрудниках'!C7</f>
        <v>Владимир</v>
      </c>
      <c r="D7" s="3" t="str">
        <f>'Сведенья о сотрудниках'!D7</f>
        <v>Бориславович</v>
      </c>
      <c r="E7" s="3">
        <v>5</v>
      </c>
      <c r="F7" s="3">
        <v>2</v>
      </c>
      <c r="G7" s="3">
        <v>4</v>
      </c>
      <c r="H7" s="3">
        <v>4</v>
      </c>
      <c r="I7" s="3">
        <f t="shared" si="0"/>
        <v>15</v>
      </c>
    </row>
    <row r="8" spans="2:9" x14ac:dyDescent="0.25">
      <c r="B8" s="3" t="str">
        <f>'Сведенья о сотрудниках'!B8</f>
        <v>Клавдия</v>
      </c>
      <c r="C8" s="3" t="str">
        <f>'Сведенья о сотрудниках'!C8</f>
        <v>Валентиновна</v>
      </c>
      <c r="D8" s="3" t="str">
        <f>'Сведенья о сотрудниках'!D8</f>
        <v>Гурьева</v>
      </c>
      <c r="E8" s="3">
        <v>11</v>
      </c>
      <c r="F8" s="3">
        <v>7</v>
      </c>
      <c r="G8" s="3">
        <v>5</v>
      </c>
      <c r="H8" s="3">
        <v>12</v>
      </c>
      <c r="I8" s="3">
        <f t="shared" si="0"/>
        <v>35</v>
      </c>
    </row>
    <row r="9" spans="2:9" x14ac:dyDescent="0.25">
      <c r="B9" s="3" t="str">
        <f>'Сведенья о сотрудниках'!B9</f>
        <v>Мельников</v>
      </c>
      <c r="C9" s="3" t="str">
        <f>'Сведенья о сотрудниках'!C9</f>
        <v>Эраст</v>
      </c>
      <c r="D9" s="3" t="str">
        <f>'Сведенья о сотрудниках'!D9</f>
        <v>Артемьевич</v>
      </c>
      <c r="E9" s="3">
        <v>2</v>
      </c>
      <c r="F9" s="3">
        <v>3</v>
      </c>
      <c r="G9" s="3">
        <v>14</v>
      </c>
      <c r="H9" s="3">
        <v>15</v>
      </c>
      <c r="I9" s="3">
        <f t="shared" si="0"/>
        <v>34</v>
      </c>
    </row>
    <row r="10" spans="2:9" x14ac:dyDescent="0.25">
      <c r="B10" s="3" t="str">
        <f>'Сведенья о сотрудниках'!B10</f>
        <v>Воробьев</v>
      </c>
      <c r="C10" s="3" t="str">
        <f>'Сведенья о сотрудниках'!C10</f>
        <v>Гедеон</v>
      </c>
      <c r="D10" s="3" t="str">
        <f>'Сведенья о сотрудниках'!D10</f>
        <v>Валерьянович</v>
      </c>
      <c r="E10" s="3">
        <v>3</v>
      </c>
      <c r="F10" s="3">
        <v>0</v>
      </c>
      <c r="G10" s="3">
        <v>5</v>
      </c>
      <c r="H10" s="3">
        <v>11</v>
      </c>
      <c r="I10" s="3">
        <f t="shared" si="0"/>
        <v>19</v>
      </c>
    </row>
    <row r="11" spans="2:9" x14ac:dyDescent="0.25">
      <c r="B11" s="3" t="str">
        <f>'Сведенья о сотрудниках'!B11</f>
        <v>Горбунова</v>
      </c>
      <c r="C11" s="3" t="str">
        <f>'Сведенья о сотрудниках'!C11</f>
        <v>Галина</v>
      </c>
      <c r="D11" s="3" t="str">
        <f>'Сведенья о сотрудниках'!D11</f>
        <v>Николаевна</v>
      </c>
      <c r="E11" s="3">
        <v>3</v>
      </c>
      <c r="F11" s="3">
        <v>7</v>
      </c>
      <c r="G11" s="3">
        <v>4</v>
      </c>
      <c r="H11" s="3">
        <v>9</v>
      </c>
      <c r="I11" s="3">
        <f t="shared" si="0"/>
        <v>23</v>
      </c>
    </row>
    <row r="12" spans="2:9" x14ac:dyDescent="0.25">
      <c r="B12" s="3" t="str">
        <f>'Сведенья о сотрудниках'!B12</f>
        <v>Орехов</v>
      </c>
      <c r="C12" s="3" t="str">
        <f>'Сведенья о сотрудниках'!C12</f>
        <v>Ладислав</v>
      </c>
      <c r="D12" s="3" t="str">
        <f>'Сведенья о сотрудниках'!D12</f>
        <v>Валентинович</v>
      </c>
      <c r="E12" s="3">
        <v>3</v>
      </c>
      <c r="F12" s="3">
        <v>11</v>
      </c>
      <c r="G12" s="3">
        <v>4</v>
      </c>
      <c r="H12" s="3">
        <v>6</v>
      </c>
      <c r="I12" s="3">
        <f t="shared" si="0"/>
        <v>24</v>
      </c>
    </row>
    <row r="13" spans="2:9" x14ac:dyDescent="0.25">
      <c r="B13" s="3" t="str">
        <f>'Сведенья о сотрудниках'!B13</f>
        <v>Беляев</v>
      </c>
      <c r="C13" s="3" t="str">
        <f>'Сведенья о сотрудниках'!C13</f>
        <v>Марк</v>
      </c>
      <c r="D13" s="3" t="str">
        <f>'Сведенья о сотрудниках'!D13</f>
        <v>Борисович</v>
      </c>
      <c r="E13" s="3">
        <v>2</v>
      </c>
      <c r="F13" s="3">
        <v>8</v>
      </c>
      <c r="G13" s="3">
        <v>7</v>
      </c>
      <c r="H13" s="3">
        <v>11</v>
      </c>
      <c r="I13" s="3">
        <f t="shared" si="0"/>
        <v>28</v>
      </c>
    </row>
    <row r="14" spans="2:9" x14ac:dyDescent="0.25">
      <c r="B14" s="3" t="str">
        <f>'Сведенья о сотрудниках'!B14</f>
        <v>Зоя</v>
      </c>
      <c r="C14" s="3" t="str">
        <f>'Сведенья о сотрудниках'!C14</f>
        <v>Яковлевна</v>
      </c>
      <c r="D14" s="3" t="str">
        <f>'Сведенья о сотрудниках'!D14</f>
        <v>Козлова</v>
      </c>
      <c r="E14" s="3">
        <v>7</v>
      </c>
      <c r="F14" s="3">
        <v>11</v>
      </c>
      <c r="G14" s="3">
        <v>8</v>
      </c>
      <c r="H14" s="3">
        <v>0</v>
      </c>
      <c r="I14" s="3">
        <f t="shared" si="0"/>
        <v>26</v>
      </c>
    </row>
    <row r="15" spans="2:9" x14ac:dyDescent="0.25">
      <c r="B15" s="3" t="str">
        <f>'Сведенья о сотрудниках'!B15</f>
        <v>Амос</v>
      </c>
      <c r="C15" s="3" t="str">
        <f>'Сведенья о сотрудниках'!C15</f>
        <v>Августович</v>
      </c>
      <c r="D15" s="3" t="str">
        <f>'Сведенья о сотрудниках'!D15</f>
        <v>Николаев</v>
      </c>
      <c r="E15" s="3">
        <v>6</v>
      </c>
      <c r="F15" s="3">
        <v>0</v>
      </c>
      <c r="G15" s="3">
        <v>3</v>
      </c>
      <c r="H15" s="3">
        <v>13</v>
      </c>
      <c r="I15" s="3">
        <f t="shared" si="0"/>
        <v>22</v>
      </c>
    </row>
    <row r="16" spans="2:9" x14ac:dyDescent="0.25">
      <c r="B16" s="3" t="str">
        <f>'Сведенья о сотрудниках'!B16</f>
        <v>Дмитриева</v>
      </c>
      <c r="C16" s="3" t="str">
        <f>'Сведенья о сотрудниках'!C16</f>
        <v>Василиса</v>
      </c>
      <c r="D16" s="3" t="str">
        <f>'Сведенья о сотрудниках'!D16</f>
        <v>Богдановна</v>
      </c>
      <c r="E16" s="3">
        <v>3</v>
      </c>
      <c r="F16" s="3">
        <v>8</v>
      </c>
      <c r="G16" s="3">
        <v>6</v>
      </c>
      <c r="H16" s="3">
        <v>11</v>
      </c>
      <c r="I16" s="3">
        <f t="shared" si="0"/>
        <v>28</v>
      </c>
    </row>
    <row r="17" spans="2:9" x14ac:dyDescent="0.25">
      <c r="B17" s="3" t="str">
        <f>'Сведенья о сотрудниках'!B17</f>
        <v>Титов</v>
      </c>
      <c r="C17" s="3" t="str">
        <f>'Сведенья о сотрудниках'!C17</f>
        <v>Эммануил</v>
      </c>
      <c r="D17" s="3" t="str">
        <f>'Сведенья о сотрудниках'!D17</f>
        <v>Германович</v>
      </c>
      <c r="E17" s="3">
        <v>12</v>
      </c>
      <c r="F17" s="3">
        <v>10</v>
      </c>
      <c r="G17" s="3">
        <v>8</v>
      </c>
      <c r="H17" s="3">
        <v>4</v>
      </c>
      <c r="I17" s="3">
        <f t="shared" si="0"/>
        <v>34</v>
      </c>
    </row>
    <row r="18" spans="2:9" x14ac:dyDescent="0.25">
      <c r="B18" s="3" t="str">
        <f>'Сведенья о сотрудниках'!B18</f>
        <v>Георгий</v>
      </c>
      <c r="C18" s="3" t="str">
        <f>'Сведенья о сотрудниках'!C18</f>
        <v>Феоктистович</v>
      </c>
      <c r="D18" s="3" t="str">
        <f>'Сведенья о сотрудниках'!D18</f>
        <v>Дьячков</v>
      </c>
      <c r="E18" s="3">
        <v>8</v>
      </c>
      <c r="F18" s="3">
        <v>9</v>
      </c>
      <c r="G18" s="3">
        <v>12</v>
      </c>
      <c r="H18" s="3">
        <v>0</v>
      </c>
      <c r="I18" s="3">
        <f t="shared" si="0"/>
        <v>29</v>
      </c>
    </row>
    <row r="19" spans="2:9" x14ac:dyDescent="0.25">
      <c r="B19" s="3" t="str">
        <f>'Сведенья о сотрудниках'!B19</f>
        <v>Эраст</v>
      </c>
      <c r="C19" s="3" t="str">
        <f>'Сведенья о сотрудниках'!C19</f>
        <v>Александрович</v>
      </c>
      <c r="D19" s="3" t="str">
        <f>'Сведенья о сотрудниках'!D19</f>
        <v>Аксенов</v>
      </c>
      <c r="E19" s="3">
        <v>4</v>
      </c>
      <c r="F19" s="3">
        <v>11</v>
      </c>
      <c r="G19" s="3">
        <v>7</v>
      </c>
      <c r="H19" s="3">
        <v>8</v>
      </c>
      <c r="I19" s="3">
        <f t="shared" si="0"/>
        <v>30</v>
      </c>
    </row>
    <row r="20" spans="2:9" x14ac:dyDescent="0.25">
      <c r="B20" s="3" t="str">
        <f>'Сведенья о сотрудниках'!B20</f>
        <v>София</v>
      </c>
      <c r="C20" s="3" t="str">
        <f>'Сведенья о сотрудниках'!C20</f>
        <v>Юрьевна</v>
      </c>
      <c r="D20" s="3" t="str">
        <f>'Сведенья о сотрудниках'!D20</f>
        <v>Хохлова</v>
      </c>
      <c r="E20" s="3">
        <v>1</v>
      </c>
      <c r="F20" s="3">
        <v>13</v>
      </c>
      <c r="G20" s="3">
        <v>11</v>
      </c>
      <c r="H20" s="3">
        <v>14</v>
      </c>
      <c r="I20" s="3">
        <f t="shared" si="0"/>
        <v>39</v>
      </c>
    </row>
    <row r="21" spans="2:9" x14ac:dyDescent="0.25">
      <c r="B21" s="3" t="str">
        <f>'Сведенья о сотрудниках'!B21</f>
        <v>Большаков</v>
      </c>
      <c r="C21" s="3" t="str">
        <f>'Сведенья о сотрудниках'!C21</f>
        <v>Адам</v>
      </c>
      <c r="D21" s="3" t="str">
        <f>'Сведенья о сотрудниках'!D21</f>
        <v>Иосипович</v>
      </c>
      <c r="E21" s="3">
        <v>15</v>
      </c>
      <c r="F21" s="3">
        <v>15</v>
      </c>
      <c r="G21" s="3">
        <v>9</v>
      </c>
      <c r="H21" s="3">
        <v>15</v>
      </c>
      <c r="I21" s="3">
        <f t="shared" si="0"/>
        <v>54</v>
      </c>
    </row>
    <row r="22" spans="2:9" x14ac:dyDescent="0.25">
      <c r="B22" s="3" t="str">
        <f>'Сведенья о сотрудниках'!B22</f>
        <v>Клавдия</v>
      </c>
      <c r="C22" s="3" t="str">
        <f>'Сведенья о сотрудниках'!C22</f>
        <v>Тарасовна</v>
      </c>
      <c r="D22" s="3" t="str">
        <f>'Сведенья о сотрудниках'!D22</f>
        <v>Медведева</v>
      </c>
      <c r="E22" s="3">
        <v>15</v>
      </c>
      <c r="F22" s="3">
        <v>1</v>
      </c>
      <c r="G22" s="3">
        <v>4</v>
      </c>
      <c r="H22" s="3">
        <v>6</v>
      </c>
      <c r="I22" s="3">
        <f t="shared" si="0"/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C6D89-1C85-6343-99A8-8A312868454D}">
  <sheetPr codeName="Лист3"/>
  <dimension ref="B1:J22"/>
  <sheetViews>
    <sheetView workbookViewId="0">
      <selection activeCell="B3" sqref="B3"/>
    </sheetView>
  </sheetViews>
  <sheetFormatPr defaultColWidth="11" defaultRowHeight="15.75" x14ac:dyDescent="0.25"/>
  <cols>
    <col min="2" max="2" width="18.375" customWidth="1"/>
    <col min="3" max="4" width="19.375" customWidth="1"/>
    <col min="5" max="5" width="13.375" customWidth="1"/>
    <col min="6" max="6" width="15.5" customWidth="1"/>
    <col min="7" max="7" width="19.125" customWidth="1"/>
    <col min="9" max="9" width="21.625" customWidth="1"/>
    <col min="10" max="10" width="17" customWidth="1"/>
  </cols>
  <sheetData>
    <row r="1" spans="2:10" ht="16.5" thickBot="1" x14ac:dyDescent="0.3"/>
    <row r="2" spans="2:10" ht="16.5" thickBot="1" x14ac:dyDescent="0.3">
      <c r="B2" s="12" t="s">
        <v>0</v>
      </c>
      <c r="C2" s="12" t="s">
        <v>1</v>
      </c>
      <c r="D2" s="12" t="s">
        <v>2</v>
      </c>
      <c r="E2" s="14" t="s">
        <v>139</v>
      </c>
      <c r="F2" s="21" t="s">
        <v>140</v>
      </c>
      <c r="G2" s="21" t="s">
        <v>141</v>
      </c>
      <c r="H2" s="21" t="s">
        <v>142</v>
      </c>
      <c r="I2" s="21" t="s">
        <v>143</v>
      </c>
    </row>
    <row r="3" spans="2:10" x14ac:dyDescent="0.25">
      <c r="B3" s="4" t="str">
        <f>'Сведенья о сотрудниках'!B3</f>
        <v>Фармолофеев</v>
      </c>
      <c r="C3" s="4" t="str">
        <f>'Сведенья о сотрудниках'!C3</f>
        <v>Максим</v>
      </c>
      <c r="D3" s="4" t="str">
        <f>'Сведенья о сотрудниках'!D3</f>
        <v>Игоревич</v>
      </c>
      <c r="E3" s="23">
        <v>10</v>
      </c>
      <c r="F3" s="23">
        <v>9</v>
      </c>
      <c r="G3" s="23">
        <v>14</v>
      </c>
      <c r="H3" s="23">
        <v>0</v>
      </c>
      <c r="I3" s="4">
        <f>SUM(E3:H3)</f>
        <v>33</v>
      </c>
      <c r="J3" t="str">
        <f>IF(I3&gt;10, "вынести выговор", "")</f>
        <v>вынести выговор</v>
      </c>
    </row>
    <row r="4" spans="2:10" x14ac:dyDescent="0.25">
      <c r="B4" s="3" t="str">
        <f>'Сведенья о сотрудниках'!B4</f>
        <v>Зоя</v>
      </c>
      <c r="C4" s="3" t="str">
        <f>'Сведенья о сотрудниках'!C4</f>
        <v>Михайловна</v>
      </c>
      <c r="D4" s="3" t="str">
        <f>'Сведенья о сотрудниках'!D4</f>
        <v>Герасимова</v>
      </c>
      <c r="E4" s="22">
        <v>11</v>
      </c>
      <c r="F4" s="22">
        <v>4</v>
      </c>
      <c r="G4" s="22">
        <v>2</v>
      </c>
      <c r="H4" s="22">
        <v>13</v>
      </c>
      <c r="I4" s="3">
        <f t="shared" ref="I4:I22" si="0">SUM(E4:H4)</f>
        <v>30</v>
      </c>
      <c r="J4" t="str">
        <f t="shared" ref="J4:J22" si="1">IF(I4&gt;10, "вынести выговор", "")</f>
        <v>вынести выговор</v>
      </c>
    </row>
    <row r="5" spans="2:10" x14ac:dyDescent="0.25">
      <c r="B5" s="3" t="str">
        <f>'Сведенья о сотрудниках'!B5</f>
        <v>Мартынов</v>
      </c>
      <c r="C5" s="3" t="str">
        <f>'Сведенья о сотрудниках'!C5</f>
        <v>Макар</v>
      </c>
      <c r="D5" s="3" t="str">
        <f>'Сведенья о сотрудниках'!D5</f>
        <v>Ефремович</v>
      </c>
      <c r="E5" s="22">
        <v>2</v>
      </c>
      <c r="F5" s="22">
        <v>0</v>
      </c>
      <c r="G5" s="22">
        <v>6</v>
      </c>
      <c r="H5" s="22">
        <v>0</v>
      </c>
      <c r="I5" s="3">
        <f t="shared" si="0"/>
        <v>8</v>
      </c>
      <c r="J5" t="str">
        <f t="shared" si="1"/>
        <v/>
      </c>
    </row>
    <row r="6" spans="2:10" x14ac:dyDescent="0.25">
      <c r="B6" s="3" t="str">
        <f>'Сведенья о сотрудниках'!B6</f>
        <v>Вероника</v>
      </c>
      <c r="C6" s="3" t="str">
        <f>'Сведенья о сотрудниках'!C6</f>
        <v>Григорьевна</v>
      </c>
      <c r="D6" s="3" t="str">
        <f>'Сведенья о сотрудниках'!D6</f>
        <v>Фролова</v>
      </c>
      <c r="E6" s="22">
        <v>10</v>
      </c>
      <c r="F6" s="22">
        <v>1</v>
      </c>
      <c r="G6" s="22">
        <v>10</v>
      </c>
      <c r="H6" s="22">
        <v>2</v>
      </c>
      <c r="I6" s="3">
        <f t="shared" si="0"/>
        <v>23</v>
      </c>
      <c r="J6" t="str">
        <f t="shared" si="1"/>
        <v>вынести выговор</v>
      </c>
    </row>
    <row r="7" spans="2:10" x14ac:dyDescent="0.25">
      <c r="B7" s="3" t="str">
        <f>'Сведенья о сотрудниках'!B7</f>
        <v>Фомин</v>
      </c>
      <c r="C7" s="3" t="str">
        <f>'Сведенья о сотрудниках'!C7</f>
        <v>Владимир</v>
      </c>
      <c r="D7" s="3" t="str">
        <f>'Сведенья о сотрудниках'!D7</f>
        <v>Бориславович</v>
      </c>
      <c r="E7" s="22">
        <v>13</v>
      </c>
      <c r="F7" s="22">
        <v>1</v>
      </c>
      <c r="G7" s="22">
        <v>0</v>
      </c>
      <c r="H7" s="22">
        <v>9</v>
      </c>
      <c r="I7" s="3">
        <f t="shared" si="0"/>
        <v>23</v>
      </c>
      <c r="J7" t="str">
        <f t="shared" si="1"/>
        <v>вынести выговор</v>
      </c>
    </row>
    <row r="8" spans="2:10" x14ac:dyDescent="0.25">
      <c r="B8" s="3" t="str">
        <f>'Сведенья о сотрудниках'!B8</f>
        <v>Клавдия</v>
      </c>
      <c r="C8" s="3" t="str">
        <f>'Сведенья о сотрудниках'!C8</f>
        <v>Валентиновна</v>
      </c>
      <c r="D8" s="3" t="str">
        <f>'Сведенья о сотрудниках'!D8</f>
        <v>Гурьева</v>
      </c>
      <c r="E8" s="22">
        <v>2</v>
      </c>
      <c r="F8" s="22">
        <v>6</v>
      </c>
      <c r="G8" s="22">
        <v>5</v>
      </c>
      <c r="H8" s="22">
        <v>5</v>
      </c>
      <c r="I8" s="3">
        <f t="shared" si="0"/>
        <v>18</v>
      </c>
      <c r="J8" t="str">
        <f t="shared" si="1"/>
        <v>вынести выговор</v>
      </c>
    </row>
    <row r="9" spans="2:10" x14ac:dyDescent="0.25">
      <c r="B9" s="3" t="str">
        <f>'Сведенья о сотрудниках'!B9</f>
        <v>Мельников</v>
      </c>
      <c r="C9" s="3" t="str">
        <f>'Сведенья о сотрудниках'!C9</f>
        <v>Эраст</v>
      </c>
      <c r="D9" s="3" t="str">
        <f>'Сведенья о сотрудниках'!D9</f>
        <v>Артемьевич</v>
      </c>
      <c r="E9" s="22">
        <v>5</v>
      </c>
      <c r="F9" s="22">
        <v>9</v>
      </c>
      <c r="G9" s="22">
        <v>4</v>
      </c>
      <c r="H9" s="22">
        <v>10</v>
      </c>
      <c r="I9" s="3">
        <f t="shared" si="0"/>
        <v>28</v>
      </c>
      <c r="J9" t="str">
        <f t="shared" si="1"/>
        <v>вынести выговор</v>
      </c>
    </row>
    <row r="10" spans="2:10" x14ac:dyDescent="0.25">
      <c r="B10" s="3" t="str">
        <f>'Сведенья о сотрудниках'!B10</f>
        <v>Воробьев</v>
      </c>
      <c r="C10" s="3" t="str">
        <f>'Сведенья о сотрудниках'!C10</f>
        <v>Гедеон</v>
      </c>
      <c r="D10" s="3" t="str">
        <f>'Сведенья о сотрудниках'!D10</f>
        <v>Валерьянович</v>
      </c>
      <c r="E10" s="22">
        <v>11</v>
      </c>
      <c r="F10" s="22">
        <v>5</v>
      </c>
      <c r="G10" s="22">
        <v>2</v>
      </c>
      <c r="H10" s="22">
        <v>13</v>
      </c>
      <c r="I10" s="3">
        <f t="shared" si="0"/>
        <v>31</v>
      </c>
      <c r="J10" t="str">
        <f t="shared" si="1"/>
        <v>вынести выговор</v>
      </c>
    </row>
    <row r="11" spans="2:10" x14ac:dyDescent="0.25">
      <c r="B11" s="3" t="str">
        <f>'Сведенья о сотрудниках'!B11</f>
        <v>Горбунова</v>
      </c>
      <c r="C11" s="3" t="str">
        <f>'Сведенья о сотрудниках'!C11</f>
        <v>Галина</v>
      </c>
      <c r="D11" s="3" t="str">
        <f>'Сведенья о сотрудниках'!D11</f>
        <v>Николаевна</v>
      </c>
      <c r="E11" s="22">
        <v>15</v>
      </c>
      <c r="F11" s="22">
        <v>12</v>
      </c>
      <c r="G11" s="22">
        <v>0</v>
      </c>
      <c r="H11" s="22">
        <v>1</v>
      </c>
      <c r="I11" s="3">
        <f t="shared" si="0"/>
        <v>28</v>
      </c>
      <c r="J11" t="str">
        <f t="shared" si="1"/>
        <v>вынести выговор</v>
      </c>
    </row>
    <row r="12" spans="2:10" x14ac:dyDescent="0.25">
      <c r="B12" s="3" t="str">
        <f>'Сведенья о сотрудниках'!B12</f>
        <v>Орехов</v>
      </c>
      <c r="C12" s="3" t="str">
        <f>'Сведенья о сотрудниках'!C12</f>
        <v>Ладислав</v>
      </c>
      <c r="D12" s="3" t="str">
        <f>'Сведенья о сотрудниках'!D12</f>
        <v>Валентинович</v>
      </c>
      <c r="E12" s="22">
        <v>7</v>
      </c>
      <c r="F12" s="22">
        <v>10</v>
      </c>
      <c r="G12" s="22">
        <v>7</v>
      </c>
      <c r="H12" s="22">
        <v>7</v>
      </c>
      <c r="I12" s="3">
        <f t="shared" si="0"/>
        <v>31</v>
      </c>
      <c r="J12" t="str">
        <f t="shared" si="1"/>
        <v>вынести выговор</v>
      </c>
    </row>
    <row r="13" spans="2:10" x14ac:dyDescent="0.25">
      <c r="B13" s="3" t="str">
        <f>'Сведенья о сотрудниках'!B13</f>
        <v>Беляев</v>
      </c>
      <c r="C13" s="3" t="str">
        <f>'Сведенья о сотрудниках'!C13</f>
        <v>Марк</v>
      </c>
      <c r="D13" s="3" t="str">
        <f>'Сведенья о сотрудниках'!D13</f>
        <v>Борисович</v>
      </c>
      <c r="E13" s="22">
        <v>6</v>
      </c>
      <c r="F13" s="22">
        <v>6</v>
      </c>
      <c r="G13" s="22">
        <v>3</v>
      </c>
      <c r="H13" s="22">
        <v>2</v>
      </c>
      <c r="I13" s="3">
        <f t="shared" si="0"/>
        <v>17</v>
      </c>
      <c r="J13" t="str">
        <f t="shared" si="1"/>
        <v>вынести выговор</v>
      </c>
    </row>
    <row r="14" spans="2:10" x14ac:dyDescent="0.25">
      <c r="B14" s="3" t="str">
        <f>'Сведенья о сотрудниках'!B14</f>
        <v>Зоя</v>
      </c>
      <c r="C14" s="3" t="str">
        <f>'Сведенья о сотрудниках'!C14</f>
        <v>Яковлевна</v>
      </c>
      <c r="D14" s="3" t="str">
        <f>'Сведенья о сотрудниках'!D14</f>
        <v>Козлова</v>
      </c>
      <c r="E14" s="22">
        <v>1</v>
      </c>
      <c r="F14" s="22">
        <v>8</v>
      </c>
      <c r="G14" s="22">
        <v>15</v>
      </c>
      <c r="H14" s="22">
        <v>5</v>
      </c>
      <c r="I14" s="3">
        <f t="shared" si="0"/>
        <v>29</v>
      </c>
      <c r="J14" t="str">
        <f t="shared" si="1"/>
        <v>вынести выговор</v>
      </c>
    </row>
    <row r="15" spans="2:10" x14ac:dyDescent="0.25">
      <c r="B15" s="3" t="str">
        <f>'Сведенья о сотрудниках'!B15</f>
        <v>Амос</v>
      </c>
      <c r="C15" s="3" t="str">
        <f>'Сведенья о сотрудниках'!C15</f>
        <v>Августович</v>
      </c>
      <c r="D15" s="3" t="str">
        <f>'Сведенья о сотрудниках'!D15</f>
        <v>Николаев</v>
      </c>
      <c r="E15" s="22">
        <v>5</v>
      </c>
      <c r="F15" s="22">
        <v>0</v>
      </c>
      <c r="G15" s="22">
        <v>3</v>
      </c>
      <c r="H15" s="22">
        <v>2</v>
      </c>
      <c r="I15" s="3">
        <f t="shared" si="0"/>
        <v>10</v>
      </c>
      <c r="J15" t="str">
        <f t="shared" si="1"/>
        <v/>
      </c>
    </row>
    <row r="16" spans="2:10" x14ac:dyDescent="0.25">
      <c r="B16" s="3" t="str">
        <f>'Сведенья о сотрудниках'!B16</f>
        <v>Дмитриева</v>
      </c>
      <c r="C16" s="3" t="str">
        <f>'Сведенья о сотрудниках'!C16</f>
        <v>Василиса</v>
      </c>
      <c r="D16" s="3" t="str">
        <f>'Сведенья о сотрудниках'!D16</f>
        <v>Богдановна</v>
      </c>
      <c r="E16" s="22">
        <v>0</v>
      </c>
      <c r="F16" s="22">
        <v>7</v>
      </c>
      <c r="G16" s="22">
        <v>3</v>
      </c>
      <c r="H16" s="22">
        <v>8</v>
      </c>
      <c r="I16" s="3">
        <f t="shared" si="0"/>
        <v>18</v>
      </c>
      <c r="J16" t="str">
        <f t="shared" si="1"/>
        <v>вынести выговор</v>
      </c>
    </row>
    <row r="17" spans="2:10" x14ac:dyDescent="0.25">
      <c r="B17" s="3" t="str">
        <f>'Сведенья о сотрудниках'!B17</f>
        <v>Титов</v>
      </c>
      <c r="C17" s="3" t="str">
        <f>'Сведенья о сотрудниках'!C17</f>
        <v>Эммануил</v>
      </c>
      <c r="D17" s="3" t="str">
        <f>'Сведенья о сотрудниках'!D17</f>
        <v>Германович</v>
      </c>
      <c r="E17" s="22">
        <v>5</v>
      </c>
      <c r="F17" s="22">
        <v>1</v>
      </c>
      <c r="G17" s="22">
        <v>14</v>
      </c>
      <c r="H17" s="22">
        <v>7</v>
      </c>
      <c r="I17" s="3">
        <f t="shared" si="0"/>
        <v>27</v>
      </c>
      <c r="J17" t="str">
        <f t="shared" si="1"/>
        <v>вынести выговор</v>
      </c>
    </row>
    <row r="18" spans="2:10" x14ac:dyDescent="0.25">
      <c r="B18" s="3" t="str">
        <f>'Сведенья о сотрудниках'!B18</f>
        <v>Георгий</v>
      </c>
      <c r="C18" s="3" t="str">
        <f>'Сведенья о сотрудниках'!C18</f>
        <v>Феоктистович</v>
      </c>
      <c r="D18" s="3" t="str">
        <f>'Сведенья о сотрудниках'!D18</f>
        <v>Дьячков</v>
      </c>
      <c r="E18" s="22">
        <v>11</v>
      </c>
      <c r="F18" s="22">
        <v>14</v>
      </c>
      <c r="G18" s="22">
        <v>6</v>
      </c>
      <c r="H18" s="22">
        <v>5</v>
      </c>
      <c r="I18" s="3">
        <f t="shared" si="0"/>
        <v>36</v>
      </c>
      <c r="J18" t="str">
        <f t="shared" si="1"/>
        <v>вынести выговор</v>
      </c>
    </row>
    <row r="19" spans="2:10" x14ac:dyDescent="0.25">
      <c r="B19" s="3" t="str">
        <f>'Сведенья о сотрудниках'!B19</f>
        <v>Эраст</v>
      </c>
      <c r="C19" s="3" t="str">
        <f>'Сведенья о сотрудниках'!C19</f>
        <v>Александрович</v>
      </c>
      <c r="D19" s="3" t="str">
        <f>'Сведенья о сотрудниках'!D19</f>
        <v>Аксенов</v>
      </c>
      <c r="E19" s="22">
        <v>11</v>
      </c>
      <c r="F19" s="22">
        <v>1</v>
      </c>
      <c r="G19" s="22">
        <v>3</v>
      </c>
      <c r="H19" s="22">
        <v>4</v>
      </c>
      <c r="I19" s="3">
        <f t="shared" si="0"/>
        <v>19</v>
      </c>
      <c r="J19" t="str">
        <f t="shared" si="1"/>
        <v>вынести выговор</v>
      </c>
    </row>
    <row r="20" spans="2:10" x14ac:dyDescent="0.25">
      <c r="B20" s="3" t="str">
        <f>'Сведенья о сотрудниках'!B20</f>
        <v>София</v>
      </c>
      <c r="C20" s="3" t="str">
        <f>'Сведенья о сотрудниках'!C20</f>
        <v>Юрьевна</v>
      </c>
      <c r="D20" s="3" t="str">
        <f>'Сведенья о сотрудниках'!D20</f>
        <v>Хохлова</v>
      </c>
      <c r="E20" s="22">
        <v>13</v>
      </c>
      <c r="F20" s="22">
        <v>5</v>
      </c>
      <c r="G20" s="22">
        <v>15</v>
      </c>
      <c r="H20" s="22">
        <v>14</v>
      </c>
      <c r="I20" s="3">
        <f t="shared" si="0"/>
        <v>47</v>
      </c>
      <c r="J20" t="str">
        <f t="shared" si="1"/>
        <v>вынести выговор</v>
      </c>
    </row>
    <row r="21" spans="2:10" x14ac:dyDescent="0.25">
      <c r="B21" s="3" t="str">
        <f>'Сведенья о сотрудниках'!B21</f>
        <v>Большаков</v>
      </c>
      <c r="C21" s="3" t="str">
        <f>'Сведенья о сотрудниках'!C21</f>
        <v>Адам</v>
      </c>
      <c r="D21" s="3" t="str">
        <f>'Сведенья о сотрудниках'!D21</f>
        <v>Иосипович</v>
      </c>
      <c r="E21" s="22">
        <v>14</v>
      </c>
      <c r="F21" s="22">
        <v>7</v>
      </c>
      <c r="G21" s="22">
        <v>12</v>
      </c>
      <c r="H21" s="22">
        <v>11</v>
      </c>
      <c r="I21" s="3">
        <f t="shared" si="0"/>
        <v>44</v>
      </c>
      <c r="J21" t="str">
        <f t="shared" si="1"/>
        <v>вынести выговор</v>
      </c>
    </row>
    <row r="22" spans="2:10" x14ac:dyDescent="0.25">
      <c r="B22" s="3" t="str">
        <f>'Сведенья о сотрудниках'!B22</f>
        <v>Клавдия</v>
      </c>
      <c r="C22" s="3" t="str">
        <f>'Сведенья о сотрудниках'!C22</f>
        <v>Тарасовна</v>
      </c>
      <c r="D22" s="3" t="str">
        <f>'Сведенья о сотрудниках'!D22</f>
        <v>Медведева</v>
      </c>
      <c r="E22" s="22">
        <v>13</v>
      </c>
      <c r="F22" s="22">
        <v>12</v>
      </c>
      <c r="G22" s="22">
        <v>4</v>
      </c>
      <c r="H22" s="22">
        <v>7</v>
      </c>
      <c r="I22" s="3">
        <f t="shared" si="0"/>
        <v>36</v>
      </c>
      <c r="J22" t="str">
        <f t="shared" si="1"/>
        <v>вынести выговор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A4BA-A20B-E442-B850-034ED77171A0}">
  <sheetPr codeName="Лист4"/>
  <dimension ref="B1:K23"/>
  <sheetViews>
    <sheetView workbookViewId="0">
      <selection activeCell="G3" sqref="G3"/>
    </sheetView>
  </sheetViews>
  <sheetFormatPr defaultColWidth="11" defaultRowHeight="15.75" x14ac:dyDescent="0.25"/>
  <cols>
    <col min="1" max="1" width="8.875" customWidth="1"/>
    <col min="2" max="2" width="25.375" customWidth="1"/>
    <col min="3" max="3" width="20" customWidth="1"/>
    <col min="4" max="4" width="10.875" customWidth="1"/>
    <col min="5" max="5" width="14.125" customWidth="1"/>
    <col min="6" max="6" width="14.5" customWidth="1"/>
    <col min="7" max="7" width="15.5" customWidth="1"/>
    <col min="8" max="8" width="21.375" customWidth="1"/>
    <col min="9" max="9" width="28.125" customWidth="1"/>
    <col min="10" max="10" width="23.5" customWidth="1"/>
    <col min="11" max="11" width="19.125" style="1" customWidth="1"/>
  </cols>
  <sheetData>
    <row r="1" spans="2:11" ht="16.5" thickBot="1" x14ac:dyDescent="0.3"/>
    <row r="2" spans="2:11" ht="16.5" thickBot="1" x14ac:dyDescent="0.3">
      <c r="B2" s="36" t="s">
        <v>145</v>
      </c>
      <c r="C2" s="37"/>
      <c r="E2" s="24" t="s">
        <v>0</v>
      </c>
      <c r="F2" s="25" t="s">
        <v>1</v>
      </c>
      <c r="G2" s="25" t="s">
        <v>2</v>
      </c>
      <c r="H2" s="14" t="s">
        <v>132</v>
      </c>
      <c r="I2" s="14" t="s">
        <v>134</v>
      </c>
      <c r="J2" s="21" t="s">
        <v>143</v>
      </c>
      <c r="K2" s="29" t="s">
        <v>144</v>
      </c>
    </row>
    <row r="3" spans="2:11" x14ac:dyDescent="0.25">
      <c r="B3" t="s">
        <v>146</v>
      </c>
      <c r="C3">
        <v>1000</v>
      </c>
      <c r="E3" s="26" t="s">
        <v>9</v>
      </c>
      <c r="F3" s="27" t="s">
        <v>10</v>
      </c>
      <c r="G3" s="27" t="s">
        <v>11</v>
      </c>
      <c r="H3" s="17">
        <f ca="1">'Сведенья о сотрудниках'!J3</f>
        <v>4.2657534246575342</v>
      </c>
      <c r="I3" s="4">
        <f>'Премиальные баллы'!I3</f>
        <v>30</v>
      </c>
      <c r="J3" s="4">
        <f>'Штрафные баллы'!I3</f>
        <v>33</v>
      </c>
      <c r="K3" s="5">
        <f ca="1">MAX(H3*$C$3 + I3*$C$4 - J3*$C$5,0)</f>
        <v>3965.7534246575342</v>
      </c>
    </row>
    <row r="4" spans="2:11" x14ac:dyDescent="0.25">
      <c r="B4" t="s">
        <v>147</v>
      </c>
      <c r="C4">
        <v>100</v>
      </c>
      <c r="E4" s="26" t="s">
        <v>13</v>
      </c>
      <c r="F4" s="27" t="s">
        <v>14</v>
      </c>
      <c r="G4" s="27" t="s">
        <v>15</v>
      </c>
      <c r="H4" s="28">
        <f ca="1">'Сведенья о сотрудниках'!J4</f>
        <v>1.9863013698630136</v>
      </c>
      <c r="I4" s="3">
        <f>'Премиальные баллы'!I4</f>
        <v>32</v>
      </c>
      <c r="J4" s="3">
        <f>'Штрафные баллы'!I4</f>
        <v>30</v>
      </c>
      <c r="K4" s="5">
        <f t="shared" ref="K4:K22" ca="1" si="0">MAX(H4*$C$3 + I4*$C$4 - J4*$C$5,0)</f>
        <v>2186.3013698630139</v>
      </c>
    </row>
    <row r="5" spans="2:11" x14ac:dyDescent="0.25">
      <c r="B5" t="s">
        <v>148</v>
      </c>
      <c r="C5">
        <v>100</v>
      </c>
      <c r="E5" s="26" t="s">
        <v>20</v>
      </c>
      <c r="F5" s="27" t="s">
        <v>21</v>
      </c>
      <c r="G5" s="27" t="s">
        <v>22</v>
      </c>
      <c r="H5" s="28">
        <f ca="1">'Сведенья о сотрудниках'!J5</f>
        <v>0.35890410958904112</v>
      </c>
      <c r="I5" s="3">
        <f>'Премиальные баллы'!I5</f>
        <v>47</v>
      </c>
      <c r="J5" s="3">
        <f>'Штрафные баллы'!I5</f>
        <v>8</v>
      </c>
      <c r="K5" s="5">
        <f t="shared" ca="1" si="0"/>
        <v>4258.9041095890407</v>
      </c>
    </row>
    <row r="6" spans="2:11" x14ac:dyDescent="0.25">
      <c r="E6" s="26" t="s">
        <v>27</v>
      </c>
      <c r="F6" s="27" t="s">
        <v>28</v>
      </c>
      <c r="G6" s="27" t="s">
        <v>29</v>
      </c>
      <c r="H6" s="28">
        <f ca="1">'Сведенья о сотрудниках'!J6</f>
        <v>2.6164383561643834</v>
      </c>
      <c r="I6" s="3">
        <f>'Премиальные баллы'!I6</f>
        <v>31</v>
      </c>
      <c r="J6" s="3">
        <f>'Штрафные баллы'!I6</f>
        <v>23</v>
      </c>
      <c r="K6" s="5">
        <f t="shared" ca="1" si="0"/>
        <v>3416.4383561643835</v>
      </c>
    </row>
    <row r="7" spans="2:11" x14ac:dyDescent="0.25">
      <c r="E7" s="26" t="s">
        <v>34</v>
      </c>
      <c r="F7" s="27" t="s">
        <v>35</v>
      </c>
      <c r="G7" s="27" t="s">
        <v>36</v>
      </c>
      <c r="H7" s="28">
        <f ca="1">'Сведенья о сотрудниках'!J7</f>
        <v>3.1780821917808217</v>
      </c>
      <c r="I7" s="3">
        <f>'Премиальные баллы'!I7</f>
        <v>15</v>
      </c>
      <c r="J7" s="3">
        <f>'Штрафные баллы'!I7</f>
        <v>23</v>
      </c>
      <c r="K7" s="5">
        <f t="shared" ca="1" si="0"/>
        <v>2378.0821917808216</v>
      </c>
    </row>
    <row r="8" spans="2:11" x14ac:dyDescent="0.25">
      <c r="E8" s="26" t="s">
        <v>41</v>
      </c>
      <c r="F8" s="27" t="s">
        <v>42</v>
      </c>
      <c r="G8" s="27" t="s">
        <v>43</v>
      </c>
      <c r="H8" s="28">
        <f ca="1">'Сведенья о сотрудниках'!J8</f>
        <v>3.010958904109589</v>
      </c>
      <c r="I8" s="3">
        <f>'Премиальные баллы'!I8</f>
        <v>35</v>
      </c>
      <c r="J8" s="3">
        <f>'Штрафные баллы'!I8</f>
        <v>18</v>
      </c>
      <c r="K8" s="5">
        <f t="shared" ca="1" si="0"/>
        <v>4710.9589041095896</v>
      </c>
    </row>
    <row r="9" spans="2:11" x14ac:dyDescent="0.25">
      <c r="E9" s="26" t="s">
        <v>47</v>
      </c>
      <c r="F9" s="27" t="s">
        <v>48</v>
      </c>
      <c r="G9" s="27" t="s">
        <v>49</v>
      </c>
      <c r="H9" s="28">
        <f ca="1">'Сведенья о сотрудниках'!J9</f>
        <v>2.1890410958904107</v>
      </c>
      <c r="I9" s="3">
        <f>'Премиальные баллы'!I9</f>
        <v>34</v>
      </c>
      <c r="J9" s="3">
        <f>'Штрафные баллы'!I9</f>
        <v>28</v>
      </c>
      <c r="K9" s="5">
        <f t="shared" ca="1" si="0"/>
        <v>2789.0410958904104</v>
      </c>
    </row>
    <row r="10" spans="2:11" x14ac:dyDescent="0.25">
      <c r="E10" s="26" t="s">
        <v>54</v>
      </c>
      <c r="F10" s="27" t="s">
        <v>55</v>
      </c>
      <c r="G10" s="27" t="s">
        <v>56</v>
      </c>
      <c r="H10" s="28">
        <f ca="1">'Сведенья о сотрудниках'!J10</f>
        <v>0.92328767123287669</v>
      </c>
      <c r="I10" s="3">
        <f>'Премиальные баллы'!I10</f>
        <v>19</v>
      </c>
      <c r="J10" s="3">
        <f>'Штрафные баллы'!I10</f>
        <v>31</v>
      </c>
      <c r="K10" s="5">
        <f t="shared" ca="1" si="0"/>
        <v>0</v>
      </c>
    </row>
    <row r="11" spans="2:11" x14ac:dyDescent="0.25">
      <c r="E11" s="26" t="s">
        <v>60</v>
      </c>
      <c r="F11" s="27" t="s">
        <v>61</v>
      </c>
      <c r="G11" s="27" t="s">
        <v>62</v>
      </c>
      <c r="H11" s="28">
        <f ca="1">'Сведенья о сотрудниках'!J11</f>
        <v>0.79452054794520544</v>
      </c>
      <c r="I11" s="3">
        <f>'Премиальные баллы'!I11</f>
        <v>23</v>
      </c>
      <c r="J11" s="3">
        <f>'Штрафные баллы'!I11</f>
        <v>28</v>
      </c>
      <c r="K11" s="5">
        <f t="shared" ca="1" si="0"/>
        <v>294.52054794520518</v>
      </c>
    </row>
    <row r="12" spans="2:11" x14ac:dyDescent="0.25">
      <c r="E12" s="26" t="s">
        <v>66</v>
      </c>
      <c r="F12" s="27" t="s">
        <v>67</v>
      </c>
      <c r="G12" s="27" t="s">
        <v>68</v>
      </c>
      <c r="H12" s="28">
        <f ca="1">'Сведенья о сотрудниках'!J12</f>
        <v>1.8301369863013699</v>
      </c>
      <c r="I12" s="3">
        <f>'Премиальные баллы'!I12</f>
        <v>24</v>
      </c>
      <c r="J12" s="3">
        <f>'Штрафные баллы'!I12</f>
        <v>31</v>
      </c>
      <c r="K12" s="5">
        <f t="shared" ca="1" si="0"/>
        <v>1130.1369863013697</v>
      </c>
    </row>
    <row r="13" spans="2:11" x14ac:dyDescent="0.25">
      <c r="E13" s="26" t="s">
        <v>72</v>
      </c>
      <c r="F13" s="27" t="s">
        <v>73</v>
      </c>
      <c r="G13" s="27" t="s">
        <v>74</v>
      </c>
      <c r="H13" s="28">
        <f ca="1">'Сведенья о сотрудниках'!J13</f>
        <v>0.39178082191780822</v>
      </c>
      <c r="I13" s="3">
        <f>'Премиальные баллы'!I13</f>
        <v>28</v>
      </c>
      <c r="J13" s="3">
        <f>'Штрафные баллы'!I13</f>
        <v>17</v>
      </c>
      <c r="K13" s="5">
        <f t="shared" ca="1" si="0"/>
        <v>1491.7808219178082</v>
      </c>
    </row>
    <row r="14" spans="2:11" x14ac:dyDescent="0.25">
      <c r="E14" s="26" t="s">
        <v>13</v>
      </c>
      <c r="F14" s="27" t="s">
        <v>78</v>
      </c>
      <c r="G14" s="27" t="s">
        <v>79</v>
      </c>
      <c r="H14" s="28">
        <f ca="1">'Сведенья о сотрудниках'!J14</f>
        <v>4.7561643835616438</v>
      </c>
      <c r="I14" s="3">
        <f>'Премиальные баллы'!I14</f>
        <v>26</v>
      </c>
      <c r="J14" s="3">
        <f>'Штрафные баллы'!I14</f>
        <v>29</v>
      </c>
      <c r="K14" s="5">
        <f t="shared" ca="1" si="0"/>
        <v>4456.1643835616442</v>
      </c>
    </row>
    <row r="15" spans="2:11" x14ac:dyDescent="0.25">
      <c r="E15" s="26" t="s">
        <v>83</v>
      </c>
      <c r="F15" s="27" t="s">
        <v>84</v>
      </c>
      <c r="G15" s="27" t="s">
        <v>85</v>
      </c>
      <c r="H15" s="28">
        <f ca="1">'Сведенья о сотрудниках'!J15</f>
        <v>1.7972602739726027</v>
      </c>
      <c r="I15" s="3">
        <f>'Премиальные баллы'!I15</f>
        <v>22</v>
      </c>
      <c r="J15" s="3">
        <f>'Штрафные баллы'!I15</f>
        <v>10</v>
      </c>
      <c r="K15" s="5">
        <f t="shared" ca="1" si="0"/>
        <v>2997.2602739726026</v>
      </c>
    </row>
    <row r="16" spans="2:11" x14ac:dyDescent="0.25">
      <c r="E16" s="26" t="s">
        <v>89</v>
      </c>
      <c r="F16" s="27" t="s">
        <v>90</v>
      </c>
      <c r="G16" s="27" t="s">
        <v>91</v>
      </c>
      <c r="H16" s="28">
        <f ca="1">'Сведенья о сотрудниках'!J16</f>
        <v>0.90958904109589045</v>
      </c>
      <c r="I16" s="3">
        <f>'Премиальные баллы'!I16</f>
        <v>28</v>
      </c>
      <c r="J16" s="3">
        <f>'Штрафные баллы'!I16</f>
        <v>18</v>
      </c>
      <c r="K16" s="5">
        <f t="shared" ca="1" si="0"/>
        <v>1909.5890410958905</v>
      </c>
    </row>
    <row r="17" spans="5:11" x14ac:dyDescent="0.25">
      <c r="E17" s="26" t="s">
        <v>95</v>
      </c>
      <c r="F17" s="27" t="s">
        <v>96</v>
      </c>
      <c r="G17" s="27" t="s">
        <v>97</v>
      </c>
      <c r="H17" s="28">
        <f ca="1">'Сведенья о сотрудниках'!J17</f>
        <v>1.8712328767123287</v>
      </c>
      <c r="I17" s="3">
        <f>'Премиальные баллы'!I17</f>
        <v>34</v>
      </c>
      <c r="J17" s="3">
        <f>'Штрафные баллы'!I17</f>
        <v>27</v>
      </c>
      <c r="K17" s="5">
        <f t="shared" ca="1" si="0"/>
        <v>2571.232876712329</v>
      </c>
    </row>
    <row r="18" spans="5:11" x14ac:dyDescent="0.25">
      <c r="E18" s="26" t="s">
        <v>101</v>
      </c>
      <c r="F18" s="27" t="s">
        <v>102</v>
      </c>
      <c r="G18" s="27" t="s">
        <v>103</v>
      </c>
      <c r="H18" s="28">
        <f ca="1">'Сведенья о сотрудниках'!J18</f>
        <v>0.86027397260273974</v>
      </c>
      <c r="I18" s="3">
        <f>'Премиальные баллы'!I18</f>
        <v>29</v>
      </c>
      <c r="J18" s="3">
        <f>'Штрафные баллы'!I18</f>
        <v>36</v>
      </c>
      <c r="K18" s="5">
        <f t="shared" ca="1" si="0"/>
        <v>160.27397260273983</v>
      </c>
    </row>
    <row r="19" spans="5:11" x14ac:dyDescent="0.25">
      <c r="E19" s="26" t="s">
        <v>48</v>
      </c>
      <c r="F19" s="27" t="s">
        <v>107</v>
      </c>
      <c r="G19" s="27" t="s">
        <v>108</v>
      </c>
      <c r="H19" s="28">
        <f ca="1">'Сведенья о сотрудниках'!J19</f>
        <v>0.62739726027397258</v>
      </c>
      <c r="I19" s="3">
        <f>'Премиальные баллы'!I19</f>
        <v>30</v>
      </c>
      <c r="J19" s="3">
        <f>'Штрафные баллы'!I19</f>
        <v>19</v>
      </c>
      <c r="K19" s="5">
        <f t="shared" ca="1" si="0"/>
        <v>1727.3972602739727</v>
      </c>
    </row>
    <row r="20" spans="5:11" x14ac:dyDescent="0.25">
      <c r="E20" s="26" t="s">
        <v>113</v>
      </c>
      <c r="F20" s="27" t="s">
        <v>114</v>
      </c>
      <c r="G20" s="27" t="s">
        <v>115</v>
      </c>
      <c r="H20" s="28">
        <f ca="1">'Сведенья о сотрудниках'!J20</f>
        <v>3.4575342465753423</v>
      </c>
      <c r="I20" s="3">
        <f>'Премиальные баллы'!I20</f>
        <v>39</v>
      </c>
      <c r="J20" s="3">
        <f>'Штрафные баллы'!I20</f>
        <v>47</v>
      </c>
      <c r="K20" s="5">
        <f t="shared" ca="1" si="0"/>
        <v>2657.534246575342</v>
      </c>
    </row>
    <row r="21" spans="5:11" x14ac:dyDescent="0.25">
      <c r="E21" s="26" t="s">
        <v>119</v>
      </c>
      <c r="F21" s="27" t="s">
        <v>120</v>
      </c>
      <c r="G21" s="27" t="s">
        <v>121</v>
      </c>
      <c r="H21" s="28">
        <f ca="1">'Сведенья о сотрудниках'!J21</f>
        <v>4.0630136986301366</v>
      </c>
      <c r="I21" s="3">
        <f>'Премиальные баллы'!I21</f>
        <v>54</v>
      </c>
      <c r="J21" s="3">
        <f>'Штрафные баллы'!I21</f>
        <v>44</v>
      </c>
      <c r="K21" s="5">
        <f t="shared" ca="1" si="0"/>
        <v>5063.0136986301368</v>
      </c>
    </row>
    <row r="22" spans="5:11" x14ac:dyDescent="0.25">
      <c r="E22" s="26" t="s">
        <v>41</v>
      </c>
      <c r="F22" s="27" t="s">
        <v>125</v>
      </c>
      <c r="G22" s="27" t="s">
        <v>126</v>
      </c>
      <c r="H22" s="28">
        <f ca="1">'Сведенья о сотрудниках'!J22</f>
        <v>1.2547945205479452</v>
      </c>
      <c r="I22" s="3">
        <f>'Премиальные баллы'!I22</f>
        <v>26</v>
      </c>
      <c r="J22" s="3">
        <f>'Штрафные баллы'!I22</f>
        <v>36</v>
      </c>
      <c r="K22" s="5">
        <f t="shared" ca="1" si="0"/>
        <v>254.79452054794547</v>
      </c>
    </row>
    <row r="23" spans="5:11" x14ac:dyDescent="0.25">
      <c r="K23" s="1">
        <f ca="1">SUM(K3:K22)</f>
        <v>48419.178082191786</v>
      </c>
    </row>
  </sheetData>
  <mergeCells count="1">
    <mergeCell ref="B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3ECA5-0C3A-4EA4-9A1D-54E8514B897F}">
  <sheetPr codeName="Лист5"/>
  <dimension ref="A1:K13"/>
  <sheetViews>
    <sheetView workbookViewId="0">
      <selection activeCell="A7" sqref="A7"/>
    </sheetView>
  </sheetViews>
  <sheetFormatPr defaultRowHeight="15.75" x14ac:dyDescent="0.25"/>
  <cols>
    <col min="1" max="1" width="37.125" bestFit="1" customWidth="1"/>
    <col min="2" max="2" width="9.375" bestFit="1" customWidth="1"/>
    <col min="3" max="3" width="11.75" bestFit="1" customWidth="1"/>
    <col min="4" max="4" width="11.125" bestFit="1" customWidth="1"/>
    <col min="5" max="5" width="12" bestFit="1" customWidth="1"/>
    <col min="6" max="6" width="23" bestFit="1" customWidth="1"/>
    <col min="7" max="7" width="19" bestFit="1" customWidth="1"/>
    <col min="8" max="8" width="38.5" bestFit="1" customWidth="1"/>
    <col min="9" max="9" width="19.625" bestFit="1" customWidth="1"/>
    <col min="10" max="10" width="16.5" bestFit="1" customWidth="1"/>
    <col min="11" max="11" width="11.875" bestFit="1" customWidth="1"/>
  </cols>
  <sheetData>
    <row r="1" spans="1:11" ht="98.25" customHeight="1" thickBot="1" x14ac:dyDescent="0.3">
      <c r="A1" s="31" t="s">
        <v>154</v>
      </c>
      <c r="B1" s="34" t="s">
        <v>13</v>
      </c>
    </row>
    <row r="2" spans="1:11" ht="64.5" customHeight="1" x14ac:dyDescent="0.25">
      <c r="A2" s="32"/>
      <c r="B2" s="33"/>
      <c r="C2" s="32"/>
    </row>
    <row r="3" spans="1:11" x14ac:dyDescent="0.25">
      <c r="A3" s="35" t="s">
        <v>155</v>
      </c>
      <c r="B3" s="35"/>
      <c r="C3" s="35"/>
    </row>
    <row r="4" spans="1:11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132</v>
      </c>
      <c r="K4" t="s">
        <v>133</v>
      </c>
    </row>
    <row r="5" spans="1:11" x14ac:dyDescent="0.25">
      <c r="B5" s="32" t="s">
        <v>13</v>
      </c>
      <c r="C5" t="s">
        <v>14</v>
      </c>
      <c r="D5" t="s">
        <v>15</v>
      </c>
      <c r="E5" t="s">
        <v>16</v>
      </c>
      <c r="F5" t="s">
        <v>17</v>
      </c>
      <c r="G5" s="30">
        <v>3860</v>
      </c>
      <c r="H5" t="s">
        <v>18</v>
      </c>
      <c r="I5" t="s">
        <v>19</v>
      </c>
      <c r="J5">
        <v>1.9863013698630136</v>
      </c>
      <c r="K5">
        <v>1.7531110909256062</v>
      </c>
    </row>
    <row r="7" spans="1:11" x14ac:dyDescent="0.25">
      <c r="A7" t="s">
        <v>156</v>
      </c>
    </row>
    <row r="8" spans="1:11" x14ac:dyDescent="0.25">
      <c r="B8" t="s">
        <v>0</v>
      </c>
      <c r="C8" t="s">
        <v>1</v>
      </c>
      <c r="D8" t="s">
        <v>2</v>
      </c>
      <c r="E8" t="s">
        <v>135</v>
      </c>
      <c r="F8" t="s">
        <v>136</v>
      </c>
      <c r="G8" t="s">
        <v>137</v>
      </c>
      <c r="H8" t="s">
        <v>138</v>
      </c>
      <c r="I8" t="s">
        <v>134</v>
      </c>
    </row>
    <row r="9" spans="1:11" x14ac:dyDescent="0.25">
      <c r="B9" t="s">
        <v>13</v>
      </c>
      <c r="C9" t="s">
        <v>14</v>
      </c>
      <c r="D9" t="s">
        <v>15</v>
      </c>
      <c r="E9">
        <v>7</v>
      </c>
      <c r="F9">
        <v>2</v>
      </c>
      <c r="G9">
        <v>11</v>
      </c>
      <c r="H9">
        <v>12</v>
      </c>
      <c r="I9">
        <v>32</v>
      </c>
    </row>
    <row r="11" spans="1:11" x14ac:dyDescent="0.25">
      <c r="A11" t="s">
        <v>157</v>
      </c>
    </row>
    <row r="12" spans="1:11" x14ac:dyDescent="0.25">
      <c r="B12" t="s">
        <v>0</v>
      </c>
      <c r="C12" t="s">
        <v>1</v>
      </c>
      <c r="D12" t="s">
        <v>2</v>
      </c>
      <c r="E12" t="s">
        <v>139</v>
      </c>
      <c r="F12" t="s">
        <v>140</v>
      </c>
      <c r="G12" t="s">
        <v>141</v>
      </c>
      <c r="H12" t="s">
        <v>142</v>
      </c>
      <c r="I12" t="s">
        <v>143</v>
      </c>
    </row>
    <row r="13" spans="1:11" x14ac:dyDescent="0.25">
      <c r="B13" t="s">
        <v>13</v>
      </c>
      <c r="C13" t="s">
        <v>14</v>
      </c>
      <c r="D13" t="s">
        <v>15</v>
      </c>
      <c r="E13">
        <v>11</v>
      </c>
      <c r="F13">
        <v>4</v>
      </c>
      <c r="G13">
        <v>2</v>
      </c>
      <c r="H13">
        <v>13</v>
      </c>
      <c r="I13">
        <v>30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5" r:id="rId3" name="Button 5">
              <controlPr defaultSize="0" print="0" autoFill="0" autoPict="0" macro="[0]!ПоискСотрудника">
                <anchor moveWithCells="1">
                  <from>
                    <xdr:col>0</xdr:col>
                    <xdr:colOff>342900</xdr:colOff>
                    <xdr:row>1</xdr:row>
                    <xdr:rowOff>85725</xdr:rowOff>
                  </from>
                  <to>
                    <xdr:col>1</xdr:col>
                    <xdr:colOff>390525</xdr:colOff>
                    <xdr:row>1</xdr:row>
                    <xdr:rowOff>714375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3A429-48CB-4DE7-AEFD-D8300486195E}">
  <sheetPr codeName="Лист6"/>
  <dimension ref="A1:J26"/>
  <sheetViews>
    <sheetView tabSelected="1" workbookViewId="0">
      <selection activeCell="E23" sqref="E23"/>
    </sheetView>
  </sheetViews>
  <sheetFormatPr defaultRowHeight="15.75" x14ac:dyDescent="0.25"/>
  <cols>
    <col min="1" max="1" width="59.75" bestFit="1" customWidth="1"/>
    <col min="2" max="2" width="10.375" bestFit="1" customWidth="1"/>
    <col min="3" max="3" width="9.75" bestFit="1" customWidth="1"/>
    <col min="4" max="4" width="13.25" bestFit="1" customWidth="1"/>
    <col min="5" max="5" width="12.375" bestFit="1" customWidth="1"/>
    <col min="6" max="6" width="21" bestFit="1" customWidth="1"/>
    <col min="7" max="7" width="9.375" bestFit="1" customWidth="1"/>
    <col min="8" max="8" width="39.875" bestFit="1" customWidth="1"/>
    <col min="9" max="9" width="15.875" bestFit="1" customWidth="1"/>
    <col min="10" max="10" width="16.5" bestFit="1" customWidth="1"/>
    <col min="11" max="11" width="26.875" customWidth="1"/>
    <col min="12" max="12" width="22.625" customWidth="1"/>
  </cols>
  <sheetData>
    <row r="1" spans="1:10" x14ac:dyDescent="0.25">
      <c r="A1" t="s">
        <v>149</v>
      </c>
    </row>
    <row r="3" spans="1:10" x14ac:dyDescent="0.25">
      <c r="A3" t="s">
        <v>150</v>
      </c>
    </row>
    <row r="4" spans="1:10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132</v>
      </c>
    </row>
    <row r="5" spans="1:10" x14ac:dyDescent="0.25">
      <c r="B5" t="s">
        <v>119</v>
      </c>
      <c r="C5" t="s">
        <v>120</v>
      </c>
      <c r="D5" t="s">
        <v>121</v>
      </c>
      <c r="E5" t="s">
        <v>37</v>
      </c>
      <c r="F5" t="s">
        <v>122</v>
      </c>
      <c r="G5" s="30">
        <v>2285</v>
      </c>
      <c r="H5" t="s">
        <v>123</v>
      </c>
      <c r="I5" t="s">
        <v>124</v>
      </c>
      <c r="J5">
        <v>4.0602739726027401</v>
      </c>
    </row>
    <row r="10" spans="1:10" x14ac:dyDescent="0.25">
      <c r="A10" t="s">
        <v>151</v>
      </c>
    </row>
    <row r="11" spans="1:10" x14ac:dyDescent="0.25"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132</v>
      </c>
    </row>
    <row r="12" spans="1:10" x14ac:dyDescent="0.25"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s="30">
        <v>1848</v>
      </c>
      <c r="H12" t="s">
        <v>39</v>
      </c>
      <c r="I12">
        <v>84818520842</v>
      </c>
      <c r="J12">
        <v>3.1753424657534248</v>
      </c>
    </row>
    <row r="17" spans="1:10" x14ac:dyDescent="0.25">
      <c r="A17" t="s">
        <v>152</v>
      </c>
    </row>
    <row r="18" spans="1:10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132</v>
      </c>
    </row>
    <row r="19" spans="1:10" x14ac:dyDescent="0.25">
      <c r="B19" t="s">
        <v>113</v>
      </c>
      <c r="C19" t="s">
        <v>114</v>
      </c>
      <c r="D19" t="s">
        <v>115</v>
      </c>
      <c r="E19" t="s">
        <v>50</v>
      </c>
      <c r="F19" t="s">
        <v>116</v>
      </c>
      <c r="G19" s="30">
        <v>1246</v>
      </c>
      <c r="H19" t="s">
        <v>117</v>
      </c>
      <c r="I19" t="s">
        <v>118</v>
      </c>
      <c r="J19">
        <v>3.4547945205479453</v>
      </c>
    </row>
    <row r="24" spans="1:10" x14ac:dyDescent="0.25">
      <c r="A24" t="s">
        <v>153</v>
      </c>
    </row>
    <row r="25" spans="1:10" x14ac:dyDescent="0.25"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J25" t="s">
        <v>132</v>
      </c>
    </row>
    <row r="26" spans="1:10" x14ac:dyDescent="0.25"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 s="30">
        <v>2832</v>
      </c>
      <c r="H26" t="s">
        <v>25</v>
      </c>
      <c r="I26" t="s">
        <v>26</v>
      </c>
      <c r="J26">
        <v>0.35616438356164382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Сведенья о сотрудниках</vt:lpstr>
      <vt:lpstr>Премиальные баллы</vt:lpstr>
      <vt:lpstr>Штрафные баллы</vt:lpstr>
      <vt:lpstr>Расчет премий</vt:lpstr>
      <vt:lpstr>Поиск информации</vt:lpstr>
      <vt:lpstr>Отчеты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 Буренков</dc:creator>
  <cp:lastModifiedBy>Григорий</cp:lastModifiedBy>
  <dcterms:created xsi:type="dcterms:W3CDTF">2025-04-18T08:50:05Z</dcterms:created>
  <dcterms:modified xsi:type="dcterms:W3CDTF">2025-04-19T06:50:03Z</dcterms:modified>
</cp:coreProperties>
</file>