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\"/>
    </mc:Choice>
  </mc:AlternateContent>
  <bookViews>
    <workbookView xWindow="480" yWindow="90" windowWidth="18315" windowHeight="11655" firstSheet="2" activeTab="3"/>
  </bookViews>
  <sheets>
    <sheet name="수치요약" sheetId="6" r:id="rId1"/>
    <sheet name="관계요약" sheetId="7" r:id="rId2"/>
    <sheet name="단일표본 평균 t검정" sheetId="8" r:id="rId3"/>
    <sheet name="2개집단 평균 t 검정" sheetId="9" r:id="rId4"/>
  </sheets>
  <calcPr calcId="162913"/>
</workbook>
</file>

<file path=xl/calcChain.xml><?xml version="1.0" encoding="utf-8"?>
<calcChain xmlns="http://schemas.openxmlformats.org/spreadsheetml/2006/main">
  <c r="J6" i="9" l="1"/>
  <c r="K6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" i="9"/>
  <c r="J4" i="9"/>
  <c r="K19" i="9" l="1"/>
  <c r="H19" i="9"/>
  <c r="G19" i="9"/>
  <c r="I6" i="9"/>
  <c r="H9" i="9"/>
  <c r="G10" i="9"/>
  <c r="G9" i="9"/>
  <c r="G5" i="9"/>
  <c r="G4" i="9"/>
  <c r="H4" i="9"/>
  <c r="I4" i="9"/>
  <c r="K9" i="9"/>
  <c r="M5" i="9"/>
  <c r="L5" i="9"/>
  <c r="L4" i="9"/>
  <c r="M4" i="9"/>
  <c r="H5" i="9"/>
  <c r="J5" i="9"/>
  <c r="K10" i="9" s="1"/>
  <c r="G16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N19" i="9"/>
  <c r="N20" i="9" s="1"/>
  <c r="I5" i="9"/>
  <c r="H10" i="9" s="1"/>
  <c r="K4" i="9" l="1"/>
  <c r="M16" i="9"/>
  <c r="H16" i="9"/>
  <c r="L16" i="9"/>
  <c r="K5" i="9"/>
  <c r="I16" i="9"/>
  <c r="J16" i="9"/>
  <c r="K16" i="9" s="1"/>
  <c r="N9" i="9"/>
  <c r="N10" i="9" s="1"/>
  <c r="I10" i="9" s="1"/>
  <c r="E5" i="8"/>
  <c r="E6" i="8" s="1"/>
  <c r="E10" i="8" s="1"/>
  <c r="E3" i="8"/>
  <c r="E2" i="8"/>
  <c r="J19" i="9" l="1"/>
  <c r="I19" i="9"/>
  <c r="J10" i="9"/>
  <c r="J9" i="9"/>
  <c r="I9" i="9"/>
  <c r="D10" i="8"/>
</calcChain>
</file>

<file path=xl/sharedStrings.xml><?xml version="1.0" encoding="utf-8"?>
<sst xmlns="http://schemas.openxmlformats.org/spreadsheetml/2006/main" count="281" uniqueCount="166">
  <si>
    <t>NO</t>
  </si>
  <si>
    <t>1</t>
  </si>
  <si>
    <t>경상대학/경영학과</t>
  </si>
  <si>
    <t>20113148</t>
  </si>
  <si>
    <t>2</t>
  </si>
  <si>
    <t>20083227</t>
  </si>
  <si>
    <t>3</t>
  </si>
  <si>
    <t>경상대학/경제학과</t>
  </si>
  <si>
    <t>20121542</t>
  </si>
  <si>
    <t>4</t>
  </si>
  <si>
    <t>경상대학/비즈통계</t>
  </si>
  <si>
    <t>20141641</t>
  </si>
  <si>
    <t>5</t>
  </si>
  <si>
    <t>20141622</t>
  </si>
  <si>
    <t>6</t>
  </si>
  <si>
    <t>20141633</t>
  </si>
  <si>
    <t>7</t>
  </si>
  <si>
    <t>20141651</t>
  </si>
  <si>
    <t>8</t>
  </si>
  <si>
    <t>20141657</t>
  </si>
  <si>
    <t>9</t>
  </si>
  <si>
    <t>20141643</t>
  </si>
  <si>
    <t>10</t>
  </si>
  <si>
    <t>20141628</t>
  </si>
  <si>
    <t>11</t>
  </si>
  <si>
    <t>20143197</t>
  </si>
  <si>
    <t>12</t>
  </si>
  <si>
    <t>20141623</t>
  </si>
  <si>
    <t>13</t>
  </si>
  <si>
    <t>20141645</t>
  </si>
  <si>
    <t>14</t>
  </si>
  <si>
    <t>20141660</t>
  </si>
  <si>
    <t>15</t>
  </si>
  <si>
    <t>20141635</t>
  </si>
  <si>
    <t>16</t>
  </si>
  <si>
    <t>20111634</t>
  </si>
  <si>
    <t>17</t>
  </si>
  <si>
    <t>20121630</t>
  </si>
  <si>
    <t>18</t>
  </si>
  <si>
    <t>20141631</t>
  </si>
  <si>
    <t>19</t>
  </si>
  <si>
    <t>20141652</t>
  </si>
  <si>
    <t>20</t>
  </si>
  <si>
    <t>20141636</t>
  </si>
  <si>
    <t>21</t>
  </si>
  <si>
    <t>20141630</t>
  </si>
  <si>
    <t>22</t>
  </si>
  <si>
    <t>20141654</t>
  </si>
  <si>
    <t>23</t>
  </si>
  <si>
    <t>20141640</t>
  </si>
  <si>
    <t>24</t>
  </si>
  <si>
    <t>20141647</t>
  </si>
  <si>
    <t>25</t>
  </si>
  <si>
    <t>20141655</t>
  </si>
  <si>
    <t>26</t>
  </si>
  <si>
    <t>20141629</t>
  </si>
  <si>
    <t>27</t>
  </si>
  <si>
    <t>20141632</t>
  </si>
  <si>
    <t>28</t>
  </si>
  <si>
    <t>20141656</t>
  </si>
  <si>
    <t>29</t>
  </si>
  <si>
    <t>20141624</t>
  </si>
  <si>
    <t>30</t>
  </si>
  <si>
    <t>20141625</t>
  </si>
  <si>
    <t>31</t>
  </si>
  <si>
    <t>20141649</t>
  </si>
  <si>
    <t>32</t>
  </si>
  <si>
    <t>20141650</t>
  </si>
  <si>
    <t>33</t>
  </si>
  <si>
    <t>20141627</t>
  </si>
  <si>
    <t>34</t>
  </si>
  <si>
    <t>20141634</t>
  </si>
  <si>
    <t>35</t>
  </si>
  <si>
    <t>20143196</t>
  </si>
  <si>
    <t>36</t>
  </si>
  <si>
    <t>20141646</t>
  </si>
  <si>
    <t>37</t>
  </si>
  <si>
    <t>20141644</t>
  </si>
  <si>
    <t>38</t>
  </si>
  <si>
    <t>20141659</t>
  </si>
  <si>
    <t>39</t>
  </si>
  <si>
    <t>20141639</t>
  </si>
  <si>
    <t>40</t>
  </si>
  <si>
    <t>20102038</t>
  </si>
  <si>
    <t>41</t>
  </si>
  <si>
    <t>20102043</t>
  </si>
  <si>
    <t>42</t>
  </si>
  <si>
    <t>20091758</t>
  </si>
  <si>
    <t>43</t>
  </si>
  <si>
    <t>20102055</t>
  </si>
  <si>
    <t>44</t>
  </si>
  <si>
    <t>20102068</t>
  </si>
  <si>
    <t>45</t>
  </si>
  <si>
    <t>20081744</t>
  </si>
  <si>
    <t>46</t>
  </si>
  <si>
    <t>린튼글로벌컬리지/글로벌비즈</t>
  </si>
  <si>
    <t>20092980</t>
  </si>
  <si>
    <t>47</t>
  </si>
  <si>
    <t>생명.나노과학대학/수학과</t>
  </si>
  <si>
    <t>20100689</t>
  </si>
  <si>
    <t>48</t>
  </si>
  <si>
    <t>20120560</t>
  </si>
  <si>
    <t>dept</t>
    <phoneticPr fontId="19" type="noConversion"/>
  </si>
  <si>
    <t>id</t>
    <phoneticPr fontId="19" type="noConversion"/>
  </si>
  <si>
    <t>first</t>
    <phoneticPr fontId="19" type="noConversion"/>
  </si>
  <si>
    <t>second</t>
    <phoneticPr fontId="19" type="noConversion"/>
  </si>
  <si>
    <t>third</t>
    <phoneticPr fontId="19" type="noConversion"/>
  </si>
  <si>
    <t>country</t>
    <phoneticPr fontId="19" type="noConversion"/>
  </si>
  <si>
    <t>COW</t>
    <phoneticPr fontId="19" type="noConversion"/>
  </si>
  <si>
    <t>PIG</t>
    <phoneticPr fontId="19" type="noConversion"/>
  </si>
  <si>
    <t>EGG</t>
    <phoneticPr fontId="19" type="noConversion"/>
  </si>
  <si>
    <t>MILK</t>
    <phoneticPr fontId="19" type="noConversion"/>
  </si>
  <si>
    <t>FISH</t>
    <phoneticPr fontId="19" type="noConversion"/>
  </si>
  <si>
    <t>CORN</t>
    <phoneticPr fontId="19" type="noConversion"/>
  </si>
  <si>
    <t>BREAD</t>
    <phoneticPr fontId="19" type="noConversion"/>
  </si>
  <si>
    <t>FRUIT</t>
    <phoneticPr fontId="19" type="noConversion"/>
  </si>
  <si>
    <t>ETC</t>
    <phoneticPr fontId="19" type="noConversion"/>
  </si>
  <si>
    <t>A</t>
    <phoneticPr fontId="19" type="noConversion"/>
  </si>
  <si>
    <t>B</t>
    <phoneticPr fontId="19" type="noConversion"/>
  </si>
  <si>
    <t>C</t>
    <phoneticPr fontId="19" type="noConversion"/>
  </si>
  <si>
    <t>D</t>
    <phoneticPr fontId="19" type="noConversion"/>
  </si>
  <si>
    <t>E</t>
    <phoneticPr fontId="19" type="noConversion"/>
  </si>
  <si>
    <t>F</t>
    <phoneticPr fontId="19" type="noConversion"/>
  </si>
  <si>
    <t>G</t>
    <phoneticPr fontId="19" type="noConversion"/>
  </si>
  <si>
    <t>H</t>
    <phoneticPr fontId="19" type="noConversion"/>
  </si>
  <si>
    <t>I</t>
    <phoneticPr fontId="19" type="noConversion"/>
  </si>
  <si>
    <t>J</t>
    <phoneticPr fontId="19" type="noConversion"/>
  </si>
  <si>
    <t>K</t>
    <phoneticPr fontId="19" type="noConversion"/>
  </si>
  <si>
    <t>L</t>
    <phoneticPr fontId="19" type="noConversion"/>
  </si>
  <si>
    <t>M</t>
    <phoneticPr fontId="19" type="noConversion"/>
  </si>
  <si>
    <t>N</t>
    <phoneticPr fontId="19" type="noConversion"/>
  </si>
  <si>
    <t>O</t>
    <phoneticPr fontId="19" type="noConversion"/>
  </si>
  <si>
    <t>P</t>
    <phoneticPr fontId="19" type="noConversion"/>
  </si>
  <si>
    <t>Q</t>
    <phoneticPr fontId="19" type="noConversion"/>
  </si>
  <si>
    <t>R</t>
    <phoneticPr fontId="19" type="noConversion"/>
  </si>
  <si>
    <t>S</t>
    <phoneticPr fontId="19" type="noConversion"/>
  </si>
  <si>
    <t>T</t>
    <phoneticPr fontId="19" type="noConversion"/>
  </si>
  <si>
    <t>U</t>
    <phoneticPr fontId="19" type="noConversion"/>
  </si>
  <si>
    <t>V</t>
    <phoneticPr fontId="19" type="noConversion"/>
  </si>
  <si>
    <t>W</t>
    <phoneticPr fontId="19" type="noConversion"/>
  </si>
  <si>
    <t>X</t>
    <phoneticPr fontId="19" type="noConversion"/>
  </si>
  <si>
    <t>Y</t>
    <phoneticPr fontId="19" type="noConversion"/>
  </si>
  <si>
    <t>alpha</t>
    <phoneticPr fontId="19" type="noConversion"/>
  </si>
  <si>
    <t>alpha t-값</t>
    <phoneticPr fontId="19" type="noConversion"/>
  </si>
  <si>
    <t>하한</t>
    <phoneticPr fontId="19" type="noConversion"/>
  </si>
  <si>
    <t>상한</t>
    <phoneticPr fontId="19" type="noConversion"/>
  </si>
  <si>
    <t>신뢰구간</t>
    <phoneticPr fontId="19" type="noConversion"/>
  </si>
  <si>
    <t>유의수준</t>
    <phoneticPr fontId="19" type="noConversion"/>
  </si>
  <si>
    <t>Var.s</t>
    <phoneticPr fontId="19" type="noConversion"/>
  </si>
  <si>
    <t>Xvar</t>
    <phoneticPr fontId="19" type="noConversion"/>
  </si>
  <si>
    <t>1)</t>
    <phoneticPr fontId="19" type="noConversion"/>
  </si>
  <si>
    <t>짝진 표본일때,</t>
    <phoneticPr fontId="19" type="noConversion"/>
  </si>
  <si>
    <t>독립 표본일때,</t>
    <phoneticPr fontId="19" type="noConversion"/>
  </si>
  <si>
    <t>두 집단이</t>
    <phoneticPr fontId="19" type="noConversion"/>
  </si>
  <si>
    <t>COW-PIG</t>
    <phoneticPr fontId="19" type="noConversion"/>
  </si>
  <si>
    <t>n</t>
    <phoneticPr fontId="19" type="noConversion"/>
  </si>
  <si>
    <t>Std Err</t>
    <phoneticPr fontId="19" type="noConversion"/>
  </si>
  <si>
    <t>Std Dev</t>
    <phoneticPr fontId="19" type="noConversion"/>
  </si>
  <si>
    <t>Minimum</t>
    <phoneticPr fontId="19" type="noConversion"/>
  </si>
  <si>
    <t>Maximum</t>
    <phoneticPr fontId="19" type="noConversion"/>
  </si>
  <si>
    <t>2)</t>
    <phoneticPr fontId="19" type="noConversion"/>
  </si>
  <si>
    <t>Mean</t>
    <phoneticPr fontId="19" type="noConversion"/>
  </si>
  <si>
    <t>상한</t>
    <phoneticPr fontId="19" type="noConversion"/>
  </si>
  <si>
    <t>하한</t>
    <phoneticPr fontId="19" type="noConversion"/>
  </si>
  <si>
    <t>Std Dev</t>
    <phoneticPr fontId="19" type="noConversion"/>
  </si>
  <si>
    <t>Diff(1-2)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</si>
</sst>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1" xfId="0" applyFont="1" applyFill="1" applyBorder="1" applyAlignment="1">
      <alignment vertical="center" wrapText="1"/>
    </xf>
    <xf numFmtId="0" fontId="0" fillId="0" borderId="11" xfId="0" applyBorder="1">
      <alignment vertical="center"/>
    </xf>
    <xf numFmtId="9" fontId="0" fillId="0" borderId="0" xfId="0" applyNumberFormat="1">
      <alignment vertical="center"/>
    </xf>
    <xf numFmtId="176" fontId="0" fillId="0" borderId="11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9" fontId="0" fillId="0" borderId="11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2" xfId="0" applyFill="1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9" fontId="0" fillId="0" borderId="15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285750</xdr:colOff>
      <xdr:row>19</xdr:row>
      <xdr:rowOff>19050</xdr:rowOff>
    </xdr:from>
    <xdr:to>
      <xdr:col>15</xdr:col>
      <xdr:colOff>170607</xdr:colOff>
      <xdr:row>31</xdr:row>
      <xdr:rowOff>190164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4095750"/>
          <a:ext cx="6742857" cy="2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K14" sqref="K14"/>
    </sheetView>
  </sheetViews>
  <sheetFormatPr defaultRowHeight="16.5" x14ac:dyDescent="0.3"/>
  <cols>
    <col min="2" max="2" width="18.5" customWidth="1"/>
  </cols>
  <sheetData>
    <row r="1" spans="1:6" ht="12.95" customHeight="1" x14ac:dyDescent="0.3">
      <c r="A1" s="1" t="s">
        <v>0</v>
      </c>
      <c r="B1" s="1" t="s">
        <v>102</v>
      </c>
      <c r="C1" s="1" t="s">
        <v>103</v>
      </c>
      <c r="D1" s="3" t="s">
        <v>104</v>
      </c>
      <c r="E1" s="3" t="s">
        <v>105</v>
      </c>
      <c r="F1" s="3" t="s">
        <v>106</v>
      </c>
    </row>
    <row r="2" spans="1:6" ht="12.95" customHeight="1" x14ac:dyDescent="0.3">
      <c r="A2" s="2" t="s">
        <v>1</v>
      </c>
      <c r="B2" s="1" t="s">
        <v>2</v>
      </c>
      <c r="C2" s="2" t="s">
        <v>3</v>
      </c>
      <c r="D2" s="4">
        <v>20</v>
      </c>
      <c r="E2" s="4">
        <v>31</v>
      </c>
      <c r="F2" s="4">
        <v>100</v>
      </c>
    </row>
    <row r="3" spans="1:6" ht="12.95" customHeight="1" x14ac:dyDescent="0.3">
      <c r="A3" s="2" t="s">
        <v>4</v>
      </c>
      <c r="B3" s="1" t="s">
        <v>2</v>
      </c>
      <c r="C3" s="2" t="s">
        <v>5</v>
      </c>
      <c r="D3" s="4">
        <v>22</v>
      </c>
      <c r="E3" s="4">
        <v>35</v>
      </c>
      <c r="F3" s="4">
        <v>100</v>
      </c>
    </row>
    <row r="4" spans="1:6" ht="12.95" customHeight="1" x14ac:dyDescent="0.3">
      <c r="A4" s="2" t="s">
        <v>6</v>
      </c>
      <c r="B4" s="1" t="s">
        <v>7</v>
      </c>
      <c r="C4" s="2" t="s">
        <v>8</v>
      </c>
      <c r="D4" s="4">
        <v>29</v>
      </c>
      <c r="E4" s="4">
        <v>39</v>
      </c>
      <c r="F4" s="4">
        <v>100</v>
      </c>
    </row>
    <row r="5" spans="1:6" ht="12.95" customHeight="1" x14ac:dyDescent="0.3">
      <c r="A5" s="2" t="s">
        <v>9</v>
      </c>
      <c r="B5" s="1" t="s">
        <v>10</v>
      </c>
      <c r="C5" s="2" t="s">
        <v>11</v>
      </c>
      <c r="D5" s="4">
        <v>31</v>
      </c>
      <c r="E5" s="4">
        <v>41</v>
      </c>
      <c r="F5" s="4">
        <v>100</v>
      </c>
    </row>
    <row r="6" spans="1:6" ht="12.95" customHeight="1" x14ac:dyDescent="0.3">
      <c r="A6" s="2" t="s">
        <v>12</v>
      </c>
      <c r="B6" s="1" t="s">
        <v>10</v>
      </c>
      <c r="C6" s="2" t="s">
        <v>13</v>
      </c>
      <c r="D6" s="4">
        <v>31</v>
      </c>
      <c r="E6" s="4">
        <v>43</v>
      </c>
      <c r="F6" s="4">
        <v>99</v>
      </c>
    </row>
    <row r="7" spans="1:6" ht="12.95" customHeight="1" x14ac:dyDescent="0.3">
      <c r="A7" s="2" t="s">
        <v>14</v>
      </c>
      <c r="B7" s="1" t="s">
        <v>10</v>
      </c>
      <c r="C7" s="2" t="s">
        <v>15</v>
      </c>
      <c r="D7" s="4">
        <v>37</v>
      </c>
      <c r="E7" s="4">
        <v>43</v>
      </c>
      <c r="F7" s="4">
        <v>99</v>
      </c>
    </row>
    <row r="8" spans="1:6" ht="12.95" customHeight="1" x14ac:dyDescent="0.3">
      <c r="A8" s="2" t="s">
        <v>16</v>
      </c>
      <c r="B8" s="1" t="s">
        <v>10</v>
      </c>
      <c r="C8" s="2" t="s">
        <v>17</v>
      </c>
      <c r="D8" s="4">
        <v>48</v>
      </c>
      <c r="E8" s="4">
        <v>45</v>
      </c>
      <c r="F8" s="4">
        <v>98</v>
      </c>
    </row>
    <row r="9" spans="1:6" ht="12.95" customHeight="1" x14ac:dyDescent="0.3">
      <c r="A9" s="2" t="s">
        <v>18</v>
      </c>
      <c r="B9" s="1" t="s">
        <v>10</v>
      </c>
      <c r="C9" s="2" t="s">
        <v>19</v>
      </c>
      <c r="D9" s="4">
        <v>49</v>
      </c>
      <c r="E9" s="4">
        <v>51</v>
      </c>
      <c r="F9" s="4">
        <v>98</v>
      </c>
    </row>
    <row r="10" spans="1:6" ht="12.95" customHeight="1" x14ac:dyDescent="0.3">
      <c r="A10" s="2" t="s">
        <v>20</v>
      </c>
      <c r="B10" s="1" t="s">
        <v>10</v>
      </c>
      <c r="C10" s="2" t="s">
        <v>21</v>
      </c>
      <c r="D10" s="4">
        <v>49</v>
      </c>
      <c r="E10" s="4">
        <v>52</v>
      </c>
      <c r="F10" s="4">
        <v>98</v>
      </c>
    </row>
    <row r="11" spans="1:6" ht="12.95" customHeight="1" x14ac:dyDescent="0.3">
      <c r="A11" s="2" t="s">
        <v>22</v>
      </c>
      <c r="B11" s="1" t="s">
        <v>10</v>
      </c>
      <c r="C11" s="2" t="s">
        <v>23</v>
      </c>
      <c r="D11" s="4">
        <v>54</v>
      </c>
      <c r="E11" s="4">
        <v>54</v>
      </c>
      <c r="F11" s="4">
        <v>97</v>
      </c>
    </row>
    <row r="12" spans="1:6" ht="12.95" customHeight="1" x14ac:dyDescent="0.3">
      <c r="A12" s="2" t="s">
        <v>24</v>
      </c>
      <c r="B12" s="1" t="s">
        <v>10</v>
      </c>
      <c r="C12" s="2" t="s">
        <v>25</v>
      </c>
      <c r="D12" s="4">
        <v>60</v>
      </c>
      <c r="E12" s="4">
        <v>56</v>
      </c>
      <c r="F12" s="4">
        <v>97</v>
      </c>
    </row>
    <row r="13" spans="1:6" ht="12.95" customHeight="1" x14ac:dyDescent="0.3">
      <c r="A13" s="2" t="s">
        <v>26</v>
      </c>
      <c r="B13" s="1" t="s">
        <v>10</v>
      </c>
      <c r="C13" s="2" t="s">
        <v>27</v>
      </c>
      <c r="D13" s="4">
        <v>62</v>
      </c>
      <c r="E13" s="4">
        <v>57</v>
      </c>
      <c r="F13" s="4">
        <v>96</v>
      </c>
    </row>
    <row r="14" spans="1:6" ht="12.95" customHeight="1" x14ac:dyDescent="0.3">
      <c r="A14" s="2" t="s">
        <v>28</v>
      </c>
      <c r="B14" s="1" t="s">
        <v>10</v>
      </c>
      <c r="C14" s="2" t="s">
        <v>29</v>
      </c>
      <c r="D14" s="4">
        <v>64</v>
      </c>
      <c r="E14" s="4">
        <v>58</v>
      </c>
      <c r="F14" s="4">
        <v>96</v>
      </c>
    </row>
    <row r="15" spans="1:6" ht="12.95" customHeight="1" x14ac:dyDescent="0.3">
      <c r="A15" s="2" t="s">
        <v>30</v>
      </c>
      <c r="B15" s="1" t="s">
        <v>10</v>
      </c>
      <c r="C15" s="2" t="s">
        <v>31</v>
      </c>
      <c r="D15" s="4">
        <v>66</v>
      </c>
      <c r="E15" s="4">
        <v>59</v>
      </c>
      <c r="F15" s="4">
        <v>96</v>
      </c>
    </row>
    <row r="16" spans="1:6" ht="12.95" customHeight="1" x14ac:dyDescent="0.3">
      <c r="A16" s="2" t="s">
        <v>32</v>
      </c>
      <c r="B16" s="1" t="s">
        <v>10</v>
      </c>
      <c r="C16" s="2" t="s">
        <v>33</v>
      </c>
      <c r="D16" s="4">
        <v>67</v>
      </c>
      <c r="E16" s="4">
        <v>59</v>
      </c>
      <c r="F16" s="4">
        <v>89</v>
      </c>
    </row>
    <row r="17" spans="1:6" ht="12.95" customHeight="1" x14ac:dyDescent="0.3">
      <c r="A17" s="2" t="s">
        <v>34</v>
      </c>
      <c r="B17" s="1" t="s">
        <v>10</v>
      </c>
      <c r="C17" s="2" t="s">
        <v>35</v>
      </c>
      <c r="D17" s="4">
        <v>67</v>
      </c>
      <c r="E17" s="4">
        <v>60</v>
      </c>
      <c r="F17" s="4">
        <v>89</v>
      </c>
    </row>
    <row r="18" spans="1:6" ht="12.95" customHeight="1" x14ac:dyDescent="0.3">
      <c r="A18" s="2" t="s">
        <v>36</v>
      </c>
      <c r="B18" s="1" t="s">
        <v>10</v>
      </c>
      <c r="C18" s="2" t="s">
        <v>37</v>
      </c>
      <c r="D18" s="4">
        <v>69</v>
      </c>
      <c r="E18" s="4">
        <v>61</v>
      </c>
      <c r="F18" s="4">
        <v>88</v>
      </c>
    </row>
    <row r="19" spans="1:6" ht="12.95" customHeight="1" x14ac:dyDescent="0.3">
      <c r="A19" s="2" t="s">
        <v>38</v>
      </c>
      <c r="B19" s="1" t="s">
        <v>10</v>
      </c>
      <c r="C19" s="2" t="s">
        <v>39</v>
      </c>
      <c r="D19" s="4">
        <v>69</v>
      </c>
      <c r="E19" s="4">
        <v>61</v>
      </c>
      <c r="F19" s="4">
        <v>86</v>
      </c>
    </row>
    <row r="20" spans="1:6" ht="12.95" customHeight="1" x14ac:dyDescent="0.3">
      <c r="A20" s="2" t="s">
        <v>40</v>
      </c>
      <c r="B20" s="1" t="s">
        <v>10</v>
      </c>
      <c r="C20" s="2" t="s">
        <v>41</v>
      </c>
      <c r="D20" s="4">
        <v>70</v>
      </c>
      <c r="E20" s="4">
        <v>62</v>
      </c>
      <c r="F20" s="4">
        <v>83</v>
      </c>
    </row>
    <row r="21" spans="1:6" ht="12.95" customHeight="1" x14ac:dyDescent="0.3">
      <c r="A21" s="2" t="s">
        <v>42</v>
      </c>
      <c r="B21" s="1" t="s">
        <v>10</v>
      </c>
      <c r="C21" s="2" t="s">
        <v>43</v>
      </c>
      <c r="D21" s="4">
        <v>71</v>
      </c>
      <c r="E21" s="4">
        <v>62</v>
      </c>
      <c r="F21" s="4">
        <v>81</v>
      </c>
    </row>
    <row r="22" spans="1:6" ht="12.95" customHeight="1" x14ac:dyDescent="0.3">
      <c r="A22" s="2" t="s">
        <v>44</v>
      </c>
      <c r="B22" s="1" t="s">
        <v>10</v>
      </c>
      <c r="C22" s="2" t="s">
        <v>45</v>
      </c>
      <c r="D22" s="4">
        <v>75</v>
      </c>
      <c r="E22" s="4">
        <v>64</v>
      </c>
      <c r="F22" s="4">
        <v>80</v>
      </c>
    </row>
    <row r="23" spans="1:6" ht="12.95" customHeight="1" x14ac:dyDescent="0.3">
      <c r="A23" s="2" t="s">
        <v>46</v>
      </c>
      <c r="B23" s="1" t="s">
        <v>10</v>
      </c>
      <c r="C23" s="2" t="s">
        <v>47</v>
      </c>
      <c r="D23" s="4">
        <v>76</v>
      </c>
      <c r="E23" s="4">
        <v>66</v>
      </c>
      <c r="F23" s="4">
        <v>80</v>
      </c>
    </row>
    <row r="24" spans="1:6" ht="12.95" customHeight="1" x14ac:dyDescent="0.3">
      <c r="A24" s="2" t="s">
        <v>48</v>
      </c>
      <c r="B24" s="1" t="s">
        <v>10</v>
      </c>
      <c r="C24" s="2" t="s">
        <v>49</v>
      </c>
      <c r="D24" s="4">
        <v>76</v>
      </c>
      <c r="E24" s="4">
        <v>66</v>
      </c>
      <c r="F24" s="4">
        <v>78</v>
      </c>
    </row>
    <row r="25" spans="1:6" ht="12.95" customHeight="1" x14ac:dyDescent="0.3">
      <c r="A25" s="2" t="s">
        <v>50</v>
      </c>
      <c r="B25" s="1" t="s">
        <v>10</v>
      </c>
      <c r="C25" s="2" t="s">
        <v>51</v>
      </c>
      <c r="D25" s="4">
        <v>78</v>
      </c>
      <c r="E25" s="4">
        <v>67</v>
      </c>
      <c r="F25" s="4">
        <v>77</v>
      </c>
    </row>
    <row r="26" spans="1:6" ht="12.95" customHeight="1" x14ac:dyDescent="0.3">
      <c r="A26" s="2" t="s">
        <v>52</v>
      </c>
      <c r="B26" s="1" t="s">
        <v>10</v>
      </c>
      <c r="C26" s="2" t="s">
        <v>53</v>
      </c>
      <c r="D26" s="4">
        <v>78</v>
      </c>
      <c r="E26" s="4">
        <v>69</v>
      </c>
      <c r="F26" s="4">
        <v>74</v>
      </c>
    </row>
    <row r="27" spans="1:6" ht="12.95" customHeight="1" x14ac:dyDescent="0.3">
      <c r="A27" s="2" t="s">
        <v>54</v>
      </c>
      <c r="B27" s="1" t="s">
        <v>10</v>
      </c>
      <c r="C27" s="2" t="s">
        <v>55</v>
      </c>
      <c r="D27" s="4">
        <v>86</v>
      </c>
      <c r="E27" s="4">
        <v>69</v>
      </c>
      <c r="F27" s="4">
        <v>74</v>
      </c>
    </row>
    <row r="28" spans="1:6" ht="12.95" customHeight="1" x14ac:dyDescent="0.3">
      <c r="A28" s="2" t="s">
        <v>56</v>
      </c>
      <c r="B28" s="1" t="s">
        <v>10</v>
      </c>
      <c r="C28" s="2" t="s">
        <v>57</v>
      </c>
      <c r="D28" s="4">
        <v>87</v>
      </c>
      <c r="E28" s="4">
        <v>77</v>
      </c>
      <c r="F28" s="4">
        <v>73</v>
      </c>
    </row>
    <row r="29" spans="1:6" ht="12.95" customHeight="1" x14ac:dyDescent="0.3">
      <c r="A29" s="2" t="s">
        <v>58</v>
      </c>
      <c r="B29" s="1" t="s">
        <v>10</v>
      </c>
      <c r="C29" s="2" t="s">
        <v>59</v>
      </c>
      <c r="D29" s="4">
        <v>88</v>
      </c>
      <c r="E29" s="4">
        <v>78</v>
      </c>
      <c r="F29" s="4">
        <v>73</v>
      </c>
    </row>
    <row r="30" spans="1:6" ht="12.95" customHeight="1" x14ac:dyDescent="0.3">
      <c r="A30" s="2" t="s">
        <v>60</v>
      </c>
      <c r="B30" s="1" t="s">
        <v>10</v>
      </c>
      <c r="C30" s="2" t="s">
        <v>61</v>
      </c>
      <c r="D30" s="4">
        <v>89</v>
      </c>
      <c r="E30" s="4">
        <v>79</v>
      </c>
      <c r="F30" s="4">
        <v>72</v>
      </c>
    </row>
    <row r="31" spans="1:6" ht="12.95" customHeight="1" x14ac:dyDescent="0.3">
      <c r="A31" s="2" t="s">
        <v>62</v>
      </c>
      <c r="B31" s="1" t="s">
        <v>10</v>
      </c>
      <c r="C31" s="2" t="s">
        <v>63</v>
      </c>
      <c r="D31" s="4">
        <v>90</v>
      </c>
      <c r="E31" s="4">
        <v>83</v>
      </c>
      <c r="F31" s="4">
        <v>67</v>
      </c>
    </row>
    <row r="32" spans="1:6" ht="12.95" customHeight="1" x14ac:dyDescent="0.3">
      <c r="A32" s="2" t="s">
        <v>64</v>
      </c>
      <c r="B32" s="1" t="s">
        <v>10</v>
      </c>
      <c r="C32" s="2" t="s">
        <v>65</v>
      </c>
      <c r="D32" s="4">
        <v>90</v>
      </c>
      <c r="E32" s="4">
        <v>86</v>
      </c>
      <c r="F32" s="4">
        <v>67</v>
      </c>
    </row>
    <row r="33" spans="1:6" ht="12.95" customHeight="1" x14ac:dyDescent="0.3">
      <c r="A33" s="2" t="s">
        <v>66</v>
      </c>
      <c r="B33" s="1" t="s">
        <v>10</v>
      </c>
      <c r="C33" s="2" t="s">
        <v>67</v>
      </c>
      <c r="D33" s="4">
        <v>92</v>
      </c>
      <c r="E33" s="4">
        <v>87</v>
      </c>
      <c r="F33" s="4">
        <v>67</v>
      </c>
    </row>
    <row r="34" spans="1:6" ht="12.95" customHeight="1" x14ac:dyDescent="0.3">
      <c r="A34" s="2" t="s">
        <v>68</v>
      </c>
      <c r="B34" s="1" t="s">
        <v>10</v>
      </c>
      <c r="C34" s="2" t="s">
        <v>69</v>
      </c>
      <c r="D34" s="4">
        <v>92</v>
      </c>
      <c r="E34" s="4">
        <v>88</v>
      </c>
      <c r="F34" s="4">
        <v>65</v>
      </c>
    </row>
    <row r="35" spans="1:6" ht="12.95" customHeight="1" x14ac:dyDescent="0.3">
      <c r="A35" s="2" t="s">
        <v>70</v>
      </c>
      <c r="B35" s="1" t="s">
        <v>10</v>
      </c>
      <c r="C35" s="2" t="s">
        <v>71</v>
      </c>
      <c r="D35" s="4">
        <v>93</v>
      </c>
      <c r="E35" s="4">
        <v>89</v>
      </c>
      <c r="F35" s="4">
        <v>65</v>
      </c>
    </row>
    <row r="36" spans="1:6" ht="12.95" customHeight="1" x14ac:dyDescent="0.3">
      <c r="A36" s="2" t="s">
        <v>72</v>
      </c>
      <c r="B36" s="1" t="s">
        <v>10</v>
      </c>
      <c r="C36" s="2" t="s">
        <v>73</v>
      </c>
      <c r="D36" s="4">
        <v>94</v>
      </c>
      <c r="E36" s="4">
        <v>90</v>
      </c>
      <c r="F36" s="4">
        <v>64</v>
      </c>
    </row>
    <row r="37" spans="1:6" ht="12.95" customHeight="1" x14ac:dyDescent="0.3">
      <c r="A37" s="2" t="s">
        <v>74</v>
      </c>
      <c r="B37" s="1" t="s">
        <v>10</v>
      </c>
      <c r="C37" s="2" t="s">
        <v>75</v>
      </c>
      <c r="D37" s="4">
        <v>94</v>
      </c>
      <c r="E37" s="4">
        <v>91</v>
      </c>
      <c r="F37" s="4">
        <v>61</v>
      </c>
    </row>
    <row r="38" spans="1:6" ht="12.95" customHeight="1" x14ac:dyDescent="0.3">
      <c r="A38" s="2" t="s">
        <v>76</v>
      </c>
      <c r="B38" s="1" t="s">
        <v>10</v>
      </c>
      <c r="C38" s="2" t="s">
        <v>77</v>
      </c>
      <c r="D38" s="4">
        <v>96</v>
      </c>
      <c r="E38" s="4">
        <v>92</v>
      </c>
      <c r="F38" s="4">
        <v>59</v>
      </c>
    </row>
    <row r="39" spans="1:6" ht="12.95" customHeight="1" x14ac:dyDescent="0.3">
      <c r="A39" s="2" t="s">
        <v>78</v>
      </c>
      <c r="B39" s="1" t="s">
        <v>10</v>
      </c>
      <c r="C39" s="2" t="s">
        <v>79</v>
      </c>
      <c r="D39" s="4">
        <v>97</v>
      </c>
      <c r="E39" s="4">
        <v>95</v>
      </c>
      <c r="F39" s="4">
        <v>59</v>
      </c>
    </row>
    <row r="40" spans="1:6" ht="12.95" customHeight="1" x14ac:dyDescent="0.3">
      <c r="A40" s="2" t="s">
        <v>80</v>
      </c>
      <c r="B40" s="1" t="s">
        <v>10</v>
      </c>
      <c r="C40" s="2" t="s">
        <v>81</v>
      </c>
      <c r="D40" s="4">
        <v>97</v>
      </c>
      <c r="E40" s="4">
        <v>96</v>
      </c>
      <c r="F40" s="4">
        <v>56</v>
      </c>
    </row>
    <row r="41" spans="1:6" ht="12.95" customHeight="1" x14ac:dyDescent="0.3">
      <c r="A41" s="2" t="s">
        <v>82</v>
      </c>
      <c r="B41" s="1" t="s">
        <v>10</v>
      </c>
      <c r="C41" s="2" t="s">
        <v>83</v>
      </c>
      <c r="D41" s="4">
        <v>97</v>
      </c>
      <c r="E41" s="4">
        <v>96</v>
      </c>
      <c r="F41" s="4">
        <v>54</v>
      </c>
    </row>
    <row r="42" spans="1:6" ht="12.95" customHeight="1" x14ac:dyDescent="0.3">
      <c r="A42" s="2" t="s">
        <v>84</v>
      </c>
      <c r="B42" s="1" t="s">
        <v>10</v>
      </c>
      <c r="C42" s="2" t="s">
        <v>85</v>
      </c>
      <c r="D42" s="4">
        <v>98</v>
      </c>
      <c r="E42" s="4">
        <v>97</v>
      </c>
      <c r="F42" s="4">
        <v>52</v>
      </c>
    </row>
    <row r="43" spans="1:6" ht="12.95" customHeight="1" x14ac:dyDescent="0.3">
      <c r="A43" s="2" t="s">
        <v>86</v>
      </c>
      <c r="B43" s="1" t="s">
        <v>10</v>
      </c>
      <c r="C43" s="2" t="s">
        <v>87</v>
      </c>
      <c r="D43" s="4">
        <v>99</v>
      </c>
      <c r="E43" s="4">
        <v>97</v>
      </c>
      <c r="F43" s="4">
        <v>52</v>
      </c>
    </row>
    <row r="44" spans="1:6" ht="12.95" customHeight="1" x14ac:dyDescent="0.3">
      <c r="A44" s="2" t="s">
        <v>88</v>
      </c>
      <c r="B44" s="1" t="s">
        <v>10</v>
      </c>
      <c r="C44" s="2" t="s">
        <v>89</v>
      </c>
      <c r="D44" s="4">
        <v>99</v>
      </c>
      <c r="E44" s="4">
        <v>98</v>
      </c>
      <c r="F44" s="4">
        <v>47</v>
      </c>
    </row>
    <row r="45" spans="1:6" ht="12.95" customHeight="1" x14ac:dyDescent="0.3">
      <c r="A45" s="2" t="s">
        <v>90</v>
      </c>
      <c r="B45" s="1" t="s">
        <v>10</v>
      </c>
      <c r="C45" s="2" t="s">
        <v>91</v>
      </c>
      <c r="D45" s="4">
        <v>99</v>
      </c>
      <c r="E45" s="4">
        <v>98</v>
      </c>
      <c r="F45" s="4">
        <v>44</v>
      </c>
    </row>
    <row r="46" spans="1:6" ht="12.95" customHeight="1" x14ac:dyDescent="0.3">
      <c r="A46" s="2" t="s">
        <v>92</v>
      </c>
      <c r="B46" s="1" t="s">
        <v>10</v>
      </c>
      <c r="C46" s="2" t="s">
        <v>93</v>
      </c>
      <c r="D46" s="4">
        <v>100</v>
      </c>
      <c r="E46" s="4">
        <v>99</v>
      </c>
      <c r="F46" s="4">
        <v>41</v>
      </c>
    </row>
    <row r="47" spans="1:6" ht="12.95" customHeight="1" x14ac:dyDescent="0.3">
      <c r="A47" s="2" t="s">
        <v>94</v>
      </c>
      <c r="B47" s="1" t="s">
        <v>95</v>
      </c>
      <c r="C47" s="2" t="s">
        <v>96</v>
      </c>
      <c r="D47" s="4">
        <v>100</v>
      </c>
      <c r="E47" s="4">
        <v>100</v>
      </c>
      <c r="F47" s="4">
        <v>36</v>
      </c>
    </row>
    <row r="48" spans="1:6" ht="12.95" customHeight="1" x14ac:dyDescent="0.3">
      <c r="A48" s="2" t="s">
        <v>97</v>
      </c>
      <c r="B48" s="1" t="s">
        <v>98</v>
      </c>
      <c r="C48" s="2" t="s">
        <v>99</v>
      </c>
      <c r="D48" s="4">
        <v>100</v>
      </c>
      <c r="E48" s="4">
        <v>100</v>
      </c>
      <c r="F48" s="4">
        <v>33</v>
      </c>
    </row>
    <row r="49" spans="1:6" ht="12.95" customHeight="1" x14ac:dyDescent="0.3">
      <c r="A49" s="2" t="s">
        <v>100</v>
      </c>
      <c r="B49" s="1" t="s">
        <v>98</v>
      </c>
      <c r="C49" s="2" t="s">
        <v>101</v>
      </c>
      <c r="D49" s="4">
        <v>100</v>
      </c>
      <c r="E49" s="4">
        <v>100</v>
      </c>
      <c r="F49" s="4">
        <v>11</v>
      </c>
    </row>
  </sheetData>
  <sortState ref="F2:F49">
    <sortCondition descending="1" ref="F2:F49"/>
  </sortState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3" workbookViewId="0">
      <selection sqref="A1:C26"/>
    </sheetView>
  </sheetViews>
  <sheetFormatPr defaultRowHeight="16.5" x14ac:dyDescent="0.3"/>
  <sheetData>
    <row r="1" spans="1:10" x14ac:dyDescent="0.3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</row>
    <row r="2" spans="1:10" x14ac:dyDescent="0.3">
      <c r="A2" t="s">
        <v>117</v>
      </c>
      <c r="B2">
        <v>10.1</v>
      </c>
      <c r="C2">
        <v>1.4</v>
      </c>
      <c r="D2">
        <v>0.5</v>
      </c>
      <c r="E2">
        <v>8.9</v>
      </c>
      <c r="F2">
        <v>0.2</v>
      </c>
      <c r="G2">
        <v>42.3</v>
      </c>
      <c r="H2">
        <v>0.6</v>
      </c>
      <c r="I2">
        <v>5.5</v>
      </c>
      <c r="J2">
        <v>1.7</v>
      </c>
    </row>
    <row r="3" spans="1:10" x14ac:dyDescent="0.3">
      <c r="A3" t="s">
        <v>118</v>
      </c>
      <c r="B3">
        <v>8.9</v>
      </c>
      <c r="C3">
        <v>14</v>
      </c>
      <c r="D3">
        <v>4.3</v>
      </c>
      <c r="E3">
        <v>19.899999999999999</v>
      </c>
      <c r="F3">
        <v>2.1</v>
      </c>
      <c r="G3">
        <v>28</v>
      </c>
      <c r="H3">
        <v>3.6</v>
      </c>
      <c r="I3">
        <v>1.3</v>
      </c>
      <c r="J3">
        <v>4.3</v>
      </c>
    </row>
    <row r="4" spans="1:10" x14ac:dyDescent="0.3">
      <c r="A4" t="s">
        <v>119</v>
      </c>
      <c r="B4">
        <v>13.5</v>
      </c>
      <c r="C4">
        <v>9.3000000000000007</v>
      </c>
      <c r="D4">
        <v>4.0999999999999996</v>
      </c>
      <c r="E4">
        <v>17.5</v>
      </c>
      <c r="F4">
        <v>4.5</v>
      </c>
      <c r="G4">
        <v>26.6</v>
      </c>
      <c r="H4">
        <v>5.7</v>
      </c>
      <c r="I4">
        <v>2.1</v>
      </c>
      <c r="J4">
        <v>4</v>
      </c>
    </row>
    <row r="5" spans="1:10" x14ac:dyDescent="0.3">
      <c r="A5" t="s">
        <v>120</v>
      </c>
      <c r="B5">
        <v>7.8</v>
      </c>
      <c r="C5">
        <v>6</v>
      </c>
      <c r="D5">
        <v>1.6</v>
      </c>
      <c r="E5">
        <v>8.3000000000000007</v>
      </c>
      <c r="F5">
        <v>1.2</v>
      </c>
      <c r="G5">
        <v>56.7</v>
      </c>
      <c r="H5">
        <v>1.1000000000000001</v>
      </c>
      <c r="I5">
        <v>3.7</v>
      </c>
      <c r="J5">
        <v>4.2</v>
      </c>
    </row>
    <row r="6" spans="1:10" x14ac:dyDescent="0.3">
      <c r="A6" t="s">
        <v>121</v>
      </c>
      <c r="B6">
        <v>9.6999999999999993</v>
      </c>
      <c r="C6">
        <v>11.4</v>
      </c>
      <c r="D6">
        <v>2.8</v>
      </c>
      <c r="E6">
        <v>12.5</v>
      </c>
      <c r="F6">
        <v>2</v>
      </c>
      <c r="G6">
        <v>34.299999999999997</v>
      </c>
      <c r="H6">
        <v>5</v>
      </c>
      <c r="I6">
        <v>1.1000000000000001</v>
      </c>
      <c r="J6">
        <v>4</v>
      </c>
    </row>
    <row r="7" spans="1:10" x14ac:dyDescent="0.3">
      <c r="A7" t="s">
        <v>122</v>
      </c>
      <c r="B7">
        <v>10.6</v>
      </c>
      <c r="C7">
        <v>10.8</v>
      </c>
      <c r="D7">
        <v>3.7</v>
      </c>
      <c r="E7">
        <v>25</v>
      </c>
      <c r="F7">
        <v>9.9</v>
      </c>
      <c r="G7">
        <v>21.9</v>
      </c>
      <c r="H7">
        <v>4.8</v>
      </c>
      <c r="I7">
        <v>0.7</v>
      </c>
      <c r="J7">
        <v>2.4</v>
      </c>
    </row>
    <row r="8" spans="1:10" x14ac:dyDescent="0.3">
      <c r="A8" t="s">
        <v>123</v>
      </c>
      <c r="B8">
        <v>8.4</v>
      </c>
      <c r="C8">
        <v>10.6</v>
      </c>
      <c r="D8">
        <v>3.7</v>
      </c>
      <c r="E8">
        <v>11.1</v>
      </c>
      <c r="F8">
        <v>5.4</v>
      </c>
      <c r="G8">
        <v>24.6</v>
      </c>
      <c r="H8">
        <v>6.5</v>
      </c>
      <c r="I8">
        <v>0.8</v>
      </c>
      <c r="J8">
        <v>3.6</v>
      </c>
    </row>
    <row r="9" spans="1:10" x14ac:dyDescent="0.3">
      <c r="A9" t="s">
        <v>124</v>
      </c>
      <c r="B9">
        <v>9.5</v>
      </c>
      <c r="C9">
        <v>4.9000000000000004</v>
      </c>
      <c r="D9">
        <v>2.7</v>
      </c>
      <c r="E9">
        <v>33.700000000000003</v>
      </c>
      <c r="F9">
        <v>5.8</v>
      </c>
      <c r="G9">
        <v>26.3</v>
      </c>
      <c r="H9">
        <v>5.0999999999999996</v>
      </c>
      <c r="I9">
        <v>1</v>
      </c>
      <c r="J9">
        <v>1.4</v>
      </c>
    </row>
    <row r="10" spans="1:10" x14ac:dyDescent="0.3">
      <c r="A10" t="s">
        <v>125</v>
      </c>
      <c r="B10">
        <v>18</v>
      </c>
      <c r="C10">
        <v>9.9</v>
      </c>
      <c r="D10">
        <v>3.3</v>
      </c>
      <c r="E10">
        <v>19.5</v>
      </c>
      <c r="F10">
        <v>5.7</v>
      </c>
      <c r="G10">
        <v>28.1</v>
      </c>
      <c r="H10">
        <v>4.8</v>
      </c>
      <c r="I10">
        <v>2.4</v>
      </c>
      <c r="J10">
        <v>6.5</v>
      </c>
    </row>
    <row r="11" spans="1:10" x14ac:dyDescent="0.3">
      <c r="A11" t="s">
        <v>126</v>
      </c>
      <c r="B11">
        <v>10.199999999999999</v>
      </c>
      <c r="C11">
        <v>3</v>
      </c>
      <c r="D11">
        <v>2.8</v>
      </c>
      <c r="E11">
        <v>17.600000000000001</v>
      </c>
      <c r="F11">
        <v>5.9</v>
      </c>
      <c r="G11">
        <v>41.7</v>
      </c>
      <c r="H11">
        <v>2.2000000000000002</v>
      </c>
      <c r="I11">
        <v>7.8</v>
      </c>
      <c r="J11">
        <v>6.5</v>
      </c>
    </row>
    <row r="12" spans="1:10" x14ac:dyDescent="0.3">
      <c r="A12" t="s">
        <v>127</v>
      </c>
      <c r="B12">
        <v>5.3</v>
      </c>
      <c r="C12">
        <v>12.4</v>
      </c>
      <c r="D12">
        <v>2.9</v>
      </c>
      <c r="E12">
        <v>9.6999999999999993</v>
      </c>
      <c r="F12">
        <v>0.3</v>
      </c>
      <c r="G12">
        <v>40.1</v>
      </c>
      <c r="H12">
        <v>4</v>
      </c>
      <c r="I12">
        <v>5.4</v>
      </c>
      <c r="J12">
        <v>4.2</v>
      </c>
    </row>
    <row r="13" spans="1:10" x14ac:dyDescent="0.3">
      <c r="A13" t="s">
        <v>128</v>
      </c>
      <c r="B13">
        <v>13.9</v>
      </c>
      <c r="C13">
        <v>10</v>
      </c>
      <c r="D13">
        <v>4.7</v>
      </c>
      <c r="E13">
        <v>25.8</v>
      </c>
      <c r="F13">
        <v>2.2000000000000002</v>
      </c>
      <c r="G13">
        <v>24</v>
      </c>
      <c r="H13">
        <v>6.2</v>
      </c>
      <c r="I13">
        <v>1.6</v>
      </c>
      <c r="J13">
        <v>2.9</v>
      </c>
    </row>
    <row r="14" spans="1:10" x14ac:dyDescent="0.3">
      <c r="A14" t="s">
        <v>129</v>
      </c>
      <c r="B14">
        <v>9</v>
      </c>
      <c r="C14">
        <v>5.0999999999999996</v>
      </c>
      <c r="D14">
        <v>2.9</v>
      </c>
      <c r="E14">
        <v>13.7</v>
      </c>
      <c r="F14">
        <v>3.4</v>
      </c>
      <c r="G14">
        <v>36.799999999999997</v>
      </c>
      <c r="H14">
        <v>2.1</v>
      </c>
      <c r="I14">
        <v>4.3</v>
      </c>
      <c r="J14">
        <v>6.7</v>
      </c>
    </row>
    <row r="15" spans="1:10" x14ac:dyDescent="0.3">
      <c r="A15" t="s">
        <v>130</v>
      </c>
      <c r="B15">
        <v>9.5</v>
      </c>
      <c r="C15">
        <v>13.6</v>
      </c>
      <c r="D15">
        <v>3.6</v>
      </c>
      <c r="E15">
        <v>23.4</v>
      </c>
      <c r="F15">
        <v>2.5</v>
      </c>
      <c r="G15">
        <v>22.4</v>
      </c>
      <c r="H15">
        <v>4.2</v>
      </c>
      <c r="I15">
        <v>1.8</v>
      </c>
      <c r="J15">
        <v>3.7</v>
      </c>
    </row>
    <row r="16" spans="1:10" x14ac:dyDescent="0.3">
      <c r="A16" t="s">
        <v>131</v>
      </c>
      <c r="B16">
        <v>9.4</v>
      </c>
      <c r="C16">
        <v>4.7</v>
      </c>
      <c r="D16">
        <v>2.7</v>
      </c>
      <c r="E16">
        <v>23.3</v>
      </c>
      <c r="F16">
        <v>9.6999999999999993</v>
      </c>
      <c r="G16">
        <v>23</v>
      </c>
      <c r="H16">
        <v>4.5999999999999996</v>
      </c>
      <c r="I16">
        <v>1.6</v>
      </c>
      <c r="J16">
        <v>2.7</v>
      </c>
    </row>
    <row r="17" spans="1:10" x14ac:dyDescent="0.3">
      <c r="A17" t="s">
        <v>132</v>
      </c>
      <c r="B17">
        <v>6.9</v>
      </c>
      <c r="C17">
        <v>10.199999999999999</v>
      </c>
      <c r="D17">
        <v>2.7</v>
      </c>
      <c r="E17">
        <v>19.3</v>
      </c>
      <c r="F17">
        <v>3</v>
      </c>
      <c r="G17">
        <v>36.1</v>
      </c>
      <c r="H17">
        <v>5.9</v>
      </c>
      <c r="I17">
        <v>2</v>
      </c>
      <c r="J17">
        <v>6.6</v>
      </c>
    </row>
    <row r="18" spans="1:10" x14ac:dyDescent="0.3">
      <c r="A18" t="s">
        <v>133</v>
      </c>
      <c r="B18">
        <v>6.2</v>
      </c>
      <c r="C18">
        <v>3.7</v>
      </c>
      <c r="D18">
        <v>1.1000000000000001</v>
      </c>
      <c r="E18">
        <v>4.9000000000000004</v>
      </c>
      <c r="F18">
        <v>14.2</v>
      </c>
      <c r="G18">
        <v>27</v>
      </c>
      <c r="H18">
        <v>5.9</v>
      </c>
      <c r="I18">
        <v>4.7</v>
      </c>
      <c r="J18">
        <v>7.9</v>
      </c>
    </row>
    <row r="19" spans="1:10" x14ac:dyDescent="0.3">
      <c r="A19" t="s">
        <v>134</v>
      </c>
      <c r="B19">
        <v>6.2</v>
      </c>
      <c r="C19">
        <v>6.3</v>
      </c>
      <c r="D19">
        <v>1.5</v>
      </c>
      <c r="E19">
        <v>11.1</v>
      </c>
      <c r="F19">
        <v>1</v>
      </c>
      <c r="G19">
        <v>49.6</v>
      </c>
      <c r="H19">
        <v>3.1</v>
      </c>
      <c r="I19">
        <v>5.3</v>
      </c>
      <c r="J19">
        <v>2.8</v>
      </c>
    </row>
    <row r="20" spans="1:10" x14ac:dyDescent="0.3">
      <c r="A20" t="s">
        <v>135</v>
      </c>
      <c r="B20">
        <v>7.1</v>
      </c>
      <c r="C20">
        <v>3.4</v>
      </c>
      <c r="D20">
        <v>3.1</v>
      </c>
      <c r="E20">
        <v>8.6</v>
      </c>
      <c r="F20">
        <v>7</v>
      </c>
      <c r="G20">
        <v>29.2</v>
      </c>
      <c r="H20">
        <v>5.7</v>
      </c>
      <c r="I20">
        <v>5.9</v>
      </c>
      <c r="J20">
        <v>7.2</v>
      </c>
    </row>
    <row r="21" spans="1:10" x14ac:dyDescent="0.3">
      <c r="A21" t="s">
        <v>136</v>
      </c>
      <c r="B21">
        <v>9.9</v>
      </c>
      <c r="C21">
        <v>7.8</v>
      </c>
      <c r="D21">
        <v>3.5</v>
      </c>
      <c r="E21">
        <v>24.7</v>
      </c>
      <c r="F21">
        <v>7.5</v>
      </c>
      <c r="G21">
        <v>19.5</v>
      </c>
      <c r="H21">
        <v>3.7</v>
      </c>
      <c r="I21">
        <v>1.4</v>
      </c>
      <c r="J21">
        <v>2</v>
      </c>
    </row>
    <row r="22" spans="1:10" x14ac:dyDescent="0.3">
      <c r="A22" t="s">
        <v>137</v>
      </c>
      <c r="B22">
        <v>13.1</v>
      </c>
      <c r="C22">
        <v>10.1</v>
      </c>
      <c r="D22">
        <v>3.1</v>
      </c>
      <c r="E22">
        <v>23.8</v>
      </c>
      <c r="F22">
        <v>2.2999999999999998</v>
      </c>
      <c r="G22">
        <v>25.6</v>
      </c>
      <c r="H22">
        <v>2.8</v>
      </c>
      <c r="I22">
        <v>2.4</v>
      </c>
      <c r="J22">
        <v>4.9000000000000004</v>
      </c>
    </row>
    <row r="23" spans="1:10" x14ac:dyDescent="0.3">
      <c r="A23" t="s">
        <v>138</v>
      </c>
      <c r="B23">
        <v>17.399999999999999</v>
      </c>
      <c r="C23">
        <v>5.7</v>
      </c>
      <c r="D23">
        <v>4.7</v>
      </c>
      <c r="E23">
        <v>20.6</v>
      </c>
      <c r="F23">
        <v>4.3</v>
      </c>
      <c r="G23">
        <v>24.3</v>
      </c>
      <c r="H23">
        <v>4.7</v>
      </c>
      <c r="I23">
        <v>3.4</v>
      </c>
      <c r="J23">
        <v>3.3</v>
      </c>
    </row>
    <row r="24" spans="1:10" x14ac:dyDescent="0.3">
      <c r="A24" t="s">
        <v>139</v>
      </c>
      <c r="B24">
        <v>9.3000000000000007</v>
      </c>
      <c r="C24">
        <v>4.5999999999999996</v>
      </c>
      <c r="D24">
        <v>2.1</v>
      </c>
      <c r="E24">
        <v>16.600000000000001</v>
      </c>
      <c r="F24">
        <v>3</v>
      </c>
      <c r="G24">
        <v>43.6</v>
      </c>
      <c r="H24">
        <v>6.4</v>
      </c>
      <c r="I24">
        <v>3.4</v>
      </c>
      <c r="J24">
        <v>2.9</v>
      </c>
    </row>
    <row r="25" spans="1:10" x14ac:dyDescent="0.3">
      <c r="A25" t="s">
        <v>140</v>
      </c>
      <c r="B25">
        <v>11.4</v>
      </c>
      <c r="C25">
        <v>12.5</v>
      </c>
      <c r="D25">
        <v>4.0999999999999996</v>
      </c>
      <c r="E25">
        <v>18.8</v>
      </c>
      <c r="F25">
        <v>3.4</v>
      </c>
      <c r="G25">
        <v>18.600000000000001</v>
      </c>
      <c r="H25">
        <v>5.2</v>
      </c>
      <c r="I25">
        <v>1.5</v>
      </c>
      <c r="J25">
        <v>3.8</v>
      </c>
    </row>
    <row r="26" spans="1:10" x14ac:dyDescent="0.3">
      <c r="A26" t="s">
        <v>141</v>
      </c>
      <c r="B26">
        <v>4.4000000000000004</v>
      </c>
      <c r="C26">
        <v>5</v>
      </c>
      <c r="D26">
        <v>1.2</v>
      </c>
      <c r="E26">
        <v>9.5</v>
      </c>
      <c r="F26">
        <v>0.6</v>
      </c>
      <c r="G26">
        <v>55.9</v>
      </c>
      <c r="H26">
        <v>3</v>
      </c>
      <c r="I26">
        <v>5.7</v>
      </c>
      <c r="J26">
        <v>3.2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" sqref="D2:E10"/>
    </sheetView>
  </sheetViews>
  <sheetFormatPr defaultRowHeight="16.5" x14ac:dyDescent="0.3"/>
  <cols>
    <col min="4" max="4" width="9.875" bestFit="1" customWidth="1"/>
    <col min="5" max="5" width="11" bestFit="1" customWidth="1"/>
  </cols>
  <sheetData>
    <row r="1" spans="1:5" x14ac:dyDescent="0.3">
      <c r="A1" t="s">
        <v>107</v>
      </c>
      <c r="B1" t="s">
        <v>108</v>
      </c>
    </row>
    <row r="2" spans="1:5" x14ac:dyDescent="0.3">
      <c r="A2" t="s">
        <v>117</v>
      </c>
      <c r="B2">
        <v>10.1</v>
      </c>
      <c r="D2" t="s">
        <v>149</v>
      </c>
      <c r="E2">
        <f>AVERAGE(B2:B26)</f>
        <v>9.8280000000000012</v>
      </c>
    </row>
    <row r="3" spans="1:5" x14ac:dyDescent="0.3">
      <c r="A3" t="s">
        <v>118</v>
      </c>
      <c r="B3">
        <v>8.9</v>
      </c>
      <c r="D3" t="s">
        <v>148</v>
      </c>
      <c r="E3">
        <f>_xlfn.VAR.S(B2:B26)</f>
        <v>11.202933333333325</v>
      </c>
    </row>
    <row r="4" spans="1:5" x14ac:dyDescent="0.3">
      <c r="A4" t="s">
        <v>119</v>
      </c>
      <c r="B4">
        <v>13.5</v>
      </c>
      <c r="D4" t="s">
        <v>147</v>
      </c>
      <c r="E4" s="5">
        <v>0.01</v>
      </c>
    </row>
    <row r="5" spans="1:5" x14ac:dyDescent="0.3">
      <c r="A5" t="s">
        <v>120</v>
      </c>
      <c r="B5">
        <v>7.8</v>
      </c>
      <c r="D5" t="s">
        <v>142</v>
      </c>
      <c r="E5">
        <f>E4/2</f>
        <v>5.0000000000000001E-3</v>
      </c>
    </row>
    <row r="6" spans="1:5" x14ac:dyDescent="0.3">
      <c r="A6" t="s">
        <v>121</v>
      </c>
      <c r="B6">
        <v>9.6999999999999993</v>
      </c>
      <c r="D6" t="s">
        <v>143</v>
      </c>
      <c r="E6">
        <f>ABS(_xlfn.T.INV(E5,24))</f>
        <v>2.7969395047744556</v>
      </c>
    </row>
    <row r="7" spans="1:5" x14ac:dyDescent="0.3">
      <c r="A7" t="s">
        <v>122</v>
      </c>
      <c r="B7">
        <v>10.6</v>
      </c>
    </row>
    <row r="8" spans="1:5" x14ac:dyDescent="0.3">
      <c r="A8" t="s">
        <v>123</v>
      </c>
      <c r="B8">
        <v>8.4</v>
      </c>
      <c r="D8" s="9" t="s">
        <v>146</v>
      </c>
      <c r="E8" s="9"/>
    </row>
    <row r="9" spans="1:5" x14ac:dyDescent="0.3">
      <c r="A9" t="s">
        <v>124</v>
      </c>
      <c r="B9">
        <v>9.5</v>
      </c>
      <c r="D9" s="7" t="s">
        <v>144</v>
      </c>
      <c r="E9" s="7" t="s">
        <v>145</v>
      </c>
    </row>
    <row r="10" spans="1:5" x14ac:dyDescent="0.3">
      <c r="A10" t="s">
        <v>125</v>
      </c>
      <c r="B10">
        <v>18</v>
      </c>
      <c r="D10" s="6">
        <f>E2-E6*SQRT(E3/COUNT(B$2:B$26))</f>
        <v>7.9556848798047373</v>
      </c>
      <c r="E10" s="6">
        <f>E2+E6*SQRT(E3/COUNT(B$2:B$26))</f>
        <v>11.700315120195265</v>
      </c>
    </row>
    <row r="11" spans="1:5" x14ac:dyDescent="0.3">
      <c r="A11" t="s">
        <v>126</v>
      </c>
      <c r="B11">
        <v>10.199999999999999</v>
      </c>
    </row>
    <row r="12" spans="1:5" x14ac:dyDescent="0.3">
      <c r="A12" t="s">
        <v>127</v>
      </c>
      <c r="B12">
        <v>5.3</v>
      </c>
    </row>
    <row r="13" spans="1:5" x14ac:dyDescent="0.3">
      <c r="A13" t="s">
        <v>128</v>
      </c>
      <c r="B13">
        <v>13.9</v>
      </c>
    </row>
    <row r="14" spans="1:5" x14ac:dyDescent="0.3">
      <c r="A14" t="s">
        <v>129</v>
      </c>
      <c r="B14">
        <v>9</v>
      </c>
    </row>
    <row r="15" spans="1:5" x14ac:dyDescent="0.3">
      <c r="A15" t="s">
        <v>130</v>
      </c>
      <c r="B15">
        <v>9.5</v>
      </c>
    </row>
    <row r="16" spans="1:5" x14ac:dyDescent="0.3">
      <c r="A16" t="s">
        <v>131</v>
      </c>
      <c r="B16">
        <v>9.4</v>
      </c>
    </row>
    <row r="17" spans="1:2" x14ac:dyDescent="0.3">
      <c r="A17" t="s">
        <v>132</v>
      </c>
      <c r="B17">
        <v>6.9</v>
      </c>
    </row>
    <row r="18" spans="1:2" x14ac:dyDescent="0.3">
      <c r="A18" t="s">
        <v>133</v>
      </c>
      <c r="B18">
        <v>6.2</v>
      </c>
    </row>
    <row r="19" spans="1:2" x14ac:dyDescent="0.3">
      <c r="A19" t="s">
        <v>134</v>
      </c>
      <c r="B19">
        <v>6.2</v>
      </c>
    </row>
    <row r="20" spans="1:2" x14ac:dyDescent="0.3">
      <c r="A20" t="s">
        <v>135</v>
      </c>
      <c r="B20">
        <v>7.1</v>
      </c>
    </row>
    <row r="21" spans="1:2" x14ac:dyDescent="0.3">
      <c r="A21" t="s">
        <v>136</v>
      </c>
      <c r="B21">
        <v>9.9</v>
      </c>
    </row>
    <row r="22" spans="1:2" x14ac:dyDescent="0.3">
      <c r="A22" t="s">
        <v>137</v>
      </c>
      <c r="B22">
        <v>13.1</v>
      </c>
    </row>
    <row r="23" spans="1:2" x14ac:dyDescent="0.3">
      <c r="A23" t="s">
        <v>138</v>
      </c>
      <c r="B23">
        <v>17.399999999999999</v>
      </c>
    </row>
    <row r="24" spans="1:2" x14ac:dyDescent="0.3">
      <c r="A24" t="s">
        <v>139</v>
      </c>
      <c r="B24">
        <v>9.3000000000000007</v>
      </c>
    </row>
    <row r="25" spans="1:2" x14ac:dyDescent="0.3">
      <c r="A25" t="s">
        <v>140</v>
      </c>
      <c r="B25">
        <v>11.4</v>
      </c>
    </row>
    <row r="26" spans="1:2" x14ac:dyDescent="0.3">
      <c r="A26" t="s">
        <v>141</v>
      </c>
      <c r="B26">
        <v>4.4000000000000004</v>
      </c>
    </row>
  </sheetData>
  <mergeCells count="1">
    <mergeCell ref="D8:E8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C1" workbookViewId="0">
      <selection activeCell="J6" sqref="J6"/>
    </sheetView>
  </sheetViews>
  <sheetFormatPr defaultRowHeight="16.5" x14ac:dyDescent="0.3"/>
  <sheetData>
    <row r="1" spans="1:14" x14ac:dyDescent="0.3">
      <c r="A1" t="s">
        <v>107</v>
      </c>
      <c r="B1" t="s">
        <v>108</v>
      </c>
      <c r="C1" t="s">
        <v>109</v>
      </c>
      <c r="D1" t="s">
        <v>154</v>
      </c>
      <c r="G1" s="11" t="s">
        <v>153</v>
      </c>
    </row>
    <row r="2" spans="1:14" x14ac:dyDescent="0.3">
      <c r="A2" t="s">
        <v>117</v>
      </c>
      <c r="B2">
        <v>10.1</v>
      </c>
      <c r="C2">
        <v>1.4</v>
      </c>
      <c r="D2">
        <f>B2-C2</f>
        <v>8.6999999999999993</v>
      </c>
      <c r="E2">
        <f>ABS(D2)</f>
        <v>8.6999999999999993</v>
      </c>
      <c r="F2" s="10" t="s">
        <v>150</v>
      </c>
      <c r="G2" t="s">
        <v>152</v>
      </c>
    </row>
    <row r="3" spans="1:14" ht="17.25" thickBot="1" x14ac:dyDescent="0.35">
      <c r="A3" t="s">
        <v>118</v>
      </c>
      <c r="B3">
        <v>8.9</v>
      </c>
      <c r="C3">
        <v>14</v>
      </c>
      <c r="D3">
        <f t="shared" ref="D3:D26" si="0">B3-C3</f>
        <v>-5.0999999999999996</v>
      </c>
      <c r="E3">
        <f t="shared" ref="E3:E26" si="1">ABS(D3)</f>
        <v>5.0999999999999996</v>
      </c>
      <c r="H3" s="4" t="s">
        <v>155</v>
      </c>
      <c r="I3" s="4" t="s">
        <v>149</v>
      </c>
      <c r="J3" s="4" t="s">
        <v>157</v>
      </c>
      <c r="K3" s="4" t="s">
        <v>156</v>
      </c>
      <c r="L3" s="4" t="s">
        <v>158</v>
      </c>
      <c r="M3" s="4" t="s">
        <v>159</v>
      </c>
    </row>
    <row r="4" spans="1:14" ht="17.25" thickBot="1" x14ac:dyDescent="0.35">
      <c r="A4" t="s">
        <v>119</v>
      </c>
      <c r="B4">
        <v>13.5</v>
      </c>
      <c r="C4">
        <v>9.3000000000000007</v>
      </c>
      <c r="D4">
        <f t="shared" si="0"/>
        <v>4.1999999999999993</v>
      </c>
      <c r="E4">
        <f t="shared" si="1"/>
        <v>4.1999999999999993</v>
      </c>
      <c r="G4" s="14" t="str">
        <f>$B$1</f>
        <v>COW</v>
      </c>
      <c r="H4" s="13">
        <f>COUNT(B2:B26)</f>
        <v>25</v>
      </c>
      <c r="I4" s="4">
        <f>AVERAGE($B$2:$B$26)</f>
        <v>9.8280000000000012</v>
      </c>
      <c r="J4" s="4">
        <f>_xlfn.STDEV.S($B$2:$B$26)</f>
        <v>3.3470783279351748</v>
      </c>
      <c r="K4" s="4">
        <f>J4/SQRT(H4)</f>
        <v>0.66941566558703491</v>
      </c>
      <c r="L4" s="4">
        <f>MIN(B2:B26)</f>
        <v>4.4000000000000004</v>
      </c>
      <c r="M4" s="4">
        <f>MAX(B2:B26)</f>
        <v>18</v>
      </c>
    </row>
    <row r="5" spans="1:14" ht="17.25" thickBot="1" x14ac:dyDescent="0.35">
      <c r="A5" t="s">
        <v>120</v>
      </c>
      <c r="B5">
        <v>7.8</v>
      </c>
      <c r="C5">
        <v>6</v>
      </c>
      <c r="D5">
        <f t="shared" si="0"/>
        <v>1.7999999999999998</v>
      </c>
      <c r="E5">
        <f t="shared" si="1"/>
        <v>1.7999999999999998</v>
      </c>
      <c r="G5" s="15" t="str">
        <f>$C$1</f>
        <v>PIG</v>
      </c>
      <c r="H5" s="13">
        <f>COUNT(C2:C26)</f>
        <v>25</v>
      </c>
      <c r="I5" s="4">
        <f>AVERAGE($C$2:$C$26)</f>
        <v>7.8559999999999999</v>
      </c>
      <c r="J5" s="4">
        <f>_xlfn.STDEV.S($C$2:$C$26)</f>
        <v>3.6575356001912911</v>
      </c>
      <c r="K5" s="4">
        <f>J5/SQRT(H5)</f>
        <v>0.73150712003825824</v>
      </c>
      <c r="L5" s="4">
        <f>MIN(C2:C26)</f>
        <v>1.4</v>
      </c>
      <c r="M5" s="4">
        <f>MAX(C2:C26)</f>
        <v>14</v>
      </c>
    </row>
    <row r="6" spans="1:14" ht="17.25" thickBot="1" x14ac:dyDescent="0.35">
      <c r="A6" t="s">
        <v>121</v>
      </c>
      <c r="B6">
        <v>9.6999999999999993</v>
      </c>
      <c r="C6">
        <v>11.4</v>
      </c>
      <c r="D6">
        <f t="shared" si="0"/>
        <v>-1.7000000000000011</v>
      </c>
      <c r="E6">
        <f t="shared" si="1"/>
        <v>1.7000000000000011</v>
      </c>
      <c r="G6" s="14" t="s">
        <v>165</v>
      </c>
      <c r="H6" s="13"/>
      <c r="I6" s="4">
        <f>I4-I5</f>
        <v>1.9720000000000013</v>
      </c>
      <c r="J6" s="4">
        <f>SQRT(((H4-1)*J4^2+(H5-1)*J5^2)/(H4+H5-2))</f>
        <v>3.5057452845293815</v>
      </c>
      <c r="K6" s="4">
        <f>SQRT(J5^2/H5+J4^2/H4)</f>
        <v>0.99157450552139537</v>
      </c>
      <c r="L6" s="4"/>
      <c r="M6" s="4"/>
    </row>
    <row r="7" spans="1:14" x14ac:dyDescent="0.3">
      <c r="A7" t="s">
        <v>122</v>
      </c>
      <c r="B7">
        <v>10.6</v>
      </c>
      <c r="C7">
        <v>10.8</v>
      </c>
      <c r="D7">
        <f t="shared" si="0"/>
        <v>-0.20000000000000107</v>
      </c>
      <c r="E7">
        <f t="shared" si="1"/>
        <v>0.20000000000000107</v>
      </c>
      <c r="G7" s="12"/>
      <c r="H7" s="12"/>
      <c r="I7" s="12"/>
    </row>
    <row r="8" spans="1:14" ht="17.25" thickBot="1" x14ac:dyDescent="0.35">
      <c r="A8" t="s">
        <v>123</v>
      </c>
      <c r="B8">
        <v>8.4</v>
      </c>
      <c r="C8">
        <v>10.6</v>
      </c>
      <c r="D8">
        <f t="shared" si="0"/>
        <v>-2.1999999999999993</v>
      </c>
      <c r="E8">
        <f t="shared" si="1"/>
        <v>2.1999999999999993</v>
      </c>
      <c r="G8" s="12"/>
      <c r="H8" s="12" t="s">
        <v>161</v>
      </c>
      <c r="I8" s="12" t="s">
        <v>162</v>
      </c>
      <c r="J8" t="s">
        <v>163</v>
      </c>
      <c r="K8" t="s">
        <v>164</v>
      </c>
      <c r="M8" s="16" t="s">
        <v>147</v>
      </c>
      <c r="N8" s="17">
        <v>0.05</v>
      </c>
    </row>
    <row r="9" spans="1:14" ht="17.25" thickBot="1" x14ac:dyDescent="0.35">
      <c r="A9" t="s">
        <v>124</v>
      </c>
      <c r="B9">
        <v>9.5</v>
      </c>
      <c r="C9">
        <v>4.9000000000000004</v>
      </c>
      <c r="D9">
        <f t="shared" si="0"/>
        <v>4.5999999999999996</v>
      </c>
      <c r="E9">
        <f t="shared" si="1"/>
        <v>4.5999999999999996</v>
      </c>
      <c r="G9" s="18" t="str">
        <f>$B$1</f>
        <v>COW</v>
      </c>
      <c r="H9" s="12">
        <f>I4</f>
        <v>9.8280000000000012</v>
      </c>
      <c r="I9" s="6">
        <f>I4-N10*J4/SQRT(COUNT(B$2:B$26))</f>
        <v>8.4463939706636531</v>
      </c>
      <c r="J9" s="6">
        <f>I4+N10*J4/SQRT(COUNT(C$2:C$26))</f>
        <v>11.209606029336349</v>
      </c>
      <c r="K9">
        <f>J4</f>
        <v>3.3470783279351748</v>
      </c>
      <c r="M9" s="4" t="s">
        <v>142</v>
      </c>
      <c r="N9" s="4">
        <f>N8/2</f>
        <v>2.5000000000000001E-2</v>
      </c>
    </row>
    <row r="10" spans="1:14" x14ac:dyDescent="0.3">
      <c r="A10" t="s">
        <v>125</v>
      </c>
      <c r="B10">
        <v>18</v>
      </c>
      <c r="C10">
        <v>9.9</v>
      </c>
      <c r="D10">
        <f t="shared" si="0"/>
        <v>8.1</v>
      </c>
      <c r="E10">
        <f t="shared" si="1"/>
        <v>8.1</v>
      </c>
      <c r="G10" s="19" t="str">
        <f>$C$1</f>
        <v>PIG</v>
      </c>
      <c r="H10" s="12">
        <f>I5</f>
        <v>7.8559999999999999</v>
      </c>
      <c r="I10" s="6">
        <f>I5-N10*SQRT(J5/COUNT(C$2:C$26))</f>
        <v>7.0665718203613386</v>
      </c>
      <c r="J10" s="6">
        <f>I5+N10*SQRT(J5/COUNT(C$2:C$26))</f>
        <v>8.6454281796386621</v>
      </c>
      <c r="K10">
        <f>J5</f>
        <v>3.6575356001912911</v>
      </c>
      <c r="M10" s="4" t="s">
        <v>143</v>
      </c>
      <c r="N10" s="4">
        <f>ABS(_xlfn.T.INV(N9,24))</f>
        <v>2.0638985616280254</v>
      </c>
    </row>
    <row r="11" spans="1:14" x14ac:dyDescent="0.3">
      <c r="A11" t="s">
        <v>126</v>
      </c>
      <c r="B11">
        <v>10.199999999999999</v>
      </c>
      <c r="C11">
        <v>3</v>
      </c>
      <c r="D11">
        <f t="shared" si="0"/>
        <v>7.1999999999999993</v>
      </c>
      <c r="E11">
        <f t="shared" si="1"/>
        <v>7.1999999999999993</v>
      </c>
      <c r="G11" s="12"/>
      <c r="H11" s="12"/>
      <c r="I11" s="12"/>
    </row>
    <row r="12" spans="1:14" x14ac:dyDescent="0.3">
      <c r="A12" t="s">
        <v>127</v>
      </c>
      <c r="B12">
        <v>5.3</v>
      </c>
      <c r="C12">
        <v>12.4</v>
      </c>
      <c r="D12">
        <f t="shared" si="0"/>
        <v>-7.1000000000000005</v>
      </c>
      <c r="E12">
        <f t="shared" si="1"/>
        <v>7.1000000000000005</v>
      </c>
      <c r="G12" s="12"/>
      <c r="H12" s="12"/>
      <c r="I12" s="12"/>
    </row>
    <row r="13" spans="1:14" x14ac:dyDescent="0.3">
      <c r="A13" t="s">
        <v>128</v>
      </c>
      <c r="B13">
        <v>13.9</v>
      </c>
      <c r="C13">
        <v>10</v>
      </c>
      <c r="D13">
        <f t="shared" si="0"/>
        <v>3.9000000000000004</v>
      </c>
      <c r="E13">
        <f t="shared" si="1"/>
        <v>3.9000000000000004</v>
      </c>
      <c r="G13" s="12"/>
      <c r="H13" s="12"/>
      <c r="I13" s="12"/>
    </row>
    <row r="14" spans="1:14" x14ac:dyDescent="0.3">
      <c r="A14" t="s">
        <v>129</v>
      </c>
      <c r="B14">
        <v>9</v>
      </c>
      <c r="C14">
        <v>5.0999999999999996</v>
      </c>
      <c r="D14">
        <f t="shared" si="0"/>
        <v>3.9000000000000004</v>
      </c>
      <c r="E14">
        <f t="shared" si="1"/>
        <v>3.9000000000000004</v>
      </c>
      <c r="F14" s="10" t="s">
        <v>160</v>
      </c>
      <c r="G14" t="s">
        <v>151</v>
      </c>
      <c r="H14" s="12"/>
      <c r="I14" s="12"/>
    </row>
    <row r="15" spans="1:14" ht="17.25" thickBot="1" x14ac:dyDescent="0.35">
      <c r="A15" t="s">
        <v>130</v>
      </c>
      <c r="B15">
        <v>9.5</v>
      </c>
      <c r="C15">
        <v>13.6</v>
      </c>
      <c r="D15">
        <f t="shared" si="0"/>
        <v>-4.0999999999999996</v>
      </c>
      <c r="E15">
        <f t="shared" si="1"/>
        <v>4.0999999999999996</v>
      </c>
      <c r="G15" s="12"/>
      <c r="H15" s="4" t="s">
        <v>155</v>
      </c>
      <c r="I15" s="4" t="s">
        <v>149</v>
      </c>
      <c r="J15" s="4" t="s">
        <v>157</v>
      </c>
      <c r="K15" s="4" t="s">
        <v>156</v>
      </c>
      <c r="L15" s="4" t="s">
        <v>158</v>
      </c>
      <c r="M15" s="4" t="s">
        <v>159</v>
      </c>
    </row>
    <row r="16" spans="1:14" ht="17.25" thickBot="1" x14ac:dyDescent="0.35">
      <c r="A16" t="s">
        <v>131</v>
      </c>
      <c r="B16">
        <v>9.4</v>
      </c>
      <c r="C16">
        <v>4.7</v>
      </c>
      <c r="D16">
        <f t="shared" si="0"/>
        <v>4.7</v>
      </c>
      <c r="E16">
        <f t="shared" si="1"/>
        <v>4.7</v>
      </c>
      <c r="G16" s="14" t="str">
        <f>D1</f>
        <v>COW-PIG</v>
      </c>
      <c r="H16" s="4">
        <f>COUNT(D2:D26)</f>
        <v>25</v>
      </c>
      <c r="I16" s="4">
        <f>AVERAGE($D$2:$D$26)</f>
        <v>1.972</v>
      </c>
      <c r="J16" s="4">
        <f>_xlfn.STDEV.S($D$2:$D$26)</f>
        <v>4.5472995649432786</v>
      </c>
      <c r="K16" s="4">
        <f>J16/SQRT(H16)</f>
        <v>0.90945991298865569</v>
      </c>
      <c r="L16" s="4">
        <f>MIN(D2:D26)</f>
        <v>-7.1000000000000005</v>
      </c>
      <c r="M16" s="4">
        <f>MAX(D2:D26)</f>
        <v>11.7</v>
      </c>
    </row>
    <row r="17" spans="1:14" x14ac:dyDescent="0.3">
      <c r="A17" t="s">
        <v>132</v>
      </c>
      <c r="B17">
        <v>6.9</v>
      </c>
      <c r="C17">
        <v>10.199999999999999</v>
      </c>
      <c r="D17">
        <f t="shared" si="0"/>
        <v>-3.2999999999999989</v>
      </c>
      <c r="E17">
        <f t="shared" si="1"/>
        <v>3.2999999999999989</v>
      </c>
      <c r="G17" s="12"/>
      <c r="H17" s="12"/>
      <c r="I17" s="12"/>
    </row>
    <row r="18" spans="1:14" ht="17.25" thickBot="1" x14ac:dyDescent="0.35">
      <c r="A18" t="s">
        <v>133</v>
      </c>
      <c r="B18">
        <v>6.2</v>
      </c>
      <c r="C18">
        <v>3.7</v>
      </c>
      <c r="D18">
        <f t="shared" si="0"/>
        <v>2.5</v>
      </c>
      <c r="E18">
        <f t="shared" si="1"/>
        <v>2.5</v>
      </c>
      <c r="H18" s="12" t="s">
        <v>161</v>
      </c>
      <c r="I18" s="12" t="s">
        <v>162</v>
      </c>
      <c r="J18" t="s">
        <v>163</v>
      </c>
      <c r="K18" t="s">
        <v>164</v>
      </c>
      <c r="M18" s="4" t="s">
        <v>147</v>
      </c>
      <c r="N18" s="8">
        <v>0.05</v>
      </c>
    </row>
    <row r="19" spans="1:14" ht="17.25" thickBot="1" x14ac:dyDescent="0.35">
      <c r="A19" t="s">
        <v>134</v>
      </c>
      <c r="B19">
        <v>6.2</v>
      </c>
      <c r="C19">
        <v>6.3</v>
      </c>
      <c r="D19">
        <f t="shared" si="0"/>
        <v>-9.9999999999999645E-2</v>
      </c>
      <c r="E19">
        <f t="shared" si="1"/>
        <v>9.9999999999999645E-2</v>
      </c>
      <c r="G19" s="14" t="str">
        <f>$D$1</f>
        <v>COW-PIG</v>
      </c>
      <c r="H19">
        <f>I16</f>
        <v>1.972</v>
      </c>
      <c r="I19" s="6">
        <f>I16-N20*SQRT(J16/COUNT(B$2:B$26))</f>
        <v>1.0917721065791413</v>
      </c>
      <c r="J19" s="6">
        <f>I16+N20*SQRT(J16/COUNT(B$2:B$26))</f>
        <v>2.8522278934208587</v>
      </c>
      <c r="K19">
        <f>J16</f>
        <v>4.5472995649432786</v>
      </c>
      <c r="M19" s="4" t="s">
        <v>142</v>
      </c>
      <c r="N19" s="4">
        <f>N18/2</f>
        <v>2.5000000000000001E-2</v>
      </c>
    </row>
    <row r="20" spans="1:14" x14ac:dyDescent="0.3">
      <c r="A20" t="s">
        <v>135</v>
      </c>
      <c r="B20">
        <v>7.1</v>
      </c>
      <c r="C20">
        <v>3.4</v>
      </c>
      <c r="D20">
        <f t="shared" si="0"/>
        <v>3.6999999999999997</v>
      </c>
      <c r="E20">
        <f t="shared" si="1"/>
        <v>3.6999999999999997</v>
      </c>
      <c r="J20" s="12"/>
      <c r="K20" s="12"/>
      <c r="L20" s="12"/>
      <c r="M20" s="4" t="s">
        <v>143</v>
      </c>
      <c r="N20" s="4">
        <f>ABS(_xlfn.T.INV(N19,24))</f>
        <v>2.0638985616280254</v>
      </c>
    </row>
    <row r="21" spans="1:14" x14ac:dyDescent="0.3">
      <c r="A21" t="s">
        <v>136</v>
      </c>
      <c r="B21">
        <v>9.9</v>
      </c>
      <c r="C21">
        <v>7.8</v>
      </c>
      <c r="D21">
        <f t="shared" si="0"/>
        <v>2.1000000000000005</v>
      </c>
      <c r="E21">
        <f t="shared" si="1"/>
        <v>2.1000000000000005</v>
      </c>
    </row>
    <row r="22" spans="1:14" x14ac:dyDescent="0.3">
      <c r="A22" t="s">
        <v>137</v>
      </c>
      <c r="B22">
        <v>13.1</v>
      </c>
      <c r="C22">
        <v>10.1</v>
      </c>
      <c r="D22">
        <f t="shared" si="0"/>
        <v>3</v>
      </c>
      <c r="E22">
        <f t="shared" si="1"/>
        <v>3</v>
      </c>
    </row>
    <row r="23" spans="1:14" x14ac:dyDescent="0.3">
      <c r="A23" t="s">
        <v>138</v>
      </c>
      <c r="B23">
        <v>17.399999999999999</v>
      </c>
      <c r="C23">
        <v>5.7</v>
      </c>
      <c r="D23">
        <f t="shared" si="0"/>
        <v>11.7</v>
      </c>
      <c r="E23">
        <f t="shared" si="1"/>
        <v>11.7</v>
      </c>
    </row>
    <row r="24" spans="1:14" x14ac:dyDescent="0.3">
      <c r="A24" t="s">
        <v>139</v>
      </c>
      <c r="B24">
        <v>9.3000000000000007</v>
      </c>
      <c r="C24">
        <v>4.5999999999999996</v>
      </c>
      <c r="D24">
        <f t="shared" si="0"/>
        <v>4.7000000000000011</v>
      </c>
      <c r="E24">
        <f t="shared" si="1"/>
        <v>4.7000000000000011</v>
      </c>
    </row>
    <row r="25" spans="1:14" x14ac:dyDescent="0.3">
      <c r="A25" t="s">
        <v>140</v>
      </c>
      <c r="B25">
        <v>11.4</v>
      </c>
      <c r="C25">
        <v>12.5</v>
      </c>
      <c r="D25">
        <f t="shared" si="0"/>
        <v>-1.0999999999999996</v>
      </c>
      <c r="E25">
        <f t="shared" si="1"/>
        <v>1.0999999999999996</v>
      </c>
    </row>
    <row r="26" spans="1:14" x14ac:dyDescent="0.3">
      <c r="A26" t="s">
        <v>141</v>
      </c>
      <c r="B26">
        <v>4.4000000000000004</v>
      </c>
      <c r="C26">
        <v>5</v>
      </c>
      <c r="D26">
        <f t="shared" si="0"/>
        <v>-0.59999999999999964</v>
      </c>
      <c r="E26">
        <f t="shared" si="1"/>
        <v>0.59999999999999964</v>
      </c>
    </row>
  </sheetData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수치요약</vt:lpstr>
      <vt:lpstr>관계요약</vt:lpstr>
      <vt:lpstr>단일표본 평균 t검정</vt:lpstr>
      <vt:lpstr>2개집단 평균 t 검정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2018-05-05T02:39:28Z</cp:lastPrinted>
  <dcterms:created xsi:type="dcterms:W3CDTF">2014-09-15T01:03:46Z</dcterms:created>
  <dcterms:modified xsi:type="dcterms:W3CDTF">2019-05-16T05:19:43Z</dcterms:modified>
</cp:coreProperties>
</file>