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0" yWindow="45" windowWidth="19095" windowHeight="11580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C42" i="1" l="1"/>
  <c r="B42" i="1"/>
  <c r="D41" i="1"/>
  <c r="B41" i="1"/>
  <c r="C40" i="1"/>
  <c r="D40" i="1"/>
  <c r="F3" i="2" l="1"/>
  <c r="F4" i="2"/>
  <c r="F6" i="2"/>
  <c r="F7" i="2"/>
  <c r="F8" i="2"/>
  <c r="F10" i="2"/>
  <c r="F11" i="2"/>
  <c r="F12" i="2"/>
  <c r="F14" i="2"/>
  <c r="F15" i="2"/>
  <c r="F16" i="2"/>
  <c r="F2" i="2"/>
  <c r="M24" i="1" l="1"/>
  <c r="D50" i="1"/>
  <c r="C50" i="1"/>
  <c r="B50" i="1"/>
  <c r="D49" i="1"/>
  <c r="C49" i="1"/>
  <c r="B49" i="1"/>
  <c r="D48" i="1"/>
  <c r="C48" i="1"/>
  <c r="B48" i="1"/>
  <c r="D46" i="1"/>
  <c r="C46" i="1"/>
  <c r="B46" i="1"/>
  <c r="D45" i="1"/>
  <c r="C45" i="1"/>
  <c r="B45" i="1"/>
  <c r="D44" i="1"/>
  <c r="C44" i="1"/>
  <c r="B44" i="1"/>
  <c r="H50" i="1"/>
  <c r="H49" i="1"/>
  <c r="H48" i="1"/>
  <c r="J49" i="1" s="1"/>
  <c r="H46" i="1"/>
  <c r="H45" i="1"/>
  <c r="J45" i="1" s="1"/>
  <c r="H44" i="1"/>
  <c r="H42" i="1"/>
  <c r="H41" i="1"/>
  <c r="H40" i="1"/>
  <c r="J31" i="1"/>
  <c r="J27" i="1"/>
  <c r="H32" i="1"/>
  <c r="H31" i="1"/>
  <c r="H30" i="1"/>
  <c r="H28" i="1"/>
  <c r="H27" i="1"/>
  <c r="H26" i="1"/>
  <c r="H24" i="1"/>
  <c r="M42" i="1" l="1"/>
  <c r="J41" i="1"/>
  <c r="H23" i="1"/>
  <c r="H22" i="1"/>
  <c r="J23" i="1" s="1"/>
  <c r="M41" i="1" l="1"/>
  <c r="M40" i="1"/>
  <c r="M23" i="1"/>
  <c r="M22" i="1"/>
  <c r="B19" i="1"/>
  <c r="C19" i="1"/>
  <c r="D19" i="1"/>
  <c r="B20" i="1"/>
  <c r="C20" i="1"/>
  <c r="D20" i="1"/>
  <c r="C18" i="1"/>
  <c r="D18" i="1"/>
  <c r="B18" i="1"/>
  <c r="N16" i="1"/>
  <c r="N12" i="1"/>
  <c r="N15" i="1"/>
  <c r="N11" i="1"/>
  <c r="N14" i="1"/>
  <c r="N10" i="1"/>
  <c r="L12" i="1"/>
  <c r="L11" i="1"/>
  <c r="L10" i="1"/>
  <c r="H11" i="1"/>
  <c r="I11" i="1"/>
  <c r="J11" i="1"/>
  <c r="H12" i="1"/>
  <c r="I12" i="1"/>
  <c r="J12" i="1"/>
  <c r="E13" i="1"/>
  <c r="I10" i="1" s="1"/>
  <c r="F16" i="1"/>
  <c r="F15" i="1"/>
  <c r="F14" i="1"/>
  <c r="F11" i="1"/>
  <c r="F12" i="1"/>
  <c r="F10" i="1"/>
  <c r="H7" i="1"/>
  <c r="H6" i="1"/>
  <c r="H4" i="1"/>
  <c r="E4" i="1"/>
  <c r="B4" i="1"/>
  <c r="H10" i="1" l="1"/>
  <c r="J10" i="1"/>
</calcChain>
</file>

<file path=xl/sharedStrings.xml><?xml version="1.0" encoding="utf-8"?>
<sst xmlns="http://schemas.openxmlformats.org/spreadsheetml/2006/main" count="31" uniqueCount="24">
  <si>
    <t>rgbGain:</t>
  </si>
  <si>
    <t>60-&gt;72</t>
    <phoneticPr fontId="1" type="noConversion"/>
  </si>
  <si>
    <t>45-&gt;72</t>
    <phoneticPr fontId="1" type="noConversion"/>
  </si>
  <si>
    <t>Y</t>
    <phoneticPr fontId="1" type="noConversion"/>
  </si>
  <si>
    <t>RG</t>
    <phoneticPr fontId="1" type="noConversion"/>
  </si>
  <si>
    <t>GB</t>
    <phoneticPr fontId="1" type="noConversion"/>
  </si>
  <si>
    <t>C</t>
    <phoneticPr fontId="1" type="noConversion"/>
  </si>
  <si>
    <t>RB</t>
    <phoneticPr fontId="1" type="noConversion"/>
  </si>
  <si>
    <t>M</t>
    <phoneticPr fontId="1" type="noConversion"/>
  </si>
  <si>
    <t>beforeCM</t>
    <phoneticPr fontId="1" type="noConversion"/>
  </si>
  <si>
    <t>afterCM</t>
    <phoneticPr fontId="1" type="noConversion"/>
  </si>
  <si>
    <t>Big/Small</t>
    <phoneticPr fontId="1" type="noConversion"/>
  </si>
  <si>
    <t>R</t>
    <phoneticPr fontId="1" type="noConversion"/>
  </si>
  <si>
    <t>g</t>
    <phoneticPr fontId="1" type="noConversion"/>
  </si>
  <si>
    <t>b</t>
    <phoneticPr fontId="1" type="noConversion"/>
  </si>
  <si>
    <t>r</t>
    <phoneticPr fontId="1" type="noConversion"/>
  </si>
  <si>
    <t>G</t>
    <phoneticPr fontId="1" type="noConversion"/>
  </si>
  <si>
    <t>B</t>
    <phoneticPr fontId="1" type="noConversion"/>
  </si>
  <si>
    <t>sRGB</t>
    <phoneticPr fontId="1" type="noConversion"/>
  </si>
  <si>
    <t>sRGB</t>
    <phoneticPr fontId="1" type="noConversion"/>
  </si>
  <si>
    <t>W255fix</t>
    <phoneticPr fontId="1" type="noConversion"/>
  </si>
  <si>
    <t>EIZO</t>
    <phoneticPr fontId="1" type="noConversion"/>
  </si>
  <si>
    <t>EIZO</t>
    <phoneticPr fontId="1" type="noConversion"/>
  </si>
  <si>
    <t>W255fix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</si>
</sst>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2"/>
      <name val="Arial"/>
      <family val="2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/>
  </cellStyleXfs>
  <cellXfs count="10">
    <xf numFmtId="0" fontId="0" fillId="0" borderId="0" xfId="0">
      <alignment vertical="center"/>
    </xf>
    <xf numFmtId="0" fontId="3" fillId="0" borderId="1" xfId="1" applyFont="1" applyBorder="1" applyAlignment="1">
      <alignment vertical="center" wrapText="1"/>
    </xf>
    <xf numFmtId="0" fontId="3" fillId="2" borderId="1" xfId="1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3" fillId="0" borderId="1" xfId="1" applyFont="1" applyFill="1" applyBorder="1" applyAlignment="1">
      <alignment vertical="center" wrapText="1"/>
    </xf>
    <xf numFmtId="0" fontId="4" fillId="0" borderId="0" xfId="0" applyFont="1" applyAlignment="1">
      <alignment horizontal="left" vertical="center" readingOrder="1"/>
    </xf>
  </cellXfs>
  <cellStyles count="3">
    <cellStyle name="Normal" xfId="0" builtinId="0"/>
    <cellStyle name="Normal 2" xfId="1"/>
    <cellStyle name="一般_B101EW04_V02_AUO-11305_F1_EEPROM_Setting_V1 5_2010928_sample15" xfId="2"/>
  </cellStyles>
  <dxfs count="0"/>
  <tableStyles count="0" defaultTableStyle="TableStyleMedium2" defaultPivotStyle="PivotStyleLight16"/>
  <colors>
    <mruColors>
      <color rgb="FFFFCCCC"/>
      <color rgb="FFFFCCFF"/>
      <color rgb="FFCC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abSelected="1" topLeftCell="A22" workbookViewId="0">
      <selection activeCell="F38" sqref="F38"/>
    </sheetView>
  </sheetViews>
  <sheetFormatPr defaultRowHeight="15.75" x14ac:dyDescent="0.25"/>
  <sheetData>
    <row r="1" spans="1:14" x14ac:dyDescent="0.25">
      <c r="A1" t="s">
        <v>0</v>
      </c>
      <c r="B1">
        <v>1.0136085792823999</v>
      </c>
      <c r="C1">
        <v>-6.0343799149910103E-3</v>
      </c>
      <c r="D1">
        <v>-7.5741993674159798E-3</v>
      </c>
      <c r="E1">
        <v>-1.8594836965237099E-2</v>
      </c>
      <c r="F1">
        <v>1.0370460792823999</v>
      </c>
      <c r="G1">
        <v>-1.84512423171698E-2</v>
      </c>
      <c r="H1">
        <v>-3.68722514251482E-3</v>
      </c>
      <c r="I1">
        <v>-3.5325054387602898E-3</v>
      </c>
      <c r="J1">
        <v>1.00721973058127</v>
      </c>
    </row>
    <row r="2" spans="1:14" x14ac:dyDescent="0.25">
      <c r="A2" t="s">
        <v>0</v>
      </c>
      <c r="B2">
        <v>1.0338807508680501</v>
      </c>
      <c r="C2">
        <v>-6.0343799149910103E-3</v>
      </c>
      <c r="D2">
        <v>-7.5741993674159798E-3</v>
      </c>
      <c r="E2">
        <v>-1.8594836965237099E-2</v>
      </c>
      <c r="F2">
        <v>1.0577870008680501</v>
      </c>
      <c r="G2">
        <v>-1.84512423171698E-2</v>
      </c>
      <c r="H2">
        <v>-3.68722514251482E-3</v>
      </c>
      <c r="I2">
        <v>-3.5325054387602898E-3</v>
      </c>
      <c r="J2">
        <v>1.0273641251929</v>
      </c>
    </row>
    <row r="4" spans="1:14" x14ac:dyDescent="0.25">
      <c r="B4">
        <f>SUM(B1:D1)</f>
        <v>0.99999999999999278</v>
      </c>
      <c r="E4">
        <f>SUM(E1:G1)</f>
        <v>0.99999999999999301</v>
      </c>
      <c r="H4">
        <f>SUM(H1:J1)</f>
        <v>0.99999999999999489</v>
      </c>
    </row>
    <row r="6" spans="1:14" x14ac:dyDescent="0.25">
      <c r="B6">
        <v>1.0136085792823999</v>
      </c>
      <c r="C6">
        <v>-6.0343799149910103E-3</v>
      </c>
      <c r="D6">
        <v>-7.5741993674159798E-3</v>
      </c>
      <c r="F6">
        <v>1</v>
      </c>
      <c r="H6">
        <f>B6+C6</f>
        <v>1.0075741993674088</v>
      </c>
    </row>
    <row r="7" spans="1:14" x14ac:dyDescent="0.25">
      <c r="B7">
        <v>-1.8594836965237099E-2</v>
      </c>
      <c r="C7">
        <v>1.0370460792823999</v>
      </c>
      <c r="D7">
        <v>-1.84512423171698E-2</v>
      </c>
      <c r="F7">
        <v>1</v>
      </c>
      <c r="H7">
        <f>B7+C7</f>
        <v>1.0184512423171628</v>
      </c>
    </row>
    <row r="8" spans="1:14" x14ac:dyDescent="0.25">
      <c r="B8">
        <v>-3.68722514251482E-3</v>
      </c>
      <c r="C8">
        <v>-3.5325054387602898E-3</v>
      </c>
      <c r="D8">
        <v>1.00721973058127</v>
      </c>
    </row>
    <row r="10" spans="1:14" x14ac:dyDescent="0.25">
      <c r="A10" t="s">
        <v>1</v>
      </c>
      <c r="B10" s="1">
        <v>1.1200000000000001</v>
      </c>
      <c r="C10">
        <v>-3.7999999999999999E-2</v>
      </c>
      <c r="D10">
        <v>-5.0700000000000002E-2</v>
      </c>
      <c r="F10">
        <f>SUM(B10:D10)</f>
        <v>1.0313000000000001</v>
      </c>
      <c r="H10">
        <f t="shared" ref="H10:J12" si="0">B10*$E$13</f>
        <v>1.1765263407313802</v>
      </c>
      <c r="I10">
        <f t="shared" si="0"/>
        <v>-3.9917857989100393E-2</v>
      </c>
      <c r="J10">
        <f t="shared" si="0"/>
        <v>-5.325882631703658E-2</v>
      </c>
      <c r="L10">
        <f>SUM(H10:J10)</f>
        <v>1.0833496564252432</v>
      </c>
      <c r="N10">
        <f>C10/SUM(C10:D10)</f>
        <v>0.42841037204058624</v>
      </c>
    </row>
    <row r="11" spans="1:14" x14ac:dyDescent="0.25">
      <c r="B11">
        <v>-0.118737</v>
      </c>
      <c r="C11">
        <v>1.2661</v>
      </c>
      <c r="D11">
        <v>-9.64E-2</v>
      </c>
      <c r="F11">
        <f>SUM(B11:D11)</f>
        <v>1.0509629999999999</v>
      </c>
      <c r="H11">
        <f t="shared" si="0"/>
        <v>-0.12472965010662666</v>
      </c>
      <c r="I11">
        <f t="shared" si="0"/>
        <v>1.33</v>
      </c>
      <c r="J11">
        <f t="shared" si="0"/>
        <v>-0.1012653028986652</v>
      </c>
      <c r="L11">
        <f>SUM(H11:J11)</f>
        <v>1.1040050469947083</v>
      </c>
      <c r="N11">
        <f>B11/SUM(B11,D11)</f>
        <v>0.5519134319061807</v>
      </c>
    </row>
    <row r="12" spans="1:14" x14ac:dyDescent="0.25">
      <c r="B12">
        <v>-0.12570000000000001</v>
      </c>
      <c r="C12">
        <v>-4.1799999999999997E-2</v>
      </c>
      <c r="D12">
        <v>1.1987000000000001</v>
      </c>
      <c r="F12">
        <f>SUM(B12:D12)</f>
        <v>1.0312000000000001</v>
      </c>
      <c r="H12">
        <f t="shared" si="0"/>
        <v>-0.13204407234815577</v>
      </c>
      <c r="I12">
        <f t="shared" si="0"/>
        <v>-4.3909643788010426E-2</v>
      </c>
      <c r="J12">
        <f t="shared" si="0"/>
        <v>1.2591983255667012</v>
      </c>
      <c r="L12">
        <f>SUM(H12:J12)</f>
        <v>1.083244609430535</v>
      </c>
      <c r="N12">
        <f>B12/SUM(B12:C12)</f>
        <v>0.75044776119402989</v>
      </c>
    </row>
    <row r="13" spans="1:14" x14ac:dyDescent="0.25">
      <c r="E13">
        <f>C15/C11</f>
        <v>1.0504699470815893</v>
      </c>
    </row>
    <row r="14" spans="1:14" x14ac:dyDescent="0.25">
      <c r="A14" t="s">
        <v>2</v>
      </c>
      <c r="B14">
        <v>1.1759999999999999</v>
      </c>
      <c r="C14">
        <v>-6.2E-2</v>
      </c>
      <c r="D14">
        <v>-8.3000000000000004E-2</v>
      </c>
      <c r="F14">
        <f>SUM(B14:D14)</f>
        <v>1.0309999999999999</v>
      </c>
      <c r="N14">
        <f>C14/SUM(C14:D14)</f>
        <v>0.42758620689655169</v>
      </c>
    </row>
    <row r="15" spans="1:14" x14ac:dyDescent="0.25">
      <c r="B15">
        <v>-0.154</v>
      </c>
      <c r="C15">
        <v>1.33</v>
      </c>
      <c r="D15">
        <v>-0.124</v>
      </c>
      <c r="F15">
        <f>SUM(B15:D15)</f>
        <v>1.052</v>
      </c>
      <c r="N15">
        <f>B15/SUM(B15,D15)</f>
        <v>0.5539568345323741</v>
      </c>
    </row>
    <row r="16" spans="1:14" x14ac:dyDescent="0.25">
      <c r="B16">
        <v>-0.17100000000000001</v>
      </c>
      <c r="C16">
        <v>-5.7000000000000002E-2</v>
      </c>
      <c r="D16">
        <v>1.2589999999999999</v>
      </c>
      <c r="F16">
        <f>SUM(B16:D16)</f>
        <v>1.0309999999999999</v>
      </c>
      <c r="N16">
        <f>B16/SUM(B16:C16)</f>
        <v>0.75</v>
      </c>
    </row>
    <row r="18" spans="2:13" x14ac:dyDescent="0.25">
      <c r="B18">
        <f t="shared" ref="B18:D20" si="1">B14/B10</f>
        <v>1.0499999999999998</v>
      </c>
      <c r="C18">
        <f t="shared" si="1"/>
        <v>1.631578947368421</v>
      </c>
      <c r="D18">
        <f t="shared" si="1"/>
        <v>1.6370808678500985</v>
      </c>
    </row>
    <row r="19" spans="2:13" x14ac:dyDescent="0.25">
      <c r="B19">
        <f t="shared" si="1"/>
        <v>1.2969840908899501</v>
      </c>
      <c r="C19">
        <f t="shared" si="1"/>
        <v>1.0504699470815893</v>
      </c>
      <c r="D19">
        <f t="shared" si="1"/>
        <v>1.2863070539419088</v>
      </c>
    </row>
    <row r="20" spans="2:13" x14ac:dyDescent="0.25">
      <c r="B20">
        <f t="shared" si="1"/>
        <v>1.360381861575179</v>
      </c>
      <c r="C20">
        <f t="shared" si="1"/>
        <v>1.3636363636363638</v>
      </c>
      <c r="D20">
        <f t="shared" si="1"/>
        <v>1.0503044965379158</v>
      </c>
    </row>
    <row r="21" spans="2:13" x14ac:dyDescent="0.25">
      <c r="F21" t="s">
        <v>9</v>
      </c>
      <c r="H21" t="s">
        <v>10</v>
      </c>
      <c r="J21" t="s">
        <v>11</v>
      </c>
    </row>
    <row r="22" spans="2:13" x14ac:dyDescent="0.25">
      <c r="B22" s="2">
        <v>1.1200000000000001</v>
      </c>
      <c r="C22" s="3">
        <v>-3.7999999999999999E-2</v>
      </c>
      <c r="D22">
        <v>-5.0700000000000002E-2</v>
      </c>
      <c r="F22">
        <v>0.5</v>
      </c>
      <c r="H22">
        <f>B22*F22+C22*F23+D22*F24</f>
        <v>0.54100000000000004</v>
      </c>
      <c r="L22" t="s">
        <v>4</v>
      </c>
      <c r="M22">
        <f>J23+J31</f>
        <v>2.0638696345995173</v>
      </c>
    </row>
    <row r="23" spans="2:13" x14ac:dyDescent="0.25">
      <c r="B23" s="3">
        <v>-0.118737</v>
      </c>
      <c r="C23" s="3">
        <v>1.2661</v>
      </c>
      <c r="D23">
        <v>-9.64E-2</v>
      </c>
      <c r="F23">
        <v>0.5</v>
      </c>
      <c r="H23">
        <f>B23*F22+C23*F23+D23*F24</f>
        <v>0.57368149999999996</v>
      </c>
      <c r="J23">
        <f>H23/H22</f>
        <v>1.0604094269870608</v>
      </c>
      <c r="L23" t="s">
        <v>3</v>
      </c>
      <c r="M23">
        <f>J23+J27</f>
        <v>2.0714734774667907</v>
      </c>
    </row>
    <row r="24" spans="2:13" x14ac:dyDescent="0.25">
      <c r="B24">
        <v>-0.12570000000000001</v>
      </c>
      <c r="C24">
        <v>-4.1799999999999997E-2</v>
      </c>
      <c r="D24">
        <v>1.1987000000000001</v>
      </c>
      <c r="F24">
        <v>0</v>
      </c>
      <c r="H24">
        <f>B24*F22+C24*F23+D24*F24</f>
        <v>-8.3750000000000005E-2</v>
      </c>
      <c r="M24">
        <f>J27+J31</f>
        <v>2.0145242580921869</v>
      </c>
    </row>
    <row r="26" spans="2:13" x14ac:dyDescent="0.25">
      <c r="B26" s="1">
        <v>1.1200000000000001</v>
      </c>
      <c r="C26">
        <v>-3.7999999999999999E-2</v>
      </c>
      <c r="D26">
        <v>-5.0700000000000002E-2</v>
      </c>
      <c r="F26">
        <v>0</v>
      </c>
      <c r="H26">
        <f>B26*F26+C26*F27+D26*F28</f>
        <v>-4.4350000000000001E-2</v>
      </c>
      <c r="L26" t="s">
        <v>5</v>
      </c>
    </row>
    <row r="27" spans="2:13" x14ac:dyDescent="0.25">
      <c r="B27">
        <v>-0.118737</v>
      </c>
      <c r="C27" s="3">
        <v>1.2661</v>
      </c>
      <c r="D27" s="3">
        <v>-9.64E-2</v>
      </c>
      <c r="F27">
        <v>0.5</v>
      </c>
      <c r="H27">
        <f>B27*F26+C27*F27+D27*F28</f>
        <v>0.58484999999999998</v>
      </c>
      <c r="J27">
        <f>H27/H28</f>
        <v>1.0110640504797301</v>
      </c>
      <c r="L27" t="s">
        <v>6</v>
      </c>
    </row>
    <row r="28" spans="2:13" x14ac:dyDescent="0.25">
      <c r="B28">
        <v>-0.12570000000000001</v>
      </c>
      <c r="C28" s="3">
        <v>-4.1799999999999997E-2</v>
      </c>
      <c r="D28" s="3">
        <v>1.1987000000000001</v>
      </c>
      <c r="F28">
        <v>0.5</v>
      </c>
      <c r="H28">
        <f>B28*F26+C28*F27+D28*F28</f>
        <v>0.57845000000000002</v>
      </c>
    </row>
    <row r="30" spans="2:13" x14ac:dyDescent="0.25">
      <c r="B30" s="2">
        <v>1.1200000000000001</v>
      </c>
      <c r="C30">
        <v>-3.7999999999999999E-2</v>
      </c>
      <c r="D30" s="3">
        <v>-5.0700000000000002E-2</v>
      </c>
      <c r="F30">
        <v>0.5</v>
      </c>
      <c r="H30">
        <f>B30*F30+C30*F31+D30*F32</f>
        <v>0.53465000000000007</v>
      </c>
      <c r="L30" t="s">
        <v>7</v>
      </c>
    </row>
    <row r="31" spans="2:13" x14ac:dyDescent="0.25">
      <c r="B31">
        <v>-0.118737</v>
      </c>
      <c r="C31">
        <v>1.2661</v>
      </c>
      <c r="D31">
        <v>-9.64E-2</v>
      </c>
      <c r="F31">
        <v>0</v>
      </c>
      <c r="H31">
        <f>B31*F30+C31*F31+D31*F32</f>
        <v>-0.1075685</v>
      </c>
      <c r="J31">
        <f>H32/H30</f>
        <v>1.0034602076124568</v>
      </c>
      <c r="L31" t="s">
        <v>8</v>
      </c>
    </row>
    <row r="32" spans="2:13" x14ac:dyDescent="0.25">
      <c r="B32" s="3">
        <v>-0.12570000000000001</v>
      </c>
      <c r="C32">
        <v>-4.1799999999999997E-2</v>
      </c>
      <c r="D32" s="3">
        <v>1.1987000000000001</v>
      </c>
      <c r="F32">
        <v>0.5</v>
      </c>
      <c r="H32">
        <f>B32*F30+C32*F31+D32*F32</f>
        <v>0.53650000000000009</v>
      </c>
    </row>
    <row r="35" spans="2:13" x14ac:dyDescent="0.25">
      <c r="B35" t="s">
        <v>12</v>
      </c>
      <c r="C35" s="5" t="s">
        <v>13</v>
      </c>
      <c r="D35" s="7" t="s">
        <v>14</v>
      </c>
    </row>
    <row r="36" spans="2:13" x14ac:dyDescent="0.25">
      <c r="B36" s="5" t="s">
        <v>15</v>
      </c>
      <c r="C36" t="s">
        <v>16</v>
      </c>
      <c r="D36" s="6" t="s">
        <v>14</v>
      </c>
    </row>
    <row r="37" spans="2:13" x14ac:dyDescent="0.25">
      <c r="B37" s="7" t="s">
        <v>15</v>
      </c>
      <c r="C37" s="6" t="s">
        <v>13</v>
      </c>
      <c r="D37" t="s">
        <v>17</v>
      </c>
    </row>
    <row r="39" spans="2:13" x14ac:dyDescent="0.25">
      <c r="F39" t="s">
        <v>9</v>
      </c>
      <c r="H39" t="s">
        <v>10</v>
      </c>
      <c r="J39" t="s">
        <v>11</v>
      </c>
    </row>
    <row r="40" spans="2:13" x14ac:dyDescent="0.25">
      <c r="B40" s="2">
        <v>1.1200000000000001</v>
      </c>
      <c r="C40" s="3">
        <f>-(B40-1)*E40</f>
        <v>-6.0000000000000053E-2</v>
      </c>
      <c r="D40">
        <f>-(B40-1)*(1-E40)</f>
        <v>-6.0000000000000053E-2</v>
      </c>
      <c r="E40">
        <v>0.5</v>
      </c>
      <c r="F40">
        <v>192</v>
      </c>
      <c r="H40">
        <f>B40*F40+C40*F41+D40*F42</f>
        <v>203.52000000000004</v>
      </c>
      <c r="M40">
        <f>J41+J49</f>
        <v>1.4460613207547168</v>
      </c>
    </row>
    <row r="41" spans="2:13" x14ac:dyDescent="0.25">
      <c r="B41" s="3">
        <f>-(C41-1)*E41</f>
        <v>-0.13305</v>
      </c>
      <c r="C41" s="3">
        <v>1.2661</v>
      </c>
      <c r="D41">
        <f>-(C41-1)*(1-E41)</f>
        <v>-0.13305</v>
      </c>
      <c r="E41">
        <v>0.5</v>
      </c>
      <c r="F41">
        <v>96</v>
      </c>
      <c r="H41">
        <f>B41*F40+C41*F41+D41*F42</f>
        <v>83.227199999999996</v>
      </c>
      <c r="J41">
        <f>H41/H40</f>
        <v>0.40893867924528293</v>
      </c>
      <c r="M41">
        <f>J41+J45</f>
        <v>1.4395931568911644</v>
      </c>
    </row>
    <row r="42" spans="2:13" x14ac:dyDescent="0.25">
      <c r="B42">
        <f>-(D42-1)*E42</f>
        <v>-9.9350000000000049E-2</v>
      </c>
      <c r="C42">
        <f>-(D42-1)*(1-E42)</f>
        <v>-9.9350000000000049E-2</v>
      </c>
      <c r="D42">
        <v>1.1987000000000001</v>
      </c>
      <c r="E42">
        <v>0.5</v>
      </c>
      <c r="F42">
        <v>96</v>
      </c>
      <c r="H42">
        <f>B42*F40+C42*F41+D42*F42</f>
        <v>86.462400000000002</v>
      </c>
      <c r="M42">
        <f>J45+J49</f>
        <v>2.0677771191553154</v>
      </c>
    </row>
    <row r="43" spans="2:13" x14ac:dyDescent="0.25">
      <c r="B43" s="4"/>
      <c r="C43" s="4"/>
      <c r="D43" s="4"/>
    </row>
    <row r="44" spans="2:13" x14ac:dyDescent="0.25">
      <c r="B44" s="8">
        <f t="shared" ref="B44:D46" si="2">B40</f>
        <v>1.1200000000000001</v>
      </c>
      <c r="C44" s="4">
        <f t="shared" si="2"/>
        <v>-6.0000000000000053E-2</v>
      </c>
      <c r="D44" s="4">
        <f t="shared" si="2"/>
        <v>-6.0000000000000053E-2</v>
      </c>
      <c r="F44">
        <v>0</v>
      </c>
      <c r="H44">
        <f>B44*F44+C44*F45+D44*F46</f>
        <v>-6.0000000000000053E-2</v>
      </c>
    </row>
    <row r="45" spans="2:13" x14ac:dyDescent="0.25">
      <c r="B45" s="4">
        <f t="shared" si="2"/>
        <v>-0.13305</v>
      </c>
      <c r="C45" s="3">
        <f t="shared" si="2"/>
        <v>1.2661</v>
      </c>
      <c r="D45" s="3">
        <f t="shared" si="2"/>
        <v>-0.13305</v>
      </c>
      <c r="F45">
        <v>0.5</v>
      </c>
      <c r="H45">
        <f>B45*F44+C45*F45+D45*F46</f>
        <v>0.56652499999999995</v>
      </c>
      <c r="J45">
        <f>H45/H46</f>
        <v>1.0306544776458815</v>
      </c>
    </row>
    <row r="46" spans="2:13" x14ac:dyDescent="0.25">
      <c r="B46" s="4">
        <f t="shared" si="2"/>
        <v>-9.9350000000000049E-2</v>
      </c>
      <c r="C46" s="3">
        <f t="shared" si="2"/>
        <v>-9.9350000000000049E-2</v>
      </c>
      <c r="D46" s="3">
        <f t="shared" si="2"/>
        <v>1.1987000000000001</v>
      </c>
      <c r="F46">
        <v>0.5</v>
      </c>
      <c r="H46">
        <f>B46*F44+C46*F45+D46*F46</f>
        <v>0.54967500000000002</v>
      </c>
    </row>
    <row r="48" spans="2:13" x14ac:dyDescent="0.25">
      <c r="B48" s="2">
        <f t="shared" ref="B48:D50" si="3">B40</f>
        <v>1.1200000000000001</v>
      </c>
      <c r="C48" s="4">
        <f t="shared" si="3"/>
        <v>-6.0000000000000053E-2</v>
      </c>
      <c r="D48" s="3">
        <f t="shared" si="3"/>
        <v>-6.0000000000000053E-2</v>
      </c>
      <c r="F48">
        <v>0.5</v>
      </c>
      <c r="H48">
        <f>B48*F48+C48*F49+D48*F50</f>
        <v>0.53</v>
      </c>
    </row>
    <row r="49" spans="2:10" x14ac:dyDescent="0.25">
      <c r="B49" s="4">
        <f t="shared" si="3"/>
        <v>-0.13305</v>
      </c>
      <c r="C49" s="4">
        <f t="shared" si="3"/>
        <v>1.2661</v>
      </c>
      <c r="D49" s="4">
        <f t="shared" si="3"/>
        <v>-0.13305</v>
      </c>
      <c r="F49">
        <v>0</v>
      </c>
      <c r="H49">
        <f>B49*F48+C49*F49+D49*F50</f>
        <v>-0.13305</v>
      </c>
      <c r="J49">
        <f>H50/H48</f>
        <v>1.0371226415094339</v>
      </c>
    </row>
    <row r="50" spans="2:10" x14ac:dyDescent="0.25">
      <c r="B50" s="3">
        <f t="shared" si="3"/>
        <v>-9.9350000000000049E-2</v>
      </c>
      <c r="C50" s="4">
        <f t="shared" si="3"/>
        <v>-9.9350000000000049E-2</v>
      </c>
      <c r="D50" s="3">
        <f t="shared" si="3"/>
        <v>1.1987000000000001</v>
      </c>
      <c r="F50">
        <v>0.5</v>
      </c>
      <c r="H50">
        <f>B50*F48+C50*F49+D50*F50</f>
        <v>0.54967500000000002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H17" sqref="H17"/>
    </sheetView>
  </sheetViews>
  <sheetFormatPr defaultRowHeight="15.75" x14ac:dyDescent="0.25"/>
  <sheetData>
    <row r="1" spans="1:6" x14ac:dyDescent="0.25">
      <c r="A1" t="s">
        <v>18</v>
      </c>
    </row>
    <row r="2" spans="1:6" x14ac:dyDescent="0.25">
      <c r="B2" s="9">
        <v>0.92562</v>
      </c>
      <c r="C2" s="9">
        <v>-4.5650000000000003E-2</v>
      </c>
      <c r="D2" s="9">
        <v>0.158</v>
      </c>
      <c r="F2">
        <f>SUM(B2:D2)</f>
        <v>1.0379700000000001</v>
      </c>
    </row>
    <row r="3" spans="1:6" x14ac:dyDescent="0.25">
      <c r="B3" s="9">
        <v>-7.9949999999999993E-2</v>
      </c>
      <c r="C3" s="9">
        <v>1.0964499999999999</v>
      </c>
      <c r="D3" s="9">
        <v>-0.13339999999999999</v>
      </c>
      <c r="F3">
        <f t="shared" ref="F3:F16" si="0">SUM(B3:D3)</f>
        <v>0.8831</v>
      </c>
    </row>
    <row r="4" spans="1:6" x14ac:dyDescent="0.25">
      <c r="B4" s="9">
        <v>1.384E-2</v>
      </c>
      <c r="C4" s="9">
        <v>2.487E-2</v>
      </c>
      <c r="D4" s="9">
        <v>0.93859999999999999</v>
      </c>
      <c r="F4">
        <f t="shared" si="0"/>
        <v>0.97731000000000001</v>
      </c>
    </row>
    <row r="5" spans="1:6" x14ac:dyDescent="0.25">
      <c r="A5" t="s">
        <v>19</v>
      </c>
      <c r="B5" t="s">
        <v>20</v>
      </c>
    </row>
    <row r="6" spans="1:6" x14ac:dyDescent="0.25">
      <c r="B6" s="9">
        <v>0.92562</v>
      </c>
      <c r="C6" s="9">
        <v>-4.5650000000000003E-2</v>
      </c>
      <c r="D6" s="9">
        <v>0.158</v>
      </c>
      <c r="F6">
        <f t="shared" si="0"/>
        <v>1.0379700000000001</v>
      </c>
    </row>
    <row r="7" spans="1:6" x14ac:dyDescent="0.25">
      <c r="B7" s="9">
        <v>-7.9949999999999993E-2</v>
      </c>
      <c r="C7" s="9">
        <v>1.2133499999999999</v>
      </c>
      <c r="D7" s="9">
        <v>-0.13339999999999999</v>
      </c>
      <c r="F7">
        <f t="shared" si="0"/>
        <v>1</v>
      </c>
    </row>
    <row r="8" spans="1:6" x14ac:dyDescent="0.25">
      <c r="B8" s="9">
        <v>1.384E-2</v>
      </c>
      <c r="C8" s="9">
        <v>2.487E-2</v>
      </c>
      <c r="D8" s="9">
        <v>0.96128999999999998</v>
      </c>
      <c r="F8">
        <f t="shared" si="0"/>
        <v>1</v>
      </c>
    </row>
    <row r="9" spans="1:6" x14ac:dyDescent="0.25">
      <c r="A9" t="s">
        <v>21</v>
      </c>
    </row>
    <row r="10" spans="1:6" x14ac:dyDescent="0.25">
      <c r="B10" s="9">
        <v>0.90912999999999999</v>
      </c>
      <c r="C10" s="9">
        <v>4.7390000000000002E-2</v>
      </c>
      <c r="D10" s="9">
        <v>0.14618999999999999</v>
      </c>
      <c r="F10">
        <f t="shared" si="0"/>
        <v>1.1027100000000001</v>
      </c>
    </row>
    <row r="11" spans="1:6" x14ac:dyDescent="0.25">
      <c r="B11" s="9">
        <v>-0.13438</v>
      </c>
      <c r="C11" s="9">
        <v>1.1879500000000001</v>
      </c>
      <c r="D11" s="9">
        <v>-0.18576999999999999</v>
      </c>
      <c r="F11">
        <f t="shared" si="0"/>
        <v>0.86780000000000013</v>
      </c>
    </row>
    <row r="12" spans="1:6" x14ac:dyDescent="0.25">
      <c r="B12" s="9">
        <v>-0.11521000000000001</v>
      </c>
      <c r="C12" s="9">
        <v>2.5700000000000001E-2</v>
      </c>
      <c r="D12" s="9">
        <v>1.1041399999999999</v>
      </c>
      <c r="F12">
        <f t="shared" si="0"/>
        <v>1.0146299999999999</v>
      </c>
    </row>
    <row r="13" spans="1:6" x14ac:dyDescent="0.25">
      <c r="A13" t="s">
        <v>22</v>
      </c>
      <c r="B13" t="s">
        <v>23</v>
      </c>
    </row>
    <row r="14" spans="1:6" x14ac:dyDescent="0.25">
      <c r="B14" s="9">
        <v>0.90912999999999999</v>
      </c>
      <c r="C14" s="9">
        <v>4.7390000000000002E-2</v>
      </c>
      <c r="D14" s="9">
        <v>0.14618999999999999</v>
      </c>
      <c r="F14">
        <f t="shared" si="0"/>
        <v>1.1027100000000001</v>
      </c>
    </row>
    <row r="15" spans="1:6" x14ac:dyDescent="0.25">
      <c r="B15" s="9">
        <v>-0.13438</v>
      </c>
      <c r="C15" s="9">
        <v>1.3201499999999999</v>
      </c>
      <c r="D15" s="9">
        <v>-0.18576999999999999</v>
      </c>
      <c r="F15">
        <f t="shared" si="0"/>
        <v>1</v>
      </c>
    </row>
    <row r="16" spans="1:6" x14ac:dyDescent="0.25">
      <c r="B16" s="9">
        <v>-0.11521000000000001</v>
      </c>
      <c r="C16" s="9">
        <v>2.5700000000000001E-2</v>
      </c>
      <c r="D16" s="9">
        <v>1.1041399999999999</v>
      </c>
      <c r="F16">
        <f t="shared" si="0"/>
        <v>1.0146299999999999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sertekl3</dc:creator>
  <cp:lastModifiedBy>sertekl3</cp:lastModifiedBy>
  <dcterms:created xsi:type="dcterms:W3CDTF">2010-12-02T06:10:02Z</dcterms:created>
  <dcterms:modified xsi:type="dcterms:W3CDTF">2010-12-03T10:01:53Z</dcterms:modified>
</cp:coreProperties>
</file>