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4960" windowHeight="11040" activeTab="1"/>
  </bookViews>
  <sheets>
    <sheet name="光敏" sheetId="1" r:id="rId1"/>
    <sheet name="Vol" sheetId="2" r:id="rId2"/>
    <sheet name="EV" sheetId="3" r:id="rId3"/>
    <sheet name="工作表1" sheetId="4" r:id="rId4"/>
  </sheets>
  <calcPr calcId="144525"/>
</workbook>
</file>

<file path=xl/calcChain.xml><?xml version="1.0" encoding="utf-8"?>
<calcChain xmlns="http://schemas.openxmlformats.org/spreadsheetml/2006/main">
  <c r="E18" i="2" l="1"/>
  <c r="M23" i="2"/>
  <c r="L23" i="2"/>
  <c r="K23" i="2"/>
  <c r="J23" i="2"/>
  <c r="M22" i="2"/>
  <c r="L22" i="2"/>
  <c r="K22" i="2"/>
  <c r="J22" i="2"/>
  <c r="M21" i="2"/>
  <c r="L21" i="2"/>
  <c r="K21" i="2"/>
  <c r="J21" i="2"/>
  <c r="M20" i="2"/>
  <c r="L20" i="2"/>
  <c r="K20" i="2"/>
  <c r="J20" i="2"/>
  <c r="M19" i="2"/>
  <c r="L19" i="2"/>
  <c r="K19" i="2"/>
  <c r="J19" i="2"/>
  <c r="M18" i="2"/>
  <c r="L18" i="2"/>
  <c r="K18" i="2"/>
  <c r="J18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K11" i="2"/>
  <c r="L11" i="2"/>
  <c r="M11" i="2"/>
  <c r="J11" i="2"/>
  <c r="K10" i="2"/>
  <c r="L10" i="2"/>
  <c r="M10" i="2"/>
  <c r="J10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F18" i="2"/>
  <c r="G18" i="2"/>
  <c r="H18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E11" i="2"/>
  <c r="E12" i="2"/>
  <c r="E13" i="2"/>
  <c r="E14" i="2"/>
  <c r="E15" i="2"/>
  <c r="E10" i="2"/>
  <c r="M1" i="2"/>
  <c r="H2" i="2"/>
  <c r="H42" i="2" s="1"/>
  <c r="H7" i="2"/>
  <c r="H47" i="2" s="1"/>
  <c r="H6" i="2"/>
  <c r="H46" i="2" s="1"/>
  <c r="H5" i="2"/>
  <c r="H45" i="2" s="1"/>
  <c r="H4" i="2"/>
  <c r="H44" i="2" s="1"/>
  <c r="H3" i="2"/>
  <c r="H43" i="2" s="1"/>
  <c r="F14" i="1"/>
  <c r="F17" i="1" s="1"/>
  <c r="F13" i="1"/>
  <c r="F8" i="1"/>
  <c r="F11" i="1" s="1"/>
  <c r="F7" i="1"/>
  <c r="H26" i="2" l="1"/>
  <c r="H28" i="2"/>
  <c r="H30" i="2"/>
  <c r="H34" i="2"/>
  <c r="H36" i="2"/>
  <c r="H38" i="2"/>
  <c r="H27" i="2"/>
  <c r="H29" i="2"/>
  <c r="H31" i="2"/>
  <c r="H35" i="2"/>
  <c r="H37" i="2"/>
  <c r="H39" i="2"/>
  <c r="F10" i="1"/>
  <c r="F12" i="1"/>
  <c r="F16" i="1"/>
  <c r="F18" i="1"/>
  <c r="F9" i="1"/>
  <c r="F15" i="1"/>
  <c r="F6" i="2"/>
  <c r="F38" i="2" s="1"/>
  <c r="G6" i="2"/>
  <c r="G38" i="2" s="1"/>
  <c r="C18" i="1"/>
  <c r="D18" i="1"/>
  <c r="E18" i="1"/>
  <c r="C12" i="1"/>
  <c r="E7" i="2" s="1"/>
  <c r="D12" i="1"/>
  <c r="F7" i="2" s="1"/>
  <c r="F39" i="2" s="1"/>
  <c r="E12" i="1"/>
  <c r="G7" i="2" s="1"/>
  <c r="E6" i="2"/>
  <c r="E38" i="2" s="1"/>
  <c r="F2" i="2"/>
  <c r="F34" i="2" s="1"/>
  <c r="G2" i="2"/>
  <c r="G34" i="2" s="1"/>
  <c r="F3" i="2"/>
  <c r="F43" i="2" s="1"/>
  <c r="G3" i="2"/>
  <c r="G35" i="2" s="1"/>
  <c r="F4" i="2"/>
  <c r="F36" i="2" s="1"/>
  <c r="G4" i="2"/>
  <c r="G36" i="2" s="1"/>
  <c r="F5" i="2"/>
  <c r="F45" i="2" s="1"/>
  <c r="G5" i="2"/>
  <c r="G37" i="2" s="1"/>
  <c r="E3" i="2"/>
  <c r="E43" i="2" s="1"/>
  <c r="E4" i="2"/>
  <c r="E36" i="2" s="1"/>
  <c r="E2" i="2"/>
  <c r="E42" i="2" s="1"/>
  <c r="D3" i="2"/>
  <c r="D4" i="2"/>
  <c r="D5" i="2"/>
  <c r="D6" i="2"/>
  <c r="D2" i="2"/>
  <c r="F1" i="2"/>
  <c r="K1" i="2" s="1"/>
  <c r="G1" i="2"/>
  <c r="L1" i="2" s="1"/>
  <c r="E1" i="2"/>
  <c r="J1" i="2" s="1"/>
  <c r="C16" i="1"/>
  <c r="E17" i="1"/>
  <c r="E14" i="1"/>
  <c r="E16" i="1" s="1"/>
  <c r="E13" i="1"/>
  <c r="E8" i="1"/>
  <c r="E11" i="1" s="1"/>
  <c r="E7" i="1"/>
  <c r="D16" i="1"/>
  <c r="D14" i="1"/>
  <c r="D15" i="1" s="1"/>
  <c r="D13" i="1"/>
  <c r="D17" i="1" s="1"/>
  <c r="D8" i="1"/>
  <c r="D10" i="1" s="1"/>
  <c r="D7" i="1"/>
  <c r="D11" i="1" s="1"/>
  <c r="C17" i="1"/>
  <c r="C15" i="1"/>
  <c r="C10" i="1"/>
  <c r="E5" i="2" s="1"/>
  <c r="E45" i="2" s="1"/>
  <c r="C11" i="1"/>
  <c r="C9" i="1"/>
  <c r="G31" i="2" l="1"/>
  <c r="G47" i="2"/>
  <c r="E47" i="2"/>
  <c r="E31" i="2"/>
  <c r="F31" i="2"/>
  <c r="E39" i="2"/>
  <c r="G39" i="2"/>
  <c r="F47" i="2"/>
  <c r="G30" i="2"/>
  <c r="F30" i="2"/>
  <c r="G26" i="2"/>
  <c r="F28" i="2"/>
  <c r="F26" i="2"/>
  <c r="E28" i="2"/>
  <c r="F46" i="2"/>
  <c r="E30" i="2"/>
  <c r="F44" i="2"/>
  <c r="G29" i="2"/>
  <c r="E27" i="2"/>
  <c r="F42" i="2"/>
  <c r="F29" i="2"/>
  <c r="E26" i="2"/>
  <c r="E29" i="2"/>
  <c r="G27" i="2"/>
  <c r="G28" i="2"/>
  <c r="F27" i="2"/>
  <c r="E37" i="2"/>
  <c r="E44" i="2"/>
  <c r="G45" i="2"/>
  <c r="G43" i="2"/>
  <c r="E46" i="2"/>
  <c r="G46" i="2"/>
  <c r="G44" i="2"/>
  <c r="G42" i="2"/>
  <c r="E34" i="2"/>
  <c r="E35" i="2"/>
  <c r="F37" i="2"/>
  <c r="F35" i="2"/>
  <c r="E9" i="1"/>
  <c r="E10" i="1"/>
  <c r="E15" i="1"/>
  <c r="D9" i="1"/>
  <c r="C13" i="1"/>
  <c r="C7" i="1"/>
</calcChain>
</file>

<file path=xl/sharedStrings.xml><?xml version="1.0" encoding="utf-8"?>
<sst xmlns="http://schemas.openxmlformats.org/spreadsheetml/2006/main" count="19" uniqueCount="14">
  <si>
    <t>down</t>
    <phoneticPr fontId="1" type="noConversion"/>
  </si>
  <si>
    <t>up</t>
    <phoneticPr fontId="1" type="noConversion"/>
  </si>
  <si>
    <t>down</t>
    <phoneticPr fontId="1" type="noConversion"/>
  </si>
  <si>
    <t>lux</t>
    <phoneticPr fontId="1" type="noConversion"/>
  </si>
  <si>
    <t>kohm</t>
    <phoneticPr fontId="1" type="noConversion"/>
  </si>
  <si>
    <t>V</t>
    <phoneticPr fontId="1" type="noConversion"/>
  </si>
  <si>
    <t>EV</t>
    <phoneticPr fontId="1" type="noConversion"/>
  </si>
  <si>
    <r>
      <t>強烈陽光下的明亮沙灘和雪景（陰影很清晰）</t>
    </r>
    <r>
      <rPr>
        <vertAlign val="superscript"/>
        <sz val="8"/>
        <color rgb="FF000000"/>
        <rFont val="Arial"/>
        <family val="2"/>
      </rPr>
      <t>a</t>
    </r>
  </si>
  <si>
    <r>
      <t>強烈陽光下的一般場景（陰影很清晰）</t>
    </r>
    <r>
      <rPr>
        <vertAlign val="superscript"/>
        <sz val="8"/>
        <color rgb="FF000000"/>
        <rFont val="Arial"/>
        <family val="2"/>
      </rPr>
      <t>a,b</t>
    </r>
  </si>
  <si>
    <t>朦朧日光下的一般場景（陰影柔和）</t>
  </si>
  <si>
    <t>明亮陰天下的一般場景（沒有陰影）</t>
  </si>
  <si>
    <t>非常陰沉的一般場景</t>
  </si>
  <si>
    <t>強烈陽光下四周無遮擋的陰影區</t>
  </si>
  <si>
    <t>Scene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</si>
</sst>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rgb="FF000000"/>
      <name val="Arial"/>
      <family val="2"/>
    </font>
    <font>
      <vertAlign val="superscript"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vertical="center" wrapText="1"/>
    </xf>
    <xf numFmtId="3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5537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光敏!$B$13:$B$18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光敏!$E$7:$E$12</c:f>
              <c:numCache>
                <c:formatCode>General</c:formatCode>
                <c:ptCount val="6"/>
                <c:pt idx="0">
                  <c:v>18</c:v>
                </c:pt>
                <c:pt idx="1">
                  <c:v>3</c:v>
                </c:pt>
                <c:pt idx="2">
                  <c:v>0.50000000000000033</c:v>
                </c:pt>
                <c:pt idx="3">
                  <c:v>8.3333333333333343E-2</c:v>
                </c:pt>
                <c:pt idx="4">
                  <c:v>1.3888888888888873E-2</c:v>
                </c:pt>
                <c:pt idx="5">
                  <c:v>8.0987992885871701E-3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光敏!$B$13:$B$18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光敏!$E$13:$E$18</c:f>
              <c:numCache>
                <c:formatCode>General</c:formatCode>
                <c:ptCount val="6"/>
                <c:pt idx="0">
                  <c:v>50</c:v>
                </c:pt>
                <c:pt idx="1">
                  <c:v>8</c:v>
                </c:pt>
                <c:pt idx="2">
                  <c:v>1.2800000000000022</c:v>
                </c:pt>
                <c:pt idx="3">
                  <c:v>0.20480000000000032</c:v>
                </c:pt>
                <c:pt idx="4">
                  <c:v>3.2768000000000082E-2</c:v>
                </c:pt>
                <c:pt idx="5">
                  <c:v>1.8874096743311027E-2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64704"/>
        <c:axId val="128666240"/>
      </c:lineChart>
      <c:catAx>
        <c:axId val="1286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66240"/>
        <c:crosses val="autoZero"/>
        <c:auto val="1"/>
        <c:lblAlgn val="ctr"/>
        <c:lblOffset val="100"/>
        <c:noMultiLvlLbl val="0"/>
      </c:catAx>
      <c:valAx>
        <c:axId val="128666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6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5539</a:t>
            </a:r>
            <a:endParaRPr lang="zh-TW" altLang="en-US"/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Vol!$D$9:$E$9</c:f>
              <c:strCache>
                <c:ptCount val="1"/>
                <c:pt idx="0">
                  <c:v>0.01 kohm</c:v>
                </c:pt>
              </c:strCache>
            </c:strRef>
          </c:tx>
          <c:marker>
            <c:symbol val="none"/>
          </c:marker>
          <c:xVal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Vol!$F$10:$F$15</c:f>
              <c:numCache>
                <c:formatCode>General</c:formatCode>
                <c:ptCount val="6"/>
                <c:pt idx="0">
                  <c:v>1.6661112962345886E-3</c:v>
                </c:pt>
                <c:pt idx="1">
                  <c:v>1.4245014245014245E-2</c:v>
                </c:pt>
                <c:pt idx="2">
                  <c:v>0.12711864406779622</c:v>
                </c:pt>
                <c:pt idx="3">
                  <c:v>1.0588235294117603</c:v>
                </c:pt>
                <c:pt idx="4">
                  <c:v>3.9531478770131696</c:v>
                </c:pt>
                <c:pt idx="5">
                  <c:v>4.5432271442559475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Vol!$D$17:$E$17</c:f>
              <c:strCache>
                <c:ptCount val="1"/>
                <c:pt idx="0">
                  <c:v>0.1 kohm</c:v>
                </c:pt>
              </c:strCache>
            </c:strRef>
          </c:tx>
          <c:marker>
            <c:symbol val="none"/>
          </c:marker>
          <c:xVal>
            <c:numRef>
              <c:f>Vol!$D$18:$D$23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Vol!$F$18:$F$23</c:f>
              <c:numCache>
                <c:formatCode>General</c:formatCode>
                <c:ptCount val="6"/>
                <c:pt idx="0">
                  <c:v>1.6611295681063124E-2</c:v>
                </c:pt>
                <c:pt idx="1">
                  <c:v>0.1388888888888889</c:v>
                </c:pt>
                <c:pt idx="2">
                  <c:v>1.0344827586206871</c:v>
                </c:pt>
                <c:pt idx="3">
                  <c:v>3.6437246963562702</c:v>
                </c:pt>
                <c:pt idx="4">
                  <c:v>4.8710084791629065</c:v>
                </c:pt>
                <c:pt idx="5">
                  <c:v>4.9502307290630441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Vol!$D$25:$E$25</c:f>
              <c:strCache>
                <c:ptCount val="1"/>
                <c:pt idx="0">
                  <c:v>1 kohm</c:v>
                </c:pt>
              </c:strCache>
            </c:strRef>
          </c:tx>
          <c:marker>
            <c:symbol val="none"/>
          </c:marker>
          <c:xVal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Vol!$F$26:$F$31</c:f>
              <c:numCache>
                <c:formatCode>General</c:formatCode>
                <c:ptCount val="6"/>
                <c:pt idx="0">
                  <c:v>0.16129032258064516</c:v>
                </c:pt>
                <c:pt idx="1">
                  <c:v>1.1111111111111112</c:v>
                </c:pt>
                <c:pt idx="2">
                  <c:v>3.6144578313252977</c:v>
                </c:pt>
                <c:pt idx="3">
                  <c:v>4.8205677557578994</c:v>
                </c:pt>
                <c:pt idx="4">
                  <c:v>4.9867942300943797</c:v>
                </c:pt>
                <c:pt idx="5">
                  <c:v>4.994978084230727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27456"/>
        <c:axId val="156228992"/>
      </c:scatterChart>
      <c:valAx>
        <c:axId val="15622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228992"/>
        <c:crosses val="autoZero"/>
        <c:crossBetween val="midCat"/>
      </c:valAx>
      <c:valAx>
        <c:axId val="15622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2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5537</a:t>
            </a:r>
            <a:endParaRPr lang="zh-TW" altLang="en-US"/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Vol!$D$9:$E$9</c:f>
              <c:strCache>
                <c:ptCount val="1"/>
                <c:pt idx="0">
                  <c:v>0.01 kohm</c:v>
                </c:pt>
              </c:strCache>
            </c:strRef>
          </c:tx>
          <c:marker>
            <c:symbol val="none"/>
          </c:marker>
          <c:xVal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Vol!$G$10:$G$15</c:f>
              <c:numCache>
                <c:formatCode>General</c:formatCode>
                <c:ptCount val="6"/>
                <c:pt idx="0">
                  <c:v>3.1230480949406619E-3</c:v>
                </c:pt>
                <c:pt idx="1">
                  <c:v>1.9920318725099605E-2</c:v>
                </c:pt>
                <c:pt idx="2">
                  <c:v>0.12499999999999969</c:v>
                </c:pt>
                <c:pt idx="3">
                  <c:v>0.70688030160226056</c:v>
                </c:pt>
                <c:pt idx="4">
                  <c:v>2.5720752646379594</c:v>
                </c:pt>
                <c:pt idx="5">
                  <c:v>3.249359332663428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Vol!$D$17:$E$17</c:f>
              <c:strCache>
                <c:ptCount val="1"/>
                <c:pt idx="0">
                  <c:v>0.1 kohm</c:v>
                </c:pt>
              </c:strCache>
            </c:strRef>
          </c:tx>
          <c:marker>
            <c:symbol val="none"/>
          </c:marker>
          <c:xVal>
            <c:numRef>
              <c:f>Vol!$D$18:$D$23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Vol!$G$18:$G$23</c:f>
              <c:numCache>
                <c:formatCode>General</c:formatCode>
                <c:ptCount val="6"/>
                <c:pt idx="0">
                  <c:v>3.1055900621118009E-2</c:v>
                </c:pt>
                <c:pt idx="1">
                  <c:v>0.19230769230769232</c:v>
                </c:pt>
                <c:pt idx="2">
                  <c:v>1.0204081632653041</c:v>
                </c:pt>
                <c:pt idx="3">
                  <c:v>3.1107424305267495</c:v>
                </c:pt>
                <c:pt idx="4">
                  <c:v>4.5687320042722703</c:v>
                </c:pt>
                <c:pt idx="5">
                  <c:v>4.7443889871146192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Vol!$D$25:$E$25</c:f>
              <c:strCache>
                <c:ptCount val="1"/>
                <c:pt idx="0">
                  <c:v>1 kohm</c:v>
                </c:pt>
              </c:strCache>
            </c:strRef>
          </c:tx>
          <c:marker>
            <c:symbol val="none"/>
          </c:marker>
          <c:xVal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Vol!$G$26:$G$31</c:f>
              <c:numCache>
                <c:formatCode>General</c:formatCode>
                <c:ptCount val="6"/>
                <c:pt idx="0">
                  <c:v>0.29411764705882354</c:v>
                </c:pt>
                <c:pt idx="1">
                  <c:v>1.4285714285714284</c:v>
                </c:pt>
                <c:pt idx="2">
                  <c:v>3.597122302158271</c:v>
                </c:pt>
                <c:pt idx="3">
                  <c:v>4.7137200678775679</c:v>
                </c:pt>
                <c:pt idx="4">
                  <c:v>4.9532435820272545</c:v>
                </c:pt>
                <c:pt idx="5">
                  <c:v>4.9732061124175253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67648"/>
        <c:axId val="156269184"/>
      </c:scatterChart>
      <c:valAx>
        <c:axId val="1562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269184"/>
        <c:crosses val="autoZero"/>
        <c:crossBetween val="midCat"/>
      </c:valAx>
      <c:valAx>
        <c:axId val="15626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67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0.01kohm</a:t>
            </a:r>
            <a:endParaRPr lang="zh-TW" alt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Vol!$J$1</c:f>
              <c:strCache>
                <c:ptCount val="1"/>
                <c:pt idx="0">
                  <c:v>5549</c:v>
                </c:pt>
              </c:strCache>
            </c:strRef>
          </c:tx>
          <c:marker>
            <c:symbol val="none"/>
          </c:marker>
          <c:cat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Vol!$J$10:$J$15</c:f>
              <c:numCache>
                <c:formatCode>General</c:formatCode>
                <c:ptCount val="6"/>
                <c:pt idx="0">
                  <c:v>1.0524100189433804E-4</c:v>
                </c:pt>
                <c:pt idx="1">
                  <c:v>7.3645350361287919E-5</c:v>
                </c:pt>
                <c:pt idx="2">
                  <c:v>5.7716357106366072E-5</c:v>
                </c:pt>
                <c:pt idx="3">
                  <c:v>4.8038073170972316E-5</c:v>
                </c:pt>
                <c:pt idx="4">
                  <c:v>2.7830135460201039E-5</c:v>
                </c:pt>
                <c:pt idx="5">
                  <c:v>1.076023187014138E-5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Vol!$K$1</c:f>
              <c:strCache>
                <c:ptCount val="1"/>
                <c:pt idx="0">
                  <c:v>5539</c:v>
                </c:pt>
              </c:strCache>
            </c:strRef>
          </c:tx>
          <c:marker>
            <c:symbol val="none"/>
          </c:marker>
          <c:cat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Vol!$K$10:$K$15</c:f>
              <c:numCache>
                <c:formatCode>General</c:formatCode>
                <c:ptCount val="6"/>
                <c:pt idx="0">
                  <c:v>1.6661112962345885E-4</c:v>
                </c:pt>
                <c:pt idx="1">
                  <c:v>1.3976558831977397E-4</c:v>
                </c:pt>
                <c:pt idx="2">
                  <c:v>1.2541514424753552E-4</c:v>
                </c:pt>
                <c:pt idx="3">
                  <c:v>1.0352276503821822E-4</c:v>
                </c:pt>
                <c:pt idx="4">
                  <c:v>3.2159159417793434E-5</c:v>
                </c:pt>
                <c:pt idx="5">
                  <c:v>5.9007926724277796E-6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Vol!$L$1</c:f>
              <c:strCache>
                <c:ptCount val="1"/>
                <c:pt idx="0">
                  <c:v>5537</c:v>
                </c:pt>
              </c:strCache>
            </c:strRef>
          </c:tx>
          <c:marker>
            <c:symbol val="none"/>
          </c:marker>
          <c:cat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Vol!$L$10:$L$15</c:f>
              <c:numCache>
                <c:formatCode>General</c:formatCode>
                <c:ptCount val="6"/>
                <c:pt idx="0">
                  <c:v>3.1230480949406619E-4</c:v>
                </c:pt>
                <c:pt idx="1">
                  <c:v>1.8663634033509936E-4</c:v>
                </c:pt>
                <c:pt idx="2">
                  <c:v>1.1675520141655565E-4</c:v>
                </c:pt>
                <c:pt idx="3">
                  <c:v>6.4653366844695658E-5</c:v>
                </c:pt>
                <c:pt idx="4">
                  <c:v>2.0724388478174434E-5</c:v>
                </c:pt>
                <c:pt idx="5">
                  <c:v>6.7728406802546858E-6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Vol!$M$1</c:f>
              <c:strCache>
                <c:ptCount val="1"/>
                <c:pt idx="0">
                  <c:v>5528</c:v>
                </c:pt>
              </c:strCache>
            </c:strRef>
          </c:tx>
          <c:marker>
            <c:symbol val="none"/>
          </c:marker>
          <c:cat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Vol!$M$10:$M$15</c:f>
              <c:numCache>
                <c:formatCode>General</c:formatCode>
                <c:ptCount val="6"/>
                <c:pt idx="0">
                  <c:v>8.3194675540765382E-4</c:v>
                </c:pt>
                <c:pt idx="1">
                  <c:v>3.0157250393027642E-4</c:v>
                </c:pt>
                <c:pt idx="2">
                  <c:v>1.4478639964703911E-4</c:v>
                </c:pt>
                <c:pt idx="3">
                  <c:v>6.3738577914815211E-5</c:v>
                </c:pt>
                <c:pt idx="4">
                  <c:v>1.8147920234114422E-5</c:v>
                </c:pt>
                <c:pt idx="5">
                  <c:v>6.1835233859965476E-6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40384"/>
        <c:axId val="156641920"/>
      </c:lineChart>
      <c:catAx>
        <c:axId val="15664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641920"/>
        <c:crosses val="autoZero"/>
        <c:auto val="1"/>
        <c:lblAlgn val="ctr"/>
        <c:lblOffset val="100"/>
        <c:noMultiLvlLbl val="0"/>
      </c:catAx>
      <c:valAx>
        <c:axId val="15664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4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0.01kohm</a:t>
            </a:r>
            <a:endParaRPr lang="zh-TW" altLang="en-US"/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Vol!$J$1</c:f>
              <c:strCache>
                <c:ptCount val="1"/>
                <c:pt idx="0">
                  <c:v>5549</c:v>
                </c:pt>
              </c:strCache>
            </c:strRef>
          </c:tx>
          <c:marker>
            <c:symbol val="none"/>
          </c:marker>
          <c:xVal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Vol!$J$10:$J$15</c:f>
              <c:numCache>
                <c:formatCode>General</c:formatCode>
                <c:ptCount val="6"/>
                <c:pt idx="0">
                  <c:v>1.0524100189433804E-4</c:v>
                </c:pt>
                <c:pt idx="1">
                  <c:v>7.3645350361287919E-5</c:v>
                </c:pt>
                <c:pt idx="2">
                  <c:v>5.7716357106366072E-5</c:v>
                </c:pt>
                <c:pt idx="3">
                  <c:v>4.8038073170972316E-5</c:v>
                </c:pt>
                <c:pt idx="4">
                  <c:v>2.7830135460201039E-5</c:v>
                </c:pt>
                <c:pt idx="5">
                  <c:v>1.076023187014138E-5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Vol!$K$1</c:f>
              <c:strCache>
                <c:ptCount val="1"/>
                <c:pt idx="0">
                  <c:v>5539</c:v>
                </c:pt>
              </c:strCache>
            </c:strRef>
          </c:tx>
          <c:marker>
            <c:symbol val="none"/>
          </c:marker>
          <c:xVal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Vol!$K$10:$K$15</c:f>
              <c:numCache>
                <c:formatCode>General</c:formatCode>
                <c:ptCount val="6"/>
                <c:pt idx="0">
                  <c:v>1.6661112962345885E-4</c:v>
                </c:pt>
                <c:pt idx="1">
                  <c:v>1.3976558831977397E-4</c:v>
                </c:pt>
                <c:pt idx="2">
                  <c:v>1.2541514424753552E-4</c:v>
                </c:pt>
                <c:pt idx="3">
                  <c:v>1.0352276503821822E-4</c:v>
                </c:pt>
                <c:pt idx="4">
                  <c:v>3.2159159417793434E-5</c:v>
                </c:pt>
                <c:pt idx="5">
                  <c:v>5.9007926724277796E-6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Vol!$L$1</c:f>
              <c:strCache>
                <c:ptCount val="1"/>
                <c:pt idx="0">
                  <c:v>5537</c:v>
                </c:pt>
              </c:strCache>
            </c:strRef>
          </c:tx>
          <c:marker>
            <c:symbol val="none"/>
          </c:marker>
          <c:xVal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Vol!$L$10:$L$15</c:f>
              <c:numCache>
                <c:formatCode>General</c:formatCode>
                <c:ptCount val="6"/>
                <c:pt idx="0">
                  <c:v>3.1230480949406619E-4</c:v>
                </c:pt>
                <c:pt idx="1">
                  <c:v>1.8663634033509936E-4</c:v>
                </c:pt>
                <c:pt idx="2">
                  <c:v>1.1675520141655565E-4</c:v>
                </c:pt>
                <c:pt idx="3">
                  <c:v>6.4653366844695658E-5</c:v>
                </c:pt>
                <c:pt idx="4">
                  <c:v>2.0724388478174434E-5</c:v>
                </c:pt>
                <c:pt idx="5">
                  <c:v>6.7728406802546858E-6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Vol!$M$1</c:f>
              <c:strCache>
                <c:ptCount val="1"/>
                <c:pt idx="0">
                  <c:v>5528</c:v>
                </c:pt>
              </c:strCache>
            </c:strRef>
          </c:tx>
          <c:marker>
            <c:symbol val="none"/>
          </c:marker>
          <c:xVal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Vol!$M$10:$M$15</c:f>
              <c:numCache>
                <c:formatCode>General</c:formatCode>
                <c:ptCount val="6"/>
                <c:pt idx="0">
                  <c:v>8.3194675540765382E-4</c:v>
                </c:pt>
                <c:pt idx="1">
                  <c:v>3.0157250393027642E-4</c:v>
                </c:pt>
                <c:pt idx="2">
                  <c:v>1.4478639964703911E-4</c:v>
                </c:pt>
                <c:pt idx="3">
                  <c:v>6.3738577914815211E-5</c:v>
                </c:pt>
                <c:pt idx="4">
                  <c:v>1.8147920234114422E-5</c:v>
                </c:pt>
                <c:pt idx="5">
                  <c:v>6.1835233859965476E-6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89536"/>
        <c:axId val="156691072"/>
      </c:scatterChart>
      <c:valAx>
        <c:axId val="156689536"/>
        <c:scaling>
          <c:orientation val="minMax"/>
          <c:max val="200000"/>
        </c:scaling>
        <c:delete val="0"/>
        <c:axPos val="b"/>
        <c:numFmt formatCode="General" sourceLinked="1"/>
        <c:majorTickMark val="out"/>
        <c:minorTickMark val="none"/>
        <c:tickLblPos val="nextTo"/>
        <c:crossAx val="156691072"/>
        <c:crosses val="autoZero"/>
        <c:crossBetween val="midCat"/>
      </c:valAx>
      <c:valAx>
        <c:axId val="156691072"/>
        <c:scaling>
          <c:orientation val="minMax"/>
          <c:max val="2.0000000000000006E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89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0.1kohm</a:t>
            </a:r>
            <a:endParaRPr lang="zh-TW" altLang="en-US"/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Vol!$J$1</c:f>
              <c:strCache>
                <c:ptCount val="1"/>
                <c:pt idx="0">
                  <c:v>5549</c:v>
                </c:pt>
              </c:strCache>
            </c:strRef>
          </c:tx>
          <c:marker>
            <c:symbol val="none"/>
          </c:marker>
          <c:xVal>
            <c:numRef>
              <c:f>Vol!$D$18:$D$23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Vol!$J$18:$J$23</c:f>
              <c:numCache>
                <c:formatCode>General</c:formatCode>
                <c:ptCount val="6"/>
                <c:pt idx="0">
                  <c:v>1.0504201680672268E-3</c:v>
                </c:pt>
                <c:pt idx="1">
                  <c:v>7.2503748974337226E-4</c:v>
                </c:pt>
                <c:pt idx="2">
                  <c:v>5.1411551411551101E-4</c:v>
                </c:pt>
                <c:pt idx="3">
                  <c:v>2.3007746010940798E-4</c:v>
                </c:pt>
                <c:pt idx="4">
                  <c:v>2.3083667016771456E-5</c:v>
                </c:pt>
                <c:pt idx="5">
                  <c:v>2.0200272078813075E-6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Vol!$K$1</c:f>
              <c:strCache>
                <c:ptCount val="1"/>
                <c:pt idx="0">
                  <c:v>5539</c:v>
                </c:pt>
              </c:strCache>
            </c:strRef>
          </c:tx>
          <c:marker>
            <c:symbol val="none"/>
          </c:marker>
          <c:xVal>
            <c:numRef>
              <c:f>Vol!$D$18:$D$23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Vol!$K$18:$K$23</c:f>
              <c:numCache>
                <c:formatCode>General</c:formatCode>
                <c:ptCount val="6"/>
                <c:pt idx="0">
                  <c:v>1.6611295681063123E-3</c:v>
                </c:pt>
                <c:pt idx="1">
                  <c:v>1.3586399245313974E-3</c:v>
                </c:pt>
                <c:pt idx="2">
                  <c:v>9.9510429970199794E-4</c:v>
                </c:pt>
                <c:pt idx="3">
                  <c:v>2.8991577085950927E-4</c:v>
                </c:pt>
                <c:pt idx="4">
                  <c:v>1.3636486475629292E-5</c:v>
                </c:pt>
                <c:pt idx="5">
                  <c:v>7.92222499001376E-7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Vol!$L$1</c:f>
              <c:strCache>
                <c:ptCount val="1"/>
                <c:pt idx="0">
                  <c:v>5537</c:v>
                </c:pt>
              </c:strCache>
            </c:strRef>
          </c:tx>
          <c:marker>
            <c:symbol val="none"/>
          </c:marker>
          <c:xVal>
            <c:numRef>
              <c:f>Vol!$D$18:$D$23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Vol!$L$18:$L$23</c:f>
              <c:numCache>
                <c:formatCode>General</c:formatCode>
                <c:ptCount val="6"/>
                <c:pt idx="0">
                  <c:v>3.105590062111801E-3</c:v>
                </c:pt>
                <c:pt idx="1">
                  <c:v>1.79168657429527E-3</c:v>
                </c:pt>
                <c:pt idx="2">
                  <c:v>9.2011163439734654E-4</c:v>
                </c:pt>
                <c:pt idx="3">
                  <c:v>2.3225936302904949E-4</c:v>
                </c:pt>
                <c:pt idx="4">
                  <c:v>1.6199884152728009E-5</c:v>
                </c:pt>
                <c:pt idx="5">
                  <c:v>1.7565698284234888E-6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Vol!$M$1</c:f>
              <c:strCache>
                <c:ptCount val="1"/>
                <c:pt idx="0">
                  <c:v>5528</c:v>
                </c:pt>
              </c:strCache>
            </c:strRef>
          </c:tx>
          <c:marker>
            <c:symbol val="none"/>
          </c:marker>
          <c:xVal>
            <c:numRef>
              <c:f>Vol!$D$18:$D$23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Vol!$M$18:$M$23</c:f>
              <c:numCache>
                <c:formatCode>General</c:formatCode>
                <c:ptCount val="6"/>
                <c:pt idx="0">
                  <c:v>8.1967213114754103E-3</c:v>
                </c:pt>
                <c:pt idx="1">
                  <c:v>2.7929568913175463E-3</c:v>
                </c:pt>
                <c:pt idx="2">
                  <c:v>1.0482202598385167E-3</c:v>
                </c:pt>
                <c:pt idx="3">
                  <c:v>2.1060398177958744E-4</c:v>
                </c:pt>
                <c:pt idx="4">
                  <c:v>1.4770948854262124E-5</c:v>
                </c:pt>
                <c:pt idx="5">
                  <c:v>1.8376426162330351E-6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02816"/>
        <c:axId val="156404352"/>
      </c:scatterChart>
      <c:valAx>
        <c:axId val="156402816"/>
        <c:scaling>
          <c:orientation val="minMax"/>
          <c:max val="200000"/>
        </c:scaling>
        <c:delete val="0"/>
        <c:axPos val="b"/>
        <c:numFmt formatCode="General" sourceLinked="1"/>
        <c:majorTickMark val="out"/>
        <c:minorTickMark val="none"/>
        <c:tickLblPos val="nextTo"/>
        <c:crossAx val="156404352"/>
        <c:crosses val="autoZero"/>
        <c:crossBetween val="midCat"/>
      </c:valAx>
      <c:valAx>
        <c:axId val="156404352"/>
        <c:scaling>
          <c:orientation val="minMax"/>
          <c:max val="2.0000000000000006E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02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5528</a:t>
            </a:r>
            <a:endParaRPr lang="zh-TW" altLang="en-US"/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Vol!$D$9:$E$9</c:f>
              <c:strCache>
                <c:ptCount val="1"/>
                <c:pt idx="0">
                  <c:v>0.01 kohm</c:v>
                </c:pt>
              </c:strCache>
            </c:strRef>
          </c:tx>
          <c:marker>
            <c:symbol val="none"/>
          </c:marker>
          <c:xVal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Vol!$H$10:$H$15</c:f>
              <c:numCache>
                <c:formatCode>General</c:formatCode>
                <c:ptCount val="6"/>
                <c:pt idx="0">
                  <c:v>8.3194675540765387E-3</c:v>
                </c:pt>
                <c:pt idx="1">
                  <c:v>3.5460992907801414E-2</c:v>
                </c:pt>
                <c:pt idx="2">
                  <c:v>0.16576875259013663</c:v>
                </c:pt>
                <c:pt idx="3">
                  <c:v>0.73941595382347347</c:v>
                </c:pt>
                <c:pt idx="4">
                  <c:v>2.3727287748937713</c:v>
                </c:pt>
                <c:pt idx="5">
                  <c:v>2.9910811134934261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Vol!$D$17:$E$17</c:f>
              <c:strCache>
                <c:ptCount val="1"/>
                <c:pt idx="0">
                  <c:v>0.1 kohm</c:v>
                </c:pt>
              </c:strCache>
            </c:strRef>
          </c:tx>
          <c:marker>
            <c:symbol val="none"/>
          </c:marker>
          <c:xVal>
            <c:numRef>
              <c:f>Vol!$D$18:$D$23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Vol!$H$18:$H$23</c:f>
              <c:numCache>
                <c:formatCode>General</c:formatCode>
                <c:ptCount val="6"/>
                <c:pt idx="0">
                  <c:v>8.1967213114754106E-2</c:v>
                </c:pt>
                <c:pt idx="1">
                  <c:v>0.33333333333333331</c:v>
                </c:pt>
                <c:pt idx="2">
                  <c:v>1.2767315671879982</c:v>
                </c:pt>
                <c:pt idx="3">
                  <c:v>3.172167403204285</c:v>
                </c:pt>
                <c:pt idx="4">
                  <c:v>4.5015528000878762</c:v>
                </c:pt>
                <c:pt idx="5">
                  <c:v>4.6853170617111797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Vol!$D$25:$E$25</c:f>
              <c:strCache>
                <c:ptCount val="1"/>
                <c:pt idx="0">
                  <c:v>1 kohm</c:v>
                </c:pt>
              </c:strCache>
            </c:strRef>
          </c:tx>
          <c:marker>
            <c:symbol val="none"/>
          </c:marker>
          <c:xVal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Vol!$H$26:$H$31</c:f>
              <c:numCache>
                <c:formatCode>General</c:formatCode>
                <c:ptCount val="6"/>
                <c:pt idx="0">
                  <c:v>0.71428571428571419</c:v>
                </c:pt>
                <c:pt idx="1">
                  <c:v>2.083333333333333</c:v>
                </c:pt>
                <c:pt idx="2">
                  <c:v>3.8710926158908343</c:v>
                </c:pt>
                <c:pt idx="3">
                  <c:v>4.7275917322693886</c:v>
                </c:pt>
                <c:pt idx="4">
                  <c:v>4.9452424010742675</c:v>
                </c:pt>
                <c:pt idx="5">
                  <c:v>4.9666422240393864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77632"/>
        <c:axId val="157889280"/>
      </c:scatterChart>
      <c:valAx>
        <c:axId val="16587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889280"/>
        <c:crosses val="autoZero"/>
        <c:crossBetween val="midCat"/>
      </c:valAx>
      <c:valAx>
        <c:axId val="15788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87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5549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光敏!$B$7:$B$12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光敏!$C$7:$C$12</c:f>
              <c:numCache>
                <c:formatCode>General</c:formatCode>
                <c:ptCount val="6"/>
                <c:pt idx="0">
                  <c:v>45</c:v>
                </c:pt>
                <c:pt idx="1">
                  <c:v>9</c:v>
                </c:pt>
                <c:pt idx="2">
                  <c:v>1.7999999999999989</c:v>
                </c:pt>
                <c:pt idx="3">
                  <c:v>0.35999999999999943</c:v>
                </c:pt>
                <c:pt idx="4">
                  <c:v>7.1999999999999814E-2</c:v>
                </c:pt>
                <c:pt idx="5">
                  <c:v>4.4352852792804098E-2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光敏!$B$7:$B$12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光敏!$C$13:$C$18</c:f>
              <c:numCache>
                <c:formatCode>General</c:formatCode>
                <c:ptCount val="6"/>
                <c:pt idx="0">
                  <c:v>140</c:v>
                </c:pt>
                <c:pt idx="1">
                  <c:v>22</c:v>
                </c:pt>
                <c:pt idx="2">
                  <c:v>3.4571428571428657</c:v>
                </c:pt>
                <c:pt idx="3">
                  <c:v>0.54326530612245016</c:v>
                </c:pt>
                <c:pt idx="4">
                  <c:v>8.537026239067079E-2</c:v>
                </c:pt>
                <c:pt idx="5">
                  <c:v>4.8906569050429595E-2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87104"/>
        <c:axId val="149885696"/>
      </c:lineChart>
      <c:catAx>
        <c:axId val="1286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885696"/>
        <c:crosses val="autoZero"/>
        <c:auto val="1"/>
        <c:lblAlgn val="ctr"/>
        <c:lblOffset val="100"/>
        <c:noMultiLvlLbl val="0"/>
      </c:catAx>
      <c:valAx>
        <c:axId val="149885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5539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光敏!$B$13:$B$18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光敏!$D$7:$D$12</c:f>
              <c:numCache>
                <c:formatCode>General</c:formatCode>
                <c:ptCount val="6"/>
                <c:pt idx="0">
                  <c:v>30</c:v>
                </c:pt>
                <c:pt idx="1">
                  <c:v>5</c:v>
                </c:pt>
                <c:pt idx="2">
                  <c:v>0.83333333333333359</c:v>
                </c:pt>
                <c:pt idx="3">
                  <c:v>0.13888888888888878</c:v>
                </c:pt>
                <c:pt idx="4">
                  <c:v>2.3148148148148116E-2</c:v>
                </c:pt>
                <c:pt idx="5">
                  <c:v>1.3497998814311943E-2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光敏!$B$13:$B$18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光敏!$D$13:$D$18</c:f>
              <c:numCache>
                <c:formatCode>General</c:formatCode>
                <c:ptCount val="6"/>
                <c:pt idx="0">
                  <c:v>90</c:v>
                </c:pt>
                <c:pt idx="1">
                  <c:v>12</c:v>
                </c:pt>
                <c:pt idx="2">
                  <c:v>1.6000000000000028</c:v>
                </c:pt>
                <c:pt idx="3">
                  <c:v>0.21333333333333362</c:v>
                </c:pt>
                <c:pt idx="4">
                  <c:v>2.844444444444446E-2</c:v>
                </c:pt>
                <c:pt idx="5">
                  <c:v>1.5508784721512535E-2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10656"/>
        <c:axId val="149912192"/>
      </c:lineChart>
      <c:catAx>
        <c:axId val="1499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912192"/>
        <c:crosses val="autoZero"/>
        <c:auto val="1"/>
        <c:lblAlgn val="ctr"/>
        <c:lblOffset val="100"/>
        <c:noMultiLvlLbl val="0"/>
      </c:catAx>
      <c:valAx>
        <c:axId val="149912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991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5528</a:t>
            </a:r>
            <a:endParaRPr lang="zh-TW" alt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光敏!$B$13:$B$18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光敏!$F$7:$F$12</c:f>
              <c:numCache>
                <c:formatCode>General</c:formatCode>
                <c:ptCount val="6"/>
                <c:pt idx="0">
                  <c:v>8</c:v>
                </c:pt>
                <c:pt idx="1">
                  <c:v>0.9</c:v>
                </c:pt>
                <c:pt idx="2">
                  <c:v>0.10124999999999994</c:v>
                </c:pt>
                <c:pt idx="3">
                  <c:v>1.1390624999999986E-2</c:v>
                </c:pt>
                <c:pt idx="4">
                  <c:v>1.2814453124999972E-3</c:v>
                </c:pt>
                <c:pt idx="5">
                  <c:v>6.6384780671261822E-4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光敏!$B$13:$B$18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光敏!$F$13:$F$18</c:f>
              <c:numCache>
                <c:formatCode>General</c:formatCode>
                <c:ptCount val="6"/>
                <c:pt idx="0">
                  <c:v>20</c:v>
                </c:pt>
                <c:pt idx="1">
                  <c:v>3.7</c:v>
                </c:pt>
                <c:pt idx="2">
                  <c:v>0.68450000000000044</c:v>
                </c:pt>
                <c:pt idx="3">
                  <c:v>0.12663250000000004</c:v>
                </c:pt>
                <c:pt idx="4">
                  <c:v>2.3427012499999997E-2</c:v>
                </c:pt>
                <c:pt idx="5">
                  <c:v>1.4096575374306138E-2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37152"/>
        <c:axId val="149943040"/>
      </c:lineChart>
      <c:catAx>
        <c:axId val="14993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943040"/>
        <c:crosses val="autoZero"/>
        <c:auto val="1"/>
        <c:lblAlgn val="ctr"/>
        <c:lblOffset val="100"/>
        <c:noMultiLvlLbl val="0"/>
      </c:catAx>
      <c:valAx>
        <c:axId val="14994304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93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5539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Vol!$D$25:$E$25</c:f>
              <c:strCache>
                <c:ptCount val="1"/>
                <c:pt idx="0">
                  <c:v>1 kohm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Vol!$F$26:$F$31</c:f>
              <c:numCache>
                <c:formatCode>General</c:formatCode>
                <c:ptCount val="6"/>
                <c:pt idx="0">
                  <c:v>0.16129032258064516</c:v>
                </c:pt>
                <c:pt idx="1">
                  <c:v>1.1111111111111112</c:v>
                </c:pt>
                <c:pt idx="2">
                  <c:v>3.6144578313252977</c:v>
                </c:pt>
                <c:pt idx="3">
                  <c:v>4.8205677557578994</c:v>
                </c:pt>
                <c:pt idx="4">
                  <c:v>4.9867942300943797</c:v>
                </c:pt>
                <c:pt idx="5">
                  <c:v>4.994978084230727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Vol!$D$33:$E$33</c:f>
              <c:strCache>
                <c:ptCount val="1"/>
                <c:pt idx="0">
                  <c:v>10 kohm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Vol!$F$34:$F$39</c:f>
              <c:numCache>
                <c:formatCode>General</c:formatCode>
                <c:ptCount val="6"/>
                <c:pt idx="0">
                  <c:v>1.25</c:v>
                </c:pt>
                <c:pt idx="1">
                  <c:v>3.7037037037037033</c:v>
                </c:pt>
                <c:pt idx="2">
                  <c:v>4.8154093097913311</c:v>
                </c:pt>
                <c:pt idx="3">
                  <c:v>4.9814579066806886</c:v>
                </c:pt>
                <c:pt idx="4">
                  <c:v>4.9986762764675277</c:v>
                </c:pt>
                <c:pt idx="5">
                  <c:v>4.9994973540588692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Vol!$D$41:$E$41</c:f>
              <c:strCache>
                <c:ptCount val="1"/>
                <c:pt idx="0">
                  <c:v>100 kohm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Vol!$E$42:$E$47</c:f>
              <c:numCache>
                <c:formatCode>General</c:formatCode>
                <c:ptCount val="6"/>
                <c:pt idx="0">
                  <c:v>3.3898305084745761</c:v>
                </c:pt>
                <c:pt idx="1">
                  <c:v>4.694835680751174</c:v>
                </c:pt>
                <c:pt idx="2">
                  <c:v>4.9589118730518553</c:v>
                </c:pt>
                <c:pt idx="3">
                  <c:v>4.9954225617750261</c:v>
                </c:pt>
                <c:pt idx="4">
                  <c:v>4.9996657657842283</c:v>
                </c:pt>
                <c:pt idx="5">
                  <c:v>4.9998861596855422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71552"/>
        <c:axId val="152244224"/>
      </c:lineChart>
      <c:catAx>
        <c:axId val="1500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244224"/>
        <c:crosses val="autoZero"/>
        <c:auto val="1"/>
        <c:lblAlgn val="ctr"/>
        <c:lblOffset val="100"/>
        <c:noMultiLvlLbl val="0"/>
      </c:catAx>
      <c:valAx>
        <c:axId val="1522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0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5537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692038495188099E-2"/>
          <c:y val="5.0925925925925923E-2"/>
          <c:w val="0.915530183727034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Vol!$D$25:$E$25</c:f>
              <c:strCache>
                <c:ptCount val="1"/>
                <c:pt idx="0">
                  <c:v>1 kohm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Vol!$G$26:$G$31</c:f>
              <c:numCache>
                <c:formatCode>General</c:formatCode>
                <c:ptCount val="6"/>
                <c:pt idx="0">
                  <c:v>0.29411764705882354</c:v>
                </c:pt>
                <c:pt idx="1">
                  <c:v>1.4285714285714284</c:v>
                </c:pt>
                <c:pt idx="2">
                  <c:v>3.597122302158271</c:v>
                </c:pt>
                <c:pt idx="3">
                  <c:v>4.7137200678775679</c:v>
                </c:pt>
                <c:pt idx="4">
                  <c:v>4.9532435820272545</c:v>
                </c:pt>
                <c:pt idx="5">
                  <c:v>4.9732061124175253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Vol!$D$33:$E$33</c:f>
              <c:strCache>
                <c:ptCount val="1"/>
                <c:pt idx="0">
                  <c:v>10 kohm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Vol!$G$34:$G$39</c:f>
              <c:numCache>
                <c:formatCode>General</c:formatCode>
                <c:ptCount val="6"/>
                <c:pt idx="0">
                  <c:v>1.9230769230769231</c:v>
                </c:pt>
                <c:pt idx="1">
                  <c:v>4</c:v>
                </c:pt>
                <c:pt idx="2">
                  <c:v>4.8123195380173236</c:v>
                </c:pt>
                <c:pt idx="3">
                  <c:v>4.9698166468978409</c:v>
                </c:pt>
                <c:pt idx="4">
                  <c:v>4.9952846732810743</c:v>
                </c:pt>
                <c:pt idx="5">
                  <c:v>4.9973076261927503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Vol!$D$41:$E$41</c:f>
              <c:strCache>
                <c:ptCount val="1"/>
                <c:pt idx="0">
                  <c:v>100 kohm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Vol!$G$42:$G$47</c:f>
              <c:numCache>
                <c:formatCode>General</c:formatCode>
                <c:ptCount val="6"/>
                <c:pt idx="0">
                  <c:v>4.3103448275862064</c:v>
                </c:pt>
                <c:pt idx="1">
                  <c:v>4.8780487804878048</c:v>
                </c:pt>
                <c:pt idx="2">
                  <c:v>4.9805757545572265</c:v>
                </c:pt>
                <c:pt idx="3">
                  <c:v>4.9969651764828162</c:v>
                </c:pt>
                <c:pt idx="4">
                  <c:v>4.9995280667706217</c:v>
                </c:pt>
                <c:pt idx="5">
                  <c:v>4.9997306320762291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70720"/>
        <c:axId val="152272256"/>
      </c:lineChart>
      <c:catAx>
        <c:axId val="1522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272256"/>
        <c:crosses val="autoZero"/>
        <c:auto val="1"/>
        <c:lblAlgn val="ctr"/>
        <c:lblOffset val="100"/>
        <c:noMultiLvlLbl val="0"/>
      </c:catAx>
      <c:valAx>
        <c:axId val="1522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27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5528</a:t>
            </a:r>
            <a:endParaRPr lang="zh-TW" alt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Vol!$D$25:$E$25</c:f>
              <c:strCache>
                <c:ptCount val="1"/>
                <c:pt idx="0">
                  <c:v>1 kohm</c:v>
                </c:pt>
              </c:strCache>
            </c:strRef>
          </c:tx>
          <c:marker>
            <c:symbol val="none"/>
          </c:marker>
          <c:cat>
            <c:numRef>
              <c:f>Vol!$D$42:$D$47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Vol!$H$26:$H$31</c:f>
              <c:numCache>
                <c:formatCode>General</c:formatCode>
                <c:ptCount val="6"/>
                <c:pt idx="0">
                  <c:v>0.71428571428571419</c:v>
                </c:pt>
                <c:pt idx="1">
                  <c:v>2.083333333333333</c:v>
                </c:pt>
                <c:pt idx="2">
                  <c:v>3.8710926158908343</c:v>
                </c:pt>
                <c:pt idx="3">
                  <c:v>4.7275917322693886</c:v>
                </c:pt>
                <c:pt idx="4">
                  <c:v>4.9452424010742675</c:v>
                </c:pt>
                <c:pt idx="5">
                  <c:v>4.9666422240393864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Vol!$D$33:$E$33</c:f>
              <c:strCache>
                <c:ptCount val="1"/>
                <c:pt idx="0">
                  <c:v>10 kohm</c:v>
                </c:pt>
              </c:strCache>
            </c:strRef>
          </c:tx>
          <c:marker>
            <c:symbol val="none"/>
          </c:marker>
          <c:cat>
            <c:numRef>
              <c:f>Vol!$D$42:$D$47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Vol!$H$34:$H$39</c:f>
              <c:numCache>
                <c:formatCode>General</c:formatCode>
                <c:ptCount val="6"/>
                <c:pt idx="0">
                  <c:v>3.125</c:v>
                </c:pt>
                <c:pt idx="1">
                  <c:v>4.3859649122807012</c:v>
                </c:pt>
                <c:pt idx="2">
                  <c:v>4.8583192644504631</c:v>
                </c:pt>
                <c:pt idx="3">
                  <c:v>4.9713545887948722</c:v>
                </c:pt>
                <c:pt idx="4">
                  <c:v>4.9944697317494802</c:v>
                </c:pt>
                <c:pt idx="5">
                  <c:v>4.9966440720713816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Vol!$D$41:$E$41</c:f>
              <c:strCache>
                <c:ptCount val="1"/>
                <c:pt idx="0">
                  <c:v>100 kohm</c:v>
                </c:pt>
              </c:strCache>
            </c:strRef>
          </c:tx>
          <c:marker>
            <c:symbol val="none"/>
          </c:marker>
          <c:cat>
            <c:numRef>
              <c:f>Vol!$D$42:$D$47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Vol!$H$42:$H$47</c:f>
              <c:numCache>
                <c:formatCode>General</c:formatCode>
                <c:ptCount val="6"/>
                <c:pt idx="0">
                  <c:v>4.716981132075472</c:v>
                </c:pt>
                <c:pt idx="1">
                  <c:v>4.9309664694280073</c:v>
                </c:pt>
                <c:pt idx="2">
                  <c:v>4.9854611489244496</c:v>
                </c:pt>
                <c:pt idx="3">
                  <c:v>4.9971206122552125</c:v>
                </c:pt>
                <c:pt idx="4">
                  <c:v>4.9994464221167938</c:v>
                </c:pt>
                <c:pt idx="5">
                  <c:v>4.9996642043640662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12000"/>
        <c:axId val="156113536"/>
      </c:lineChart>
      <c:catAx>
        <c:axId val="1561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113536"/>
        <c:crosses val="autoZero"/>
        <c:auto val="1"/>
        <c:lblAlgn val="ctr"/>
        <c:lblOffset val="100"/>
        <c:noMultiLvlLbl val="0"/>
      </c:catAx>
      <c:valAx>
        <c:axId val="1561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12000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5549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Vol!$D$25:$E$25</c:f>
              <c:strCache>
                <c:ptCount val="1"/>
                <c:pt idx="0">
                  <c:v>1 kohm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Vol!$E$26:$E$31</c:f>
              <c:numCache>
                <c:formatCode>General</c:formatCode>
                <c:ptCount val="6"/>
                <c:pt idx="0">
                  <c:v>0.10309278350515463</c:v>
                </c:pt>
                <c:pt idx="1">
                  <c:v>0.66666666666666663</c:v>
                </c:pt>
                <c:pt idx="2">
                  <c:v>2.7343749999999929</c:v>
                </c:pt>
                <c:pt idx="3">
                  <c:v>4.5802953823144481</c:v>
                </c:pt>
                <c:pt idx="4">
                  <c:v>4.9667963150136245</c:v>
                </c:pt>
                <c:pt idx="5">
                  <c:v>4.9886415708875909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Vol!$D$33:$E$33</c:f>
              <c:strCache>
                <c:ptCount val="1"/>
                <c:pt idx="0">
                  <c:v>10 kohm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Vol!$E$34:$E$39</c:f>
              <c:numCache>
                <c:formatCode>General</c:formatCode>
                <c:ptCount val="6"/>
                <c:pt idx="0">
                  <c:v>0.86956521739130432</c:v>
                </c:pt>
                <c:pt idx="1">
                  <c:v>3.0303030303030303</c:v>
                </c:pt>
                <c:pt idx="2">
                  <c:v>4.6174142480211069</c:v>
                </c:pt>
                <c:pt idx="3">
                  <c:v>4.9545996885680195</c:v>
                </c:pt>
                <c:pt idx="4">
                  <c:v>4.9966596674584602</c:v>
                </c:pt>
                <c:pt idx="5">
                  <c:v>4.9988618300807373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Vol!$D$41:$E$41</c:f>
              <c:strCache>
                <c:ptCount val="1"/>
                <c:pt idx="0">
                  <c:v>100 kohm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Vol!$E$42:$E$47</c:f>
              <c:numCache>
                <c:formatCode>General</c:formatCode>
                <c:ptCount val="6"/>
                <c:pt idx="0">
                  <c:v>3.3898305084745761</c:v>
                </c:pt>
                <c:pt idx="1">
                  <c:v>4.694835680751174</c:v>
                </c:pt>
                <c:pt idx="2">
                  <c:v>4.9589118730518553</c:v>
                </c:pt>
                <c:pt idx="3">
                  <c:v>4.9954225617750261</c:v>
                </c:pt>
                <c:pt idx="4">
                  <c:v>4.9996657657842283</c:v>
                </c:pt>
                <c:pt idx="5">
                  <c:v>4.9998861596855422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68192"/>
        <c:axId val="156169728"/>
      </c:lineChart>
      <c:catAx>
        <c:axId val="1561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169728"/>
        <c:crosses val="autoZero"/>
        <c:auto val="1"/>
        <c:lblAlgn val="ctr"/>
        <c:lblOffset val="100"/>
        <c:noMultiLvlLbl val="0"/>
      </c:catAx>
      <c:valAx>
        <c:axId val="1561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1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5549</a:t>
            </a:r>
            <a:endParaRPr lang="zh-TW" altLang="en-US"/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strRef>
              <c:f>Vol!$D$17:$E$17</c:f>
              <c:strCache>
                <c:ptCount val="1"/>
                <c:pt idx="0">
                  <c:v>0.1 kohm</c:v>
                </c:pt>
              </c:strCache>
            </c:strRef>
          </c:tx>
          <c:marker>
            <c:symbol val="none"/>
          </c:marker>
          <c:xVal>
            <c:numRef>
              <c:f>Vol!$D$18:$D$23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Vol!$E$18:$E$23</c:f>
              <c:numCache>
                <c:formatCode>General</c:formatCode>
                <c:ptCount val="6"/>
                <c:pt idx="0">
                  <c:v>1.0504201680672268E-2</c:v>
                </c:pt>
                <c:pt idx="1">
                  <c:v>7.5757575757575774E-2</c:v>
                </c:pt>
                <c:pt idx="2">
                  <c:v>0.53846153846153566</c:v>
                </c:pt>
                <c:pt idx="3">
                  <c:v>2.6091586794462076</c:v>
                </c:pt>
                <c:pt idx="4">
                  <c:v>4.6866887109556385</c:v>
                </c:pt>
                <c:pt idx="5">
                  <c:v>4.8886914317437693</c:v>
                </c:pt>
              </c:numCache>
            </c:numRef>
          </c:yVal>
          <c:smooth val="1"/>
        </c:ser>
        <c:ser>
          <c:idx val="3"/>
          <c:order val="0"/>
          <c:tx>
            <c:strRef>
              <c:f>Vol!$D$9:$E$9</c:f>
              <c:strCache>
                <c:ptCount val="1"/>
                <c:pt idx="0">
                  <c:v>0.01 kohm</c:v>
                </c:pt>
              </c:strCache>
            </c:strRef>
          </c:tx>
          <c:marker>
            <c:symbol val="none"/>
          </c:marker>
          <c:xVal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Vol!$E$10:$E$15</c:f>
              <c:numCache>
                <c:formatCode>General</c:formatCode>
                <c:ptCount val="6"/>
                <c:pt idx="0">
                  <c:v>1.0524100189433804E-3</c:v>
                </c:pt>
                <c:pt idx="1">
                  <c:v>7.6804915514592934E-3</c:v>
                </c:pt>
                <c:pt idx="2">
                  <c:v>5.9625212947188755E-2</c:v>
                </c:pt>
                <c:pt idx="3">
                  <c:v>0.49196787148593957</c:v>
                </c:pt>
                <c:pt idx="4">
                  <c:v>2.9966800629040331</c:v>
                </c:pt>
                <c:pt idx="5">
                  <c:v>4.0727032499181712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Vol!$D$25:$E$25</c:f>
              <c:strCache>
                <c:ptCount val="1"/>
                <c:pt idx="0">
                  <c:v>1 kohm</c:v>
                </c:pt>
              </c:strCache>
            </c:strRef>
          </c:tx>
          <c:marker>
            <c:symbol val="none"/>
          </c:marker>
          <c:xVal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Vol!$E$26:$E$31</c:f>
              <c:numCache>
                <c:formatCode>General</c:formatCode>
                <c:ptCount val="6"/>
                <c:pt idx="0">
                  <c:v>0.10309278350515463</c:v>
                </c:pt>
                <c:pt idx="1">
                  <c:v>0.66666666666666663</c:v>
                </c:pt>
                <c:pt idx="2">
                  <c:v>2.7343749999999929</c:v>
                </c:pt>
                <c:pt idx="3">
                  <c:v>4.5802953823144481</c:v>
                </c:pt>
                <c:pt idx="4">
                  <c:v>4.9667963150136245</c:v>
                </c:pt>
                <c:pt idx="5">
                  <c:v>4.9886415708875909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99552"/>
        <c:axId val="156205440"/>
      </c:scatterChart>
      <c:valAx>
        <c:axId val="15619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205440"/>
        <c:crosses val="autoZero"/>
        <c:crossBetween val="midCat"/>
      </c:valAx>
      <c:valAx>
        <c:axId val="15620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9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182880</xdr:colOff>
      <xdr:row>14</xdr:row>
      <xdr:rowOff>167640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6</xdr:col>
      <xdr:colOff>182880</xdr:colOff>
      <xdr:row>32</xdr:row>
      <xdr:rowOff>167640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13</xdr:col>
      <xdr:colOff>182880</xdr:colOff>
      <xdr:row>32</xdr:row>
      <xdr:rowOff>167640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0</xdr:colOff>
      <xdr:row>14</xdr:row>
      <xdr:rowOff>28575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15</xdr:row>
      <xdr:rowOff>19050</xdr:rowOff>
    </xdr:from>
    <xdr:to>
      <xdr:col>28</xdr:col>
      <xdr:colOff>182880</xdr:colOff>
      <xdr:row>28</xdr:row>
      <xdr:rowOff>186690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19050</xdr:rowOff>
    </xdr:from>
    <xdr:to>
      <xdr:col>28</xdr:col>
      <xdr:colOff>182880</xdr:colOff>
      <xdr:row>44</xdr:row>
      <xdr:rowOff>91440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45</xdr:row>
      <xdr:rowOff>133350</xdr:rowOff>
    </xdr:from>
    <xdr:to>
      <xdr:col>28</xdr:col>
      <xdr:colOff>0</xdr:colOff>
      <xdr:row>59</xdr:row>
      <xdr:rowOff>95250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182880</xdr:colOff>
      <xdr:row>13</xdr:row>
      <xdr:rowOff>186690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0</xdr:colOff>
      <xdr:row>14</xdr:row>
      <xdr:rowOff>152400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16</xdr:row>
      <xdr:rowOff>9525</xdr:rowOff>
    </xdr:from>
    <xdr:to>
      <xdr:col>21</xdr:col>
      <xdr:colOff>0</xdr:colOff>
      <xdr:row>30</xdr:row>
      <xdr:rowOff>66675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31</xdr:row>
      <xdr:rowOff>9525</xdr:rowOff>
    </xdr:from>
    <xdr:to>
      <xdr:col>21</xdr:col>
      <xdr:colOff>0</xdr:colOff>
      <xdr:row>45</xdr:row>
      <xdr:rowOff>66675</xdr:rowOff>
    </xdr:to>
    <xdr:graphicFrame macro="">
      <xdr:nvGraphicFramePr>
        <xdr:cNvPr id="35" name="圖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14</xdr:col>
      <xdr:colOff>438150</xdr:colOff>
      <xdr:row>38</xdr:row>
      <xdr:rowOff>66675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14</xdr:col>
      <xdr:colOff>438150</xdr:colOff>
      <xdr:row>53</xdr:row>
      <xdr:rowOff>9525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14</xdr:col>
      <xdr:colOff>438150</xdr:colOff>
      <xdr:row>67</xdr:row>
      <xdr:rowOff>142875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46</xdr:row>
      <xdr:rowOff>0</xdr:rowOff>
    </xdr:from>
    <xdr:to>
      <xdr:col>21</xdr:col>
      <xdr:colOff>0</xdr:colOff>
      <xdr:row>59</xdr:row>
      <xdr:rowOff>142875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U19" sqref="U17:U19"/>
    </sheetView>
  </sheetViews>
  <sheetFormatPr defaultRowHeight="15.75" x14ac:dyDescent="0.25"/>
  <sheetData>
    <row r="1" spans="1:6" ht="15.6" x14ac:dyDescent="0.3">
      <c r="C1">
        <v>5549</v>
      </c>
      <c r="D1">
        <v>5539</v>
      </c>
      <c r="E1">
        <v>5537</v>
      </c>
      <c r="F1">
        <v>5528</v>
      </c>
    </row>
    <row r="2" spans="1:6" x14ac:dyDescent="0.25">
      <c r="A2" s="5" t="s">
        <v>0</v>
      </c>
      <c r="B2">
        <v>10</v>
      </c>
      <c r="C2">
        <v>45</v>
      </c>
      <c r="D2">
        <v>30</v>
      </c>
      <c r="E2">
        <v>18</v>
      </c>
      <c r="F2">
        <v>8</v>
      </c>
    </row>
    <row r="3" spans="1:6" x14ac:dyDescent="0.25">
      <c r="A3" s="5"/>
      <c r="B3">
        <v>100</v>
      </c>
      <c r="C3">
        <v>10</v>
      </c>
      <c r="D3">
        <v>5</v>
      </c>
      <c r="E3">
        <v>3</v>
      </c>
      <c r="F3">
        <v>0.9</v>
      </c>
    </row>
    <row r="4" spans="1:6" x14ac:dyDescent="0.25">
      <c r="A4" s="5" t="s">
        <v>1</v>
      </c>
      <c r="B4">
        <v>10</v>
      </c>
      <c r="C4">
        <v>140</v>
      </c>
      <c r="D4">
        <v>90</v>
      </c>
      <c r="E4">
        <v>50</v>
      </c>
      <c r="F4">
        <v>20</v>
      </c>
    </row>
    <row r="5" spans="1:6" x14ac:dyDescent="0.25">
      <c r="A5" s="5"/>
      <c r="B5">
        <v>100</v>
      </c>
      <c r="C5">
        <v>20</v>
      </c>
      <c r="D5">
        <v>12</v>
      </c>
      <c r="E5">
        <v>8</v>
      </c>
      <c r="F5">
        <v>3.7</v>
      </c>
    </row>
    <row r="7" spans="1:6" ht="15.6" x14ac:dyDescent="0.3">
      <c r="A7" t="s">
        <v>2</v>
      </c>
      <c r="B7">
        <v>10</v>
      </c>
      <c r="C7">
        <f>C2</f>
        <v>45</v>
      </c>
      <c r="D7">
        <f>D2</f>
        <v>30</v>
      </c>
      <c r="E7">
        <f>E2</f>
        <v>18</v>
      </c>
      <c r="F7">
        <f>F2</f>
        <v>8</v>
      </c>
    </row>
    <row r="8" spans="1:6" ht="15.6" x14ac:dyDescent="0.3">
      <c r="B8">
        <v>100</v>
      </c>
      <c r="C8">
        <v>9</v>
      </c>
      <c r="D8">
        <f>D3</f>
        <v>5</v>
      </c>
      <c r="E8">
        <f>E3</f>
        <v>3</v>
      </c>
      <c r="F8">
        <f>F3</f>
        <v>0.9</v>
      </c>
    </row>
    <row r="9" spans="1:6" ht="15.6" x14ac:dyDescent="0.3">
      <c r="B9">
        <v>1000</v>
      </c>
      <c r="C9">
        <f>POWER(10,(LOG10($B9)-1)*(LOG10(C$8*1000)-LOG10(C$7*1000))+LOG10(C$7*1000))/1000</f>
        <v>1.7999999999999989</v>
      </c>
      <c r="D9">
        <f>POWER(10,(LOG10($B9)-1)*(LOG10(D$8*1000)-LOG10(D$7*1000))+LOG10(D$7*1000))/1000</f>
        <v>0.83333333333333359</v>
      </c>
      <c r="E9">
        <f>POWER(10,(LOG10($B9)-1)*(LOG10(E$8*1000)-LOG10(E$7*1000))+LOG10(E$7*1000))/1000</f>
        <v>0.50000000000000033</v>
      </c>
      <c r="F9">
        <f>POWER(10,(LOG10($B9)-1)*(LOG10(F$8*1000)-LOG10(F$7*1000))+LOG10(F$7*1000))/1000</f>
        <v>0.10124999999999994</v>
      </c>
    </row>
    <row r="10" spans="1:6" ht="15.6" x14ac:dyDescent="0.3">
      <c r="B10">
        <v>10000</v>
      </c>
      <c r="C10">
        <f t="shared" ref="C10:F12" si="0">POWER(10,(LOG10($B10)-1)*(LOG10(C$8*1000)-LOG10(C$7*1000))+LOG10(C$7*1000))/1000</f>
        <v>0.35999999999999943</v>
      </c>
      <c r="D10">
        <f t="shared" si="0"/>
        <v>0.13888888888888878</v>
      </c>
      <c r="E10">
        <f t="shared" si="0"/>
        <v>8.3333333333333343E-2</v>
      </c>
      <c r="F10">
        <f t="shared" si="0"/>
        <v>1.1390624999999986E-2</v>
      </c>
    </row>
    <row r="11" spans="1:6" ht="15.6" x14ac:dyDescent="0.3">
      <c r="B11">
        <v>100000</v>
      </c>
      <c r="C11">
        <f t="shared" si="0"/>
        <v>7.1999999999999814E-2</v>
      </c>
      <c r="D11">
        <f t="shared" si="0"/>
        <v>2.3148148148148116E-2</v>
      </c>
      <c r="E11">
        <f t="shared" si="0"/>
        <v>1.3888888888888873E-2</v>
      </c>
      <c r="F11">
        <f t="shared" si="0"/>
        <v>1.2814453124999972E-3</v>
      </c>
    </row>
    <row r="12" spans="1:6" ht="15.6" x14ac:dyDescent="0.3">
      <c r="B12">
        <v>200000</v>
      </c>
      <c r="C12">
        <f t="shared" si="0"/>
        <v>4.4352852792804098E-2</v>
      </c>
      <c r="D12">
        <f t="shared" si="0"/>
        <v>1.3497998814311943E-2</v>
      </c>
      <c r="E12">
        <f t="shared" si="0"/>
        <v>8.0987992885871701E-3</v>
      </c>
      <c r="F12">
        <f t="shared" si="0"/>
        <v>6.6384780671261822E-4</v>
      </c>
    </row>
    <row r="13" spans="1:6" ht="15.6" x14ac:dyDescent="0.3">
      <c r="A13" t="s">
        <v>1</v>
      </c>
      <c r="B13">
        <v>10</v>
      </c>
      <c r="C13">
        <f>C4</f>
        <v>140</v>
      </c>
      <c r="D13">
        <f>D4</f>
        <v>90</v>
      </c>
      <c r="E13">
        <f>E4</f>
        <v>50</v>
      </c>
      <c r="F13">
        <f>F4</f>
        <v>20</v>
      </c>
    </row>
    <row r="14" spans="1:6" ht="15.6" x14ac:dyDescent="0.3">
      <c r="B14">
        <v>100</v>
      </c>
      <c r="C14">
        <v>22</v>
      </c>
      <c r="D14">
        <f>D5</f>
        <v>12</v>
      </c>
      <c r="E14">
        <f>E5</f>
        <v>8</v>
      </c>
      <c r="F14">
        <f>F5</f>
        <v>3.7</v>
      </c>
    </row>
    <row r="15" spans="1:6" ht="15.6" x14ac:dyDescent="0.3">
      <c r="B15">
        <v>1000</v>
      </c>
      <c r="C15">
        <f>POWER(10,(LOG10($B15)-1)*(LOG10(C$14*1000)-LOG10(C$13*1000))+LOG10(C$13*1000))/1000</f>
        <v>3.4571428571428657</v>
      </c>
      <c r="D15">
        <f>POWER(10,(LOG10($B15)-1)*(LOG10(D$14*1000)-LOG10(D$13*1000))+LOG10(D$13*1000))/1000</f>
        <v>1.6000000000000028</v>
      </c>
      <c r="E15">
        <f>POWER(10,(LOG10($B15)-1)*(LOG10(E$14*1000)-LOG10(E$13*1000))+LOG10(E$13*1000))/1000</f>
        <v>1.2800000000000022</v>
      </c>
      <c r="F15">
        <f>POWER(10,(LOG10($B15)-1)*(LOG10(F$14*1000)-LOG10(F$13*1000))+LOG10(F$13*1000))/1000</f>
        <v>0.68450000000000044</v>
      </c>
    </row>
    <row r="16" spans="1:6" ht="15.6" x14ac:dyDescent="0.3">
      <c r="B16">
        <v>10000</v>
      </c>
      <c r="C16">
        <f t="shared" ref="C16:F18" si="1">POWER(10,(LOG10($B16)-1)*(LOG10(C$14*1000)-LOG10(C$13*1000))+LOG10(C$13*1000))/1000</f>
        <v>0.54326530612245016</v>
      </c>
      <c r="D16">
        <f t="shared" si="1"/>
        <v>0.21333333333333362</v>
      </c>
      <c r="E16">
        <f t="shared" si="1"/>
        <v>0.20480000000000032</v>
      </c>
      <c r="F16">
        <f t="shared" si="1"/>
        <v>0.12663250000000004</v>
      </c>
    </row>
    <row r="17" spans="2:6" ht="15.6" x14ac:dyDescent="0.3">
      <c r="B17">
        <v>100000</v>
      </c>
      <c r="C17">
        <f t="shared" si="1"/>
        <v>8.537026239067079E-2</v>
      </c>
      <c r="D17">
        <f t="shared" si="1"/>
        <v>2.844444444444446E-2</v>
      </c>
      <c r="E17">
        <f t="shared" si="1"/>
        <v>3.2768000000000082E-2</v>
      </c>
      <c r="F17">
        <f t="shared" si="1"/>
        <v>2.3427012499999997E-2</v>
      </c>
    </row>
    <row r="18" spans="2:6" ht="15.6" x14ac:dyDescent="0.3">
      <c r="B18">
        <v>200000</v>
      </c>
      <c r="C18">
        <f t="shared" si="1"/>
        <v>4.8906569050429595E-2</v>
      </c>
      <c r="D18">
        <f t="shared" si="1"/>
        <v>1.5508784721512535E-2</v>
      </c>
      <c r="E18">
        <f t="shared" si="1"/>
        <v>1.8874096743311027E-2</v>
      </c>
      <c r="F18">
        <f t="shared" si="1"/>
        <v>1.4096575374306138E-2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J4" sqref="J4"/>
    </sheetView>
  </sheetViews>
  <sheetFormatPr defaultRowHeight="15.75" x14ac:dyDescent="0.25"/>
  <cols>
    <col min="2" max="2" width="2.88671875" customWidth="1"/>
    <col min="10" max="10" width="12.6640625" bestFit="1" customWidth="1"/>
  </cols>
  <sheetData>
    <row r="1" spans="1:13" ht="15.6" x14ac:dyDescent="0.3">
      <c r="D1" t="s">
        <v>3</v>
      </c>
      <c r="E1">
        <f>光敏!C1</f>
        <v>5549</v>
      </c>
      <c r="F1">
        <f>光敏!D1</f>
        <v>5539</v>
      </c>
      <c r="G1">
        <f>光敏!E1</f>
        <v>5537</v>
      </c>
      <c r="H1">
        <v>5528</v>
      </c>
      <c r="J1">
        <f>E1</f>
        <v>5549</v>
      </c>
      <c r="K1">
        <f t="shared" ref="K1:M1" si="0">F1</f>
        <v>5539</v>
      </c>
      <c r="L1">
        <f t="shared" si="0"/>
        <v>5537</v>
      </c>
      <c r="M1">
        <f t="shared" si="0"/>
        <v>5528</v>
      </c>
    </row>
    <row r="2" spans="1:13" ht="15.6" x14ac:dyDescent="0.3">
      <c r="A2">
        <v>5</v>
      </c>
      <c r="B2" t="s">
        <v>5</v>
      </c>
      <c r="D2">
        <f>光敏!B7</f>
        <v>10</v>
      </c>
      <c r="E2">
        <f>(光敏!C13-光敏!C7)/2</f>
        <v>47.5</v>
      </c>
      <c r="F2">
        <f>(光敏!D13-光敏!D7)/2</f>
        <v>30</v>
      </c>
      <c r="G2">
        <f>(光敏!E13-光敏!E7)/2</f>
        <v>16</v>
      </c>
      <c r="H2">
        <f>(光敏!F13-光敏!F7)/2</f>
        <v>6</v>
      </c>
    </row>
    <row r="3" spans="1:13" ht="15.6" x14ac:dyDescent="0.3">
      <c r="D3">
        <f>光敏!B8</f>
        <v>100</v>
      </c>
      <c r="E3">
        <f>(光敏!C14-光敏!C8)/2</f>
        <v>6.5</v>
      </c>
      <c r="F3">
        <f>(光敏!D14-光敏!D8)/2</f>
        <v>3.5</v>
      </c>
      <c r="G3">
        <f>(光敏!E14-光敏!E8)/2</f>
        <v>2.5</v>
      </c>
      <c r="H3">
        <f>(光敏!F14-光敏!F8)/2</f>
        <v>1.4000000000000001</v>
      </c>
    </row>
    <row r="4" spans="1:13" ht="15.6" x14ac:dyDescent="0.3">
      <c r="D4">
        <f>光敏!B9</f>
        <v>1000</v>
      </c>
      <c r="E4">
        <f>(光敏!C15-光敏!C9)/2</f>
        <v>0.8285714285714334</v>
      </c>
      <c r="F4">
        <f>(光敏!D15-光敏!D9)/2</f>
        <v>0.38333333333333458</v>
      </c>
      <c r="G4">
        <f>(光敏!E15-光敏!E9)/2</f>
        <v>0.39000000000000096</v>
      </c>
      <c r="H4">
        <f>(光敏!F15-光敏!F9)/2</f>
        <v>0.29162500000000025</v>
      </c>
    </row>
    <row r="5" spans="1:13" ht="15.6" x14ac:dyDescent="0.3">
      <c r="D5">
        <f>光敏!B10</f>
        <v>10000</v>
      </c>
      <c r="E5">
        <f>(光敏!C16-光敏!C10)/2</f>
        <v>9.1632653061225366E-2</v>
      </c>
      <c r="F5">
        <f>(光敏!D16-光敏!D10)/2</f>
        <v>3.722222222222242E-2</v>
      </c>
      <c r="G5">
        <f>(光敏!E16-光敏!E10)/2</f>
        <v>6.0733333333333486E-2</v>
      </c>
      <c r="H5">
        <f>(光敏!F16-光敏!F10)/2</f>
        <v>5.7620937500000025E-2</v>
      </c>
    </row>
    <row r="6" spans="1:13" ht="15.6" x14ac:dyDescent="0.3">
      <c r="D6">
        <f>光敏!B11</f>
        <v>100000</v>
      </c>
      <c r="E6">
        <f>(光敏!C17-光敏!C11)/2</f>
        <v>6.6851311953354878E-3</v>
      </c>
      <c r="F6">
        <f>(光敏!D17-光敏!D11)/2</f>
        <v>2.648148148148172E-3</v>
      </c>
      <c r="G6">
        <f>(光敏!E17-光敏!E11)/2</f>
        <v>9.4395555555556038E-3</v>
      </c>
      <c r="H6">
        <f>(光敏!F17-光敏!F11)/2</f>
        <v>1.107278359375E-2</v>
      </c>
    </row>
    <row r="7" spans="1:13" ht="15.6" x14ac:dyDescent="0.3">
      <c r="D7">
        <v>200000</v>
      </c>
      <c r="E7">
        <f>(光敏!C18-光敏!C12)/2</f>
        <v>2.2768581288127483E-3</v>
      </c>
      <c r="F7">
        <f>(光敏!D18-光敏!D12)/2</f>
        <v>1.0053929536002959E-3</v>
      </c>
      <c r="G7">
        <f>(光敏!E18-光敏!E12)/2</f>
        <v>5.3876487273619286E-3</v>
      </c>
      <c r="H7">
        <f>(光敏!F18-光敏!F12)/2</f>
        <v>6.7163637837967596E-3</v>
      </c>
    </row>
    <row r="8" spans="1:13" ht="15.6" x14ac:dyDescent="0.3"/>
    <row r="9" spans="1:13" ht="15.6" x14ac:dyDescent="0.3">
      <c r="D9">
        <v>0.01</v>
      </c>
      <c r="E9" t="s">
        <v>4</v>
      </c>
    </row>
    <row r="10" spans="1:13" ht="15.6" x14ac:dyDescent="0.3">
      <c r="D10">
        <v>10</v>
      </c>
      <c r="E10">
        <f>$A$2*($D$9/(E2+$D$9))</f>
        <v>1.0524100189433804E-3</v>
      </c>
      <c r="F10">
        <f t="shared" ref="F10:H10" si="1">$A$2*($D$9/(F2+$D$9))</f>
        <v>1.6661112962345886E-3</v>
      </c>
      <c r="G10">
        <f t="shared" si="1"/>
        <v>3.1230480949406619E-3</v>
      </c>
      <c r="H10">
        <f t="shared" si="1"/>
        <v>8.3194675540765387E-3</v>
      </c>
      <c r="J10">
        <f>E10/$D10</f>
        <v>1.0524100189433804E-4</v>
      </c>
      <c r="K10">
        <f t="shared" ref="K10:M10" si="2">F10/$D10</f>
        <v>1.6661112962345885E-4</v>
      </c>
      <c r="L10">
        <f t="shared" si="2"/>
        <v>3.1230480949406619E-4</v>
      </c>
      <c r="M10">
        <f t="shared" si="2"/>
        <v>8.3194675540765382E-4</v>
      </c>
    </row>
    <row r="11" spans="1:13" ht="15.6" x14ac:dyDescent="0.3">
      <c r="D11">
        <v>100</v>
      </c>
      <c r="E11">
        <f t="shared" ref="E11:H15" si="3">$A$2*($D$9/(E3+$D$9))</f>
        <v>7.6804915514592934E-3</v>
      </c>
      <c r="F11">
        <f t="shared" si="3"/>
        <v>1.4245014245014245E-2</v>
      </c>
      <c r="G11">
        <f t="shared" si="3"/>
        <v>1.9920318725099605E-2</v>
      </c>
      <c r="H11">
        <f t="shared" si="3"/>
        <v>3.5460992907801414E-2</v>
      </c>
      <c r="J11">
        <f>(E11-E10)/($D11-$D10)</f>
        <v>7.3645350361287919E-5</v>
      </c>
      <c r="K11">
        <f t="shared" ref="K11:M11" si="4">(F11-F10)/($D11-$D10)</f>
        <v>1.3976558831977397E-4</v>
      </c>
      <c r="L11">
        <f t="shared" si="4"/>
        <v>1.8663634033509936E-4</v>
      </c>
      <c r="M11">
        <f t="shared" si="4"/>
        <v>3.0157250393027642E-4</v>
      </c>
    </row>
    <row r="12" spans="1:13" ht="15.6" x14ac:dyDescent="0.3">
      <c r="D12">
        <v>1000</v>
      </c>
      <c r="E12">
        <f t="shared" si="3"/>
        <v>5.9625212947188755E-2</v>
      </c>
      <c r="F12">
        <f t="shared" si="3"/>
        <v>0.12711864406779622</v>
      </c>
      <c r="G12">
        <f t="shared" si="3"/>
        <v>0.12499999999999969</v>
      </c>
      <c r="H12">
        <f t="shared" si="3"/>
        <v>0.16576875259013663</v>
      </c>
      <c r="J12">
        <f t="shared" ref="J12:J15" si="5">(E12-E11)/($D12-$D11)</f>
        <v>5.7716357106366072E-5</v>
      </c>
      <c r="K12">
        <f t="shared" ref="K12:K15" si="6">(F12-F11)/($D12-$D11)</f>
        <v>1.2541514424753552E-4</v>
      </c>
      <c r="L12">
        <f t="shared" ref="L12:L15" si="7">(G12-G11)/($D12-$D11)</f>
        <v>1.1675520141655565E-4</v>
      </c>
      <c r="M12">
        <f t="shared" ref="M12:M15" si="8">(H12-H11)/($D12-$D11)</f>
        <v>1.4478639964703911E-4</v>
      </c>
    </row>
    <row r="13" spans="1:13" ht="15.6" x14ac:dyDescent="0.3">
      <c r="D13">
        <v>10000</v>
      </c>
      <c r="E13">
        <f t="shared" si="3"/>
        <v>0.49196787148593957</v>
      </c>
      <c r="F13">
        <f t="shared" si="3"/>
        <v>1.0588235294117603</v>
      </c>
      <c r="G13">
        <f t="shared" si="3"/>
        <v>0.70688030160226056</v>
      </c>
      <c r="H13">
        <f t="shared" si="3"/>
        <v>0.73941595382347347</v>
      </c>
      <c r="J13">
        <f t="shared" si="5"/>
        <v>4.8038073170972316E-5</v>
      </c>
      <c r="K13">
        <f t="shared" si="6"/>
        <v>1.0352276503821822E-4</v>
      </c>
      <c r="L13">
        <f t="shared" si="7"/>
        <v>6.4653366844695658E-5</v>
      </c>
      <c r="M13">
        <f t="shared" si="8"/>
        <v>6.3738577914815211E-5</v>
      </c>
    </row>
    <row r="14" spans="1:13" ht="15.6" x14ac:dyDescent="0.3">
      <c r="D14">
        <v>100000</v>
      </c>
      <c r="E14">
        <f t="shared" si="3"/>
        <v>2.9966800629040331</v>
      </c>
      <c r="F14">
        <f t="shared" si="3"/>
        <v>3.9531478770131696</v>
      </c>
      <c r="G14">
        <f t="shared" si="3"/>
        <v>2.5720752646379594</v>
      </c>
      <c r="H14">
        <f t="shared" si="3"/>
        <v>2.3727287748937713</v>
      </c>
      <c r="J14">
        <f t="shared" si="5"/>
        <v>2.7830135460201039E-5</v>
      </c>
      <c r="K14">
        <f t="shared" si="6"/>
        <v>3.2159159417793434E-5</v>
      </c>
      <c r="L14">
        <f t="shared" si="7"/>
        <v>2.0724388478174434E-5</v>
      </c>
      <c r="M14">
        <f t="shared" si="8"/>
        <v>1.8147920234114422E-5</v>
      </c>
    </row>
    <row r="15" spans="1:13" ht="15.6" x14ac:dyDescent="0.3">
      <c r="D15">
        <v>200000</v>
      </c>
      <c r="E15">
        <f t="shared" si="3"/>
        <v>4.0727032499181712</v>
      </c>
      <c r="F15">
        <f t="shared" si="3"/>
        <v>4.5432271442559475</v>
      </c>
      <c r="G15">
        <f t="shared" si="3"/>
        <v>3.249359332663428</v>
      </c>
      <c r="H15">
        <f t="shared" si="3"/>
        <v>2.9910811134934261</v>
      </c>
      <c r="J15">
        <f t="shared" si="5"/>
        <v>1.076023187014138E-5</v>
      </c>
      <c r="K15">
        <f t="shared" si="6"/>
        <v>5.9007926724277796E-6</v>
      </c>
      <c r="L15">
        <f t="shared" si="7"/>
        <v>6.7728406802546858E-6</v>
      </c>
      <c r="M15">
        <f t="shared" si="8"/>
        <v>6.1835233859965476E-6</v>
      </c>
    </row>
    <row r="16" spans="1:13" ht="15.6" x14ac:dyDescent="0.3"/>
    <row r="17" spans="4:13" x14ac:dyDescent="0.3">
      <c r="D17">
        <v>0.1</v>
      </c>
      <c r="E17" t="s">
        <v>4</v>
      </c>
    </row>
    <row r="18" spans="4:13" ht="15.6" x14ac:dyDescent="0.3">
      <c r="D18">
        <v>10</v>
      </c>
      <c r="E18">
        <f>$A$2*($D$17/(E2+$D$17))</f>
        <v>1.0504201680672268E-2</v>
      </c>
      <c r="F18">
        <f t="shared" ref="F18:H18" si="9">$A$2*($D$17/(F2+$D$17))</f>
        <v>1.6611295681063124E-2</v>
      </c>
      <c r="G18">
        <f t="shared" si="9"/>
        <v>3.1055900621118009E-2</v>
      </c>
      <c r="H18">
        <f t="shared" si="9"/>
        <v>8.1967213114754106E-2</v>
      </c>
      <c r="J18">
        <f>E18/$D18</f>
        <v>1.0504201680672268E-3</v>
      </c>
      <c r="K18">
        <f t="shared" ref="K18" si="10">F18/$D18</f>
        <v>1.6611295681063123E-3</v>
      </c>
      <c r="L18">
        <f t="shared" ref="L18" si="11">G18/$D18</f>
        <v>3.105590062111801E-3</v>
      </c>
      <c r="M18">
        <f t="shared" ref="M18" si="12">H18/$D18</f>
        <v>8.1967213114754103E-3</v>
      </c>
    </row>
    <row r="19" spans="4:13" ht="15.6" x14ac:dyDescent="0.3">
      <c r="D19">
        <v>100</v>
      </c>
      <c r="E19">
        <f t="shared" ref="E19:H19" si="13">$A$2*($D$17/(E3+$D$17))</f>
        <v>7.5757575757575774E-2</v>
      </c>
      <c r="F19">
        <f t="shared" si="13"/>
        <v>0.1388888888888889</v>
      </c>
      <c r="G19">
        <f t="shared" si="13"/>
        <v>0.19230769230769232</v>
      </c>
      <c r="H19">
        <f t="shared" si="13"/>
        <v>0.33333333333333331</v>
      </c>
      <c r="J19">
        <f>(E19-E18)/($D19-$D18)</f>
        <v>7.2503748974337226E-4</v>
      </c>
      <c r="K19">
        <f t="shared" ref="K19:K23" si="14">(F19-F18)/($D19-$D18)</f>
        <v>1.3586399245313974E-3</v>
      </c>
      <c r="L19">
        <f t="shared" ref="L19:L23" si="15">(G19-G18)/($D19-$D18)</f>
        <v>1.79168657429527E-3</v>
      </c>
      <c r="M19">
        <f t="shared" ref="M19:M23" si="16">(H19-H18)/($D19-$D18)</f>
        <v>2.7929568913175463E-3</v>
      </c>
    </row>
    <row r="20" spans="4:13" ht="15.6" x14ac:dyDescent="0.3">
      <c r="D20">
        <v>1000</v>
      </c>
      <c r="E20">
        <f t="shared" ref="E20:H20" si="17">$A$2*($D$17/(E4+$D$17))</f>
        <v>0.53846153846153566</v>
      </c>
      <c r="F20">
        <f t="shared" si="17"/>
        <v>1.0344827586206871</v>
      </c>
      <c r="G20">
        <f t="shared" si="17"/>
        <v>1.0204081632653041</v>
      </c>
      <c r="H20">
        <f t="shared" si="17"/>
        <v>1.2767315671879982</v>
      </c>
      <c r="J20">
        <f t="shared" ref="J20:J23" si="18">(E20-E19)/($D20-$D19)</f>
        <v>5.1411551411551101E-4</v>
      </c>
      <c r="K20">
        <f t="shared" si="14"/>
        <v>9.9510429970199794E-4</v>
      </c>
      <c r="L20">
        <f t="shared" si="15"/>
        <v>9.2011163439734654E-4</v>
      </c>
      <c r="M20">
        <f t="shared" si="16"/>
        <v>1.0482202598385167E-3</v>
      </c>
    </row>
    <row r="21" spans="4:13" ht="15.6" x14ac:dyDescent="0.3">
      <c r="D21">
        <v>10000</v>
      </c>
      <c r="E21">
        <f t="shared" ref="E21:H21" si="19">$A$2*($D$17/(E5+$D$17))</f>
        <v>2.6091586794462076</v>
      </c>
      <c r="F21">
        <f t="shared" si="19"/>
        <v>3.6437246963562702</v>
      </c>
      <c r="G21">
        <f t="shared" si="19"/>
        <v>3.1107424305267495</v>
      </c>
      <c r="H21">
        <f t="shared" si="19"/>
        <v>3.172167403204285</v>
      </c>
      <c r="J21">
        <f t="shared" si="18"/>
        <v>2.3007746010940798E-4</v>
      </c>
      <c r="K21">
        <f t="shared" si="14"/>
        <v>2.8991577085950927E-4</v>
      </c>
      <c r="L21">
        <f t="shared" si="15"/>
        <v>2.3225936302904949E-4</v>
      </c>
      <c r="M21">
        <f t="shared" si="16"/>
        <v>2.1060398177958744E-4</v>
      </c>
    </row>
    <row r="22" spans="4:13" ht="15.6" x14ac:dyDescent="0.3">
      <c r="D22">
        <v>100000</v>
      </c>
      <c r="E22">
        <f t="shared" ref="E22:H22" si="20">$A$2*($D$17/(E6+$D$17))</f>
        <v>4.6866887109556385</v>
      </c>
      <c r="F22">
        <f t="shared" si="20"/>
        <v>4.8710084791629065</v>
      </c>
      <c r="G22">
        <f t="shared" si="20"/>
        <v>4.5687320042722703</v>
      </c>
      <c r="H22">
        <f t="shared" si="20"/>
        <v>4.5015528000878762</v>
      </c>
      <c r="J22">
        <f t="shared" si="18"/>
        <v>2.3083667016771456E-5</v>
      </c>
      <c r="K22">
        <f t="shared" si="14"/>
        <v>1.3636486475629292E-5</v>
      </c>
      <c r="L22">
        <f t="shared" si="15"/>
        <v>1.6199884152728009E-5</v>
      </c>
      <c r="M22">
        <f t="shared" si="16"/>
        <v>1.4770948854262124E-5</v>
      </c>
    </row>
    <row r="23" spans="4:13" ht="15.6" x14ac:dyDescent="0.3">
      <c r="D23">
        <v>200000</v>
      </c>
      <c r="E23">
        <f t="shared" ref="E23:H23" si="21">$A$2*($D$17/(E7+$D$17))</f>
        <v>4.8886914317437693</v>
      </c>
      <c r="F23">
        <f t="shared" si="21"/>
        <v>4.9502307290630441</v>
      </c>
      <c r="G23">
        <f t="shared" si="21"/>
        <v>4.7443889871146192</v>
      </c>
      <c r="H23">
        <f t="shared" si="21"/>
        <v>4.6853170617111797</v>
      </c>
      <c r="J23">
        <f t="shared" si="18"/>
        <v>2.0200272078813075E-6</v>
      </c>
      <c r="K23">
        <f t="shared" si="14"/>
        <v>7.92222499001376E-7</v>
      </c>
      <c r="L23">
        <f t="shared" si="15"/>
        <v>1.7565698284234888E-6</v>
      </c>
      <c r="M23">
        <f t="shared" si="16"/>
        <v>1.8376426162330351E-6</v>
      </c>
    </row>
    <row r="25" spans="4:13" ht="15.6" x14ac:dyDescent="0.3">
      <c r="D25">
        <v>1</v>
      </c>
      <c r="E25" t="s">
        <v>4</v>
      </c>
    </row>
    <row r="26" spans="4:13" ht="15.6" x14ac:dyDescent="0.3">
      <c r="D26">
        <v>10</v>
      </c>
      <c r="E26">
        <f t="shared" ref="E26:H31" si="22">$A$2*($D$25/(E2+$D$25))</f>
        <v>0.10309278350515463</v>
      </c>
      <c r="F26">
        <f t="shared" si="22"/>
        <v>0.16129032258064516</v>
      </c>
      <c r="G26">
        <f t="shared" si="22"/>
        <v>0.29411764705882354</v>
      </c>
      <c r="H26">
        <f t="shared" si="22"/>
        <v>0.71428571428571419</v>
      </c>
    </row>
    <row r="27" spans="4:13" ht="15.6" x14ac:dyDescent="0.3">
      <c r="D27">
        <v>100</v>
      </c>
      <c r="E27">
        <f t="shared" si="22"/>
        <v>0.66666666666666663</v>
      </c>
      <c r="F27">
        <f t="shared" si="22"/>
        <v>1.1111111111111112</v>
      </c>
      <c r="G27">
        <f t="shared" si="22"/>
        <v>1.4285714285714284</v>
      </c>
      <c r="H27">
        <f t="shared" si="22"/>
        <v>2.083333333333333</v>
      </c>
    </row>
    <row r="28" spans="4:13" ht="15.6" x14ac:dyDescent="0.3">
      <c r="D28">
        <v>1000</v>
      </c>
      <c r="E28">
        <f t="shared" si="22"/>
        <v>2.7343749999999929</v>
      </c>
      <c r="F28">
        <f t="shared" si="22"/>
        <v>3.6144578313252977</v>
      </c>
      <c r="G28">
        <f t="shared" si="22"/>
        <v>3.597122302158271</v>
      </c>
      <c r="H28">
        <f t="shared" si="22"/>
        <v>3.8710926158908343</v>
      </c>
    </row>
    <row r="29" spans="4:13" ht="15.6" x14ac:dyDescent="0.3">
      <c r="D29">
        <v>10000</v>
      </c>
      <c r="E29">
        <f t="shared" si="22"/>
        <v>4.5802953823144481</v>
      </c>
      <c r="F29">
        <f t="shared" si="22"/>
        <v>4.8205677557578994</v>
      </c>
      <c r="G29">
        <f t="shared" si="22"/>
        <v>4.7137200678775679</v>
      </c>
      <c r="H29">
        <f t="shared" si="22"/>
        <v>4.7275917322693886</v>
      </c>
    </row>
    <row r="30" spans="4:13" ht="15.6" x14ac:dyDescent="0.3">
      <c r="D30">
        <v>100000</v>
      </c>
      <c r="E30">
        <f t="shared" si="22"/>
        <v>4.9667963150136245</v>
      </c>
      <c r="F30">
        <f t="shared" si="22"/>
        <v>4.9867942300943797</v>
      </c>
      <c r="G30">
        <f t="shared" si="22"/>
        <v>4.9532435820272545</v>
      </c>
      <c r="H30">
        <f t="shared" si="22"/>
        <v>4.9452424010742675</v>
      </c>
    </row>
    <row r="31" spans="4:13" ht="15.6" x14ac:dyDescent="0.3">
      <c r="D31">
        <v>200000</v>
      </c>
      <c r="E31">
        <f t="shared" si="22"/>
        <v>4.9886415708875909</v>
      </c>
      <c r="F31">
        <f t="shared" si="22"/>
        <v>4.994978084230727</v>
      </c>
      <c r="G31">
        <f t="shared" si="22"/>
        <v>4.9732061124175253</v>
      </c>
      <c r="H31">
        <f t="shared" si="22"/>
        <v>4.9666422240393864</v>
      </c>
    </row>
    <row r="33" spans="4:8" ht="15.6" x14ac:dyDescent="0.3">
      <c r="D33">
        <v>10</v>
      </c>
      <c r="E33" t="s">
        <v>4</v>
      </c>
    </row>
    <row r="34" spans="4:8" ht="15.6" x14ac:dyDescent="0.3">
      <c r="D34">
        <v>10</v>
      </c>
      <c r="E34">
        <f t="shared" ref="E34:H39" si="23">$A$2*($D$33/(E2+$D$33))</f>
        <v>0.86956521739130432</v>
      </c>
      <c r="F34">
        <f t="shared" si="23"/>
        <v>1.25</v>
      </c>
      <c r="G34">
        <f t="shared" si="23"/>
        <v>1.9230769230769231</v>
      </c>
      <c r="H34">
        <f t="shared" si="23"/>
        <v>3.125</v>
      </c>
    </row>
    <row r="35" spans="4:8" ht="15.6" x14ac:dyDescent="0.3">
      <c r="D35">
        <v>100</v>
      </c>
      <c r="E35">
        <f t="shared" si="23"/>
        <v>3.0303030303030303</v>
      </c>
      <c r="F35">
        <f t="shared" si="23"/>
        <v>3.7037037037037033</v>
      </c>
      <c r="G35">
        <f t="shared" si="23"/>
        <v>4</v>
      </c>
      <c r="H35">
        <f t="shared" si="23"/>
        <v>4.3859649122807012</v>
      </c>
    </row>
    <row r="36" spans="4:8" ht="15.6" x14ac:dyDescent="0.3">
      <c r="D36">
        <v>1000</v>
      </c>
      <c r="E36">
        <f t="shared" si="23"/>
        <v>4.6174142480211069</v>
      </c>
      <c r="F36">
        <f t="shared" si="23"/>
        <v>4.8154093097913311</v>
      </c>
      <c r="G36">
        <f t="shared" si="23"/>
        <v>4.8123195380173236</v>
      </c>
      <c r="H36">
        <f t="shared" si="23"/>
        <v>4.8583192644504631</v>
      </c>
    </row>
    <row r="37" spans="4:8" x14ac:dyDescent="0.25">
      <c r="D37">
        <v>10000</v>
      </c>
      <c r="E37">
        <f t="shared" si="23"/>
        <v>4.9545996885680195</v>
      </c>
      <c r="F37">
        <f t="shared" si="23"/>
        <v>4.9814579066806886</v>
      </c>
      <c r="G37">
        <f t="shared" si="23"/>
        <v>4.9698166468978409</v>
      </c>
      <c r="H37">
        <f t="shared" si="23"/>
        <v>4.9713545887948722</v>
      </c>
    </row>
    <row r="38" spans="4:8" x14ac:dyDescent="0.25">
      <c r="D38">
        <v>100000</v>
      </c>
      <c r="E38">
        <f t="shared" si="23"/>
        <v>4.9966596674584602</v>
      </c>
      <c r="F38">
        <f t="shared" si="23"/>
        <v>4.9986762764675277</v>
      </c>
      <c r="G38">
        <f t="shared" si="23"/>
        <v>4.9952846732810743</v>
      </c>
      <c r="H38">
        <f t="shared" si="23"/>
        <v>4.9944697317494802</v>
      </c>
    </row>
    <row r="39" spans="4:8" x14ac:dyDescent="0.25">
      <c r="D39">
        <v>200000</v>
      </c>
      <c r="E39">
        <f t="shared" si="23"/>
        <v>4.9988618300807373</v>
      </c>
      <c r="F39">
        <f t="shared" si="23"/>
        <v>4.9994973540588692</v>
      </c>
      <c r="G39">
        <f t="shared" si="23"/>
        <v>4.9973076261927503</v>
      </c>
      <c r="H39">
        <f t="shared" si="23"/>
        <v>4.9966440720713816</v>
      </c>
    </row>
    <row r="41" spans="4:8" x14ac:dyDescent="0.25">
      <c r="D41">
        <v>100</v>
      </c>
      <c r="E41" t="s">
        <v>4</v>
      </c>
    </row>
    <row r="42" spans="4:8" x14ac:dyDescent="0.25">
      <c r="D42">
        <v>10</v>
      </c>
      <c r="E42">
        <f t="shared" ref="E42:H47" si="24">$A$2*($D$41/(E2+$D$41))</f>
        <v>3.3898305084745761</v>
      </c>
      <c r="F42">
        <f t="shared" si="24"/>
        <v>3.8461538461538463</v>
      </c>
      <c r="G42">
        <f t="shared" si="24"/>
        <v>4.3103448275862064</v>
      </c>
      <c r="H42">
        <f t="shared" si="24"/>
        <v>4.716981132075472</v>
      </c>
    </row>
    <row r="43" spans="4:8" x14ac:dyDescent="0.25">
      <c r="D43">
        <v>100</v>
      </c>
      <c r="E43">
        <f t="shared" si="24"/>
        <v>4.694835680751174</v>
      </c>
      <c r="F43">
        <f t="shared" si="24"/>
        <v>4.8309178743961354</v>
      </c>
      <c r="G43">
        <f t="shared" si="24"/>
        <v>4.8780487804878048</v>
      </c>
      <c r="H43">
        <f t="shared" si="24"/>
        <v>4.9309664694280073</v>
      </c>
    </row>
    <row r="44" spans="4:8" x14ac:dyDescent="0.25">
      <c r="D44">
        <v>1000</v>
      </c>
      <c r="E44">
        <f t="shared" si="24"/>
        <v>4.9589118730518553</v>
      </c>
      <c r="F44">
        <f t="shared" si="24"/>
        <v>4.9809065249875477</v>
      </c>
      <c r="G44">
        <f t="shared" si="24"/>
        <v>4.9805757545572265</v>
      </c>
      <c r="H44">
        <f t="shared" si="24"/>
        <v>4.9854611489244496</v>
      </c>
    </row>
    <row r="45" spans="4:8" x14ac:dyDescent="0.25">
      <c r="D45">
        <v>10000</v>
      </c>
      <c r="E45">
        <f t="shared" si="24"/>
        <v>4.9954225617750261</v>
      </c>
      <c r="F45">
        <f t="shared" si="24"/>
        <v>4.9981395813780418</v>
      </c>
      <c r="G45">
        <f t="shared" si="24"/>
        <v>4.9969651764828162</v>
      </c>
      <c r="H45">
        <f t="shared" si="24"/>
        <v>4.9971206122552125</v>
      </c>
    </row>
    <row r="46" spans="4:8" x14ac:dyDescent="0.25">
      <c r="D46">
        <v>100000</v>
      </c>
      <c r="E46">
        <f t="shared" si="24"/>
        <v>4.9996657657842283</v>
      </c>
      <c r="F46">
        <f t="shared" si="24"/>
        <v>4.9998675960988432</v>
      </c>
      <c r="G46">
        <f t="shared" si="24"/>
        <v>4.9995280667706217</v>
      </c>
      <c r="H46">
        <f t="shared" si="24"/>
        <v>4.9994464221167938</v>
      </c>
    </row>
    <row r="47" spans="4:8" x14ac:dyDescent="0.25">
      <c r="D47">
        <v>200000</v>
      </c>
      <c r="E47">
        <f t="shared" si="24"/>
        <v>4.9998861596855422</v>
      </c>
      <c r="F47">
        <f t="shared" si="24"/>
        <v>4.9999497308577219</v>
      </c>
      <c r="G47">
        <f t="shared" si="24"/>
        <v>4.9997306320762291</v>
      </c>
      <c r="H47">
        <f t="shared" si="24"/>
        <v>4.9996642043640662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defaultRowHeight="15.75" x14ac:dyDescent="0.25"/>
  <cols>
    <col min="1" max="1" width="30.33203125" customWidth="1"/>
  </cols>
  <sheetData>
    <row r="1" spans="1:3" ht="16.149999999999999" thickBot="1" x14ac:dyDescent="0.35">
      <c r="A1" t="s">
        <v>13</v>
      </c>
      <c r="B1" t="s">
        <v>6</v>
      </c>
    </row>
    <row r="2" spans="1:3" ht="16.5" thickBot="1" x14ac:dyDescent="0.3">
      <c r="A2" s="1" t="s">
        <v>7</v>
      </c>
      <c r="B2" s="2">
        <v>16</v>
      </c>
      <c r="C2" s="3">
        <v>163840</v>
      </c>
    </row>
    <row r="3" spans="1:3" ht="16.5" thickBot="1" x14ac:dyDescent="0.3">
      <c r="A3" s="1" t="s">
        <v>8</v>
      </c>
      <c r="B3" s="2">
        <v>15</v>
      </c>
      <c r="C3" s="4">
        <v>81920</v>
      </c>
    </row>
    <row r="4" spans="1:3" ht="16.5" thickBot="1" x14ac:dyDescent="0.3">
      <c r="A4" s="1" t="s">
        <v>9</v>
      </c>
      <c r="B4" s="2">
        <v>14</v>
      </c>
      <c r="C4" s="4">
        <v>40960</v>
      </c>
    </row>
    <row r="5" spans="1:3" ht="16.5" thickBot="1" x14ac:dyDescent="0.3">
      <c r="A5" s="1" t="s">
        <v>10</v>
      </c>
      <c r="B5" s="2">
        <v>13</v>
      </c>
      <c r="C5" s="4">
        <v>20480</v>
      </c>
    </row>
    <row r="6" spans="1:3" ht="16.5" thickBot="1" x14ac:dyDescent="0.3">
      <c r="A6" s="1" t="s">
        <v>11</v>
      </c>
      <c r="B6" s="2">
        <v>12</v>
      </c>
      <c r="C6" s="4">
        <v>10240</v>
      </c>
    </row>
    <row r="7" spans="1:3" ht="16.5" thickBot="1" x14ac:dyDescent="0.3">
      <c r="A7" s="1" t="s">
        <v>12</v>
      </c>
      <c r="B7" s="2">
        <v>12</v>
      </c>
      <c r="C7" s="4">
        <v>10240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.75" x14ac:dyDescent="0.25"/>
  <sheetData>
    <row r="1" spans="1:2" x14ac:dyDescent="0.25">
      <c r="A1">
        <v>10</v>
      </c>
      <c r="B1">
        <v>30</v>
      </c>
    </row>
    <row r="2" spans="1:2" x14ac:dyDescent="0.25">
      <c r="A2">
        <v>100</v>
      </c>
      <c r="B2">
        <v>3.5</v>
      </c>
    </row>
    <row r="3" spans="1:2" x14ac:dyDescent="0.25">
      <c r="A3">
        <v>1000</v>
      </c>
      <c r="B3">
        <v>0.38333333333333458</v>
      </c>
    </row>
    <row r="4" spans="1:2" x14ac:dyDescent="0.25">
      <c r="A4">
        <v>10000</v>
      </c>
      <c r="B4">
        <v>3.722222222222242E-2</v>
      </c>
    </row>
    <row r="5" spans="1:2" x14ac:dyDescent="0.25">
      <c r="A5">
        <v>100000</v>
      </c>
      <c r="B5">
        <v>2.648148148148172E-3</v>
      </c>
    </row>
    <row r="6" spans="1:2" x14ac:dyDescent="0.25">
      <c r="A6">
        <v>200000</v>
      </c>
      <c r="B6">
        <v>1.0053929536002959E-3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光敏</vt:lpstr>
      <vt:lpstr>Vol</vt:lpstr>
      <vt:lpstr>EV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SkyforceShen</dc:creator>
  <cp:lastModifiedBy>SkyforceShen</cp:lastModifiedBy>
  <dcterms:created xsi:type="dcterms:W3CDTF">2014-05-12T08:52:02Z</dcterms:created>
  <dcterms:modified xsi:type="dcterms:W3CDTF">2014-05-13T09:45:43Z</dcterms:modified>
</cp:coreProperties>
</file>