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0" windowWidth="24960" windowHeight="11040"/>
  </bookViews>
  <sheets>
    <sheet name="光敏" sheetId="1" r:id="rId1"/>
    <sheet name="Vol" sheetId="2" r:id="rId2"/>
    <sheet name="EV" sheetId="3" r:id="rId3"/>
    <sheet name="工作表1" sheetId="4" r:id="rId4"/>
  </sheets>
  <calcPr calcId="144525"/>
</workbook>
</file>

<file path=xl/calcChain.xml><?xml version="1.0" encoding="utf-8"?>
<calcChain xmlns="http://schemas.openxmlformats.org/spreadsheetml/2006/main">
  <c r="F1" i="2" l="1"/>
  <c r="G1" i="2"/>
  <c r="H1" i="2"/>
  <c r="I1" i="2"/>
  <c r="J1" i="2"/>
  <c r="I2" i="2"/>
  <c r="I42" i="2" s="1"/>
  <c r="J2" i="2"/>
  <c r="J42" i="2" s="1"/>
  <c r="I3" i="2"/>
  <c r="I43" i="2" s="1"/>
  <c r="J3" i="2"/>
  <c r="J43" i="2" s="1"/>
  <c r="I4" i="2"/>
  <c r="I44" i="2" s="1"/>
  <c r="J4" i="2"/>
  <c r="J44" i="2" s="1"/>
  <c r="I5" i="2"/>
  <c r="I45" i="2" s="1"/>
  <c r="J5" i="2"/>
  <c r="J45" i="2" s="1"/>
  <c r="I6" i="2"/>
  <c r="I46" i="2" s="1"/>
  <c r="J6" i="2"/>
  <c r="J46" i="2" s="1"/>
  <c r="I7" i="2"/>
  <c r="I47" i="2" s="1"/>
  <c r="J7" i="2"/>
  <c r="J47" i="2" s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J15" i="2" l="1"/>
  <c r="J14" i="2"/>
  <c r="J13" i="2"/>
  <c r="J12" i="2"/>
  <c r="J11" i="2"/>
  <c r="J10" i="2"/>
  <c r="J23" i="2"/>
  <c r="J22" i="2"/>
  <c r="J21" i="2"/>
  <c r="J20" i="2"/>
  <c r="J19" i="2"/>
  <c r="J18" i="2"/>
  <c r="J31" i="2"/>
  <c r="J30" i="2"/>
  <c r="J29" i="2"/>
  <c r="J28" i="2"/>
  <c r="J27" i="2"/>
  <c r="J26" i="2"/>
  <c r="J39" i="2"/>
  <c r="J38" i="2"/>
  <c r="J37" i="2"/>
  <c r="J36" i="2"/>
  <c r="J35" i="2"/>
  <c r="J34" i="2"/>
  <c r="I15" i="2"/>
  <c r="I14" i="2"/>
  <c r="I13" i="2"/>
  <c r="I12" i="2"/>
  <c r="I11" i="2"/>
  <c r="I10" i="2"/>
  <c r="I23" i="2"/>
  <c r="I22" i="2"/>
  <c r="I21" i="2"/>
  <c r="I20" i="2"/>
  <c r="I19" i="2"/>
  <c r="I18" i="2"/>
  <c r="I31" i="2"/>
  <c r="I30" i="2"/>
  <c r="I29" i="2"/>
  <c r="I28" i="2"/>
  <c r="I27" i="2"/>
  <c r="I26" i="2"/>
  <c r="I39" i="2"/>
  <c r="I38" i="2"/>
  <c r="I37" i="2"/>
  <c r="I36" i="2"/>
  <c r="I35" i="2"/>
  <c r="I34" i="2"/>
  <c r="O1" i="2"/>
  <c r="F15" i="1"/>
  <c r="F18" i="1" s="1"/>
  <c r="H6" i="2" s="1"/>
  <c r="F14" i="1"/>
  <c r="H2" i="2" s="1"/>
  <c r="F9" i="1"/>
  <c r="F12" i="1" s="1"/>
  <c r="F8" i="1"/>
  <c r="H46" i="2" l="1"/>
  <c r="H14" i="2"/>
  <c r="H22" i="2"/>
  <c r="H42" i="2"/>
  <c r="H10" i="2"/>
  <c r="O10" i="2" s="1"/>
  <c r="H3" i="2"/>
  <c r="H43" i="2" s="1"/>
  <c r="H18" i="2"/>
  <c r="O18" i="2" s="1"/>
  <c r="H26" i="2"/>
  <c r="H30" i="2"/>
  <c r="H34" i="2"/>
  <c r="H38" i="2"/>
  <c r="H27" i="2"/>
  <c r="H35" i="2"/>
  <c r="F11" i="1"/>
  <c r="F13" i="1"/>
  <c r="F17" i="1"/>
  <c r="H5" i="2" s="1"/>
  <c r="H45" i="2" s="1"/>
  <c r="F19" i="1"/>
  <c r="H7" i="2" s="1"/>
  <c r="H47" i="2" s="1"/>
  <c r="F10" i="1"/>
  <c r="F16" i="1"/>
  <c r="H4" i="2" s="1"/>
  <c r="H36" i="2" s="1"/>
  <c r="E3" i="2"/>
  <c r="D3" i="2"/>
  <c r="D4" i="2"/>
  <c r="D5" i="2"/>
  <c r="D6" i="2"/>
  <c r="D2" i="2"/>
  <c r="M1" i="2"/>
  <c r="N1" i="2"/>
  <c r="E1" i="2"/>
  <c r="L1" i="2" s="1"/>
  <c r="E15" i="1"/>
  <c r="E14" i="1"/>
  <c r="E18" i="1" s="1"/>
  <c r="G6" i="2" s="1"/>
  <c r="E9" i="1"/>
  <c r="E12" i="1" s="1"/>
  <c r="E8" i="1"/>
  <c r="D15" i="1"/>
  <c r="D14" i="1"/>
  <c r="D18" i="1" s="1"/>
  <c r="F6" i="2" s="1"/>
  <c r="D9" i="1"/>
  <c r="D13" i="1" s="1"/>
  <c r="D8" i="1"/>
  <c r="D12" i="1" s="1"/>
  <c r="H11" i="2" l="1"/>
  <c r="O11" i="2" s="1"/>
  <c r="H19" i="2"/>
  <c r="D17" i="1"/>
  <c r="E17" i="1"/>
  <c r="G3" i="2"/>
  <c r="G2" i="2"/>
  <c r="E19" i="1"/>
  <c r="H37" i="2"/>
  <c r="H31" i="2"/>
  <c r="H13" i="2"/>
  <c r="D11" i="1"/>
  <c r="D16" i="1"/>
  <c r="F3" i="2"/>
  <c r="F2" i="2"/>
  <c r="E13" i="1"/>
  <c r="G7" i="2" s="1"/>
  <c r="D19" i="1"/>
  <c r="F7" i="2" s="1"/>
  <c r="H44" i="2"/>
  <c r="H20" i="2"/>
  <c r="H12" i="2"/>
  <c r="H39" i="2"/>
  <c r="H29" i="2"/>
  <c r="H28" i="2"/>
  <c r="H21" i="2"/>
  <c r="O21" i="2" s="1"/>
  <c r="H15" i="2"/>
  <c r="O15" i="2" s="1"/>
  <c r="H23" i="2"/>
  <c r="O23" i="2" s="1"/>
  <c r="G35" i="2"/>
  <c r="G19" i="2"/>
  <c r="G11" i="2"/>
  <c r="G34" i="2"/>
  <c r="G10" i="2"/>
  <c r="N10" i="2" s="1"/>
  <c r="G18" i="2"/>
  <c r="N18" i="2" s="1"/>
  <c r="F38" i="2"/>
  <c r="F22" i="2"/>
  <c r="F14" i="2"/>
  <c r="O19" i="2"/>
  <c r="O20" i="2"/>
  <c r="O12" i="2"/>
  <c r="E43" i="2"/>
  <c r="E11" i="2"/>
  <c r="E19" i="2"/>
  <c r="F43" i="2"/>
  <c r="F19" i="2"/>
  <c r="F11" i="2"/>
  <c r="F34" i="2"/>
  <c r="F18" i="2"/>
  <c r="M18" i="2" s="1"/>
  <c r="F10" i="2"/>
  <c r="M10" i="2" s="1"/>
  <c r="G15" i="2"/>
  <c r="G23" i="2"/>
  <c r="G38" i="2"/>
  <c r="G22" i="2"/>
  <c r="G14" i="2"/>
  <c r="O22" i="2"/>
  <c r="O14" i="2"/>
  <c r="G31" i="2"/>
  <c r="G47" i="2"/>
  <c r="G39" i="2"/>
  <c r="G30" i="2"/>
  <c r="F30" i="2"/>
  <c r="G26" i="2"/>
  <c r="F26" i="2"/>
  <c r="F46" i="2"/>
  <c r="E27" i="2"/>
  <c r="F42" i="2"/>
  <c r="G27" i="2"/>
  <c r="F27" i="2"/>
  <c r="G43" i="2"/>
  <c r="G46" i="2"/>
  <c r="G42" i="2"/>
  <c r="E35" i="2"/>
  <c r="F35" i="2"/>
  <c r="E10" i="1"/>
  <c r="E11" i="1"/>
  <c r="E16" i="1"/>
  <c r="G4" i="2" s="1"/>
  <c r="G36" i="2" s="1"/>
  <c r="D10" i="1"/>
  <c r="C14" i="1"/>
  <c r="C8" i="1"/>
  <c r="F39" i="2" l="1"/>
  <c r="F23" i="2"/>
  <c r="F47" i="2"/>
  <c r="F15" i="2"/>
  <c r="F31" i="2"/>
  <c r="G44" i="2"/>
  <c r="G28" i="2"/>
  <c r="G20" i="2"/>
  <c r="F5" i="2"/>
  <c r="E2" i="2"/>
  <c r="C18" i="1"/>
  <c r="C19" i="1"/>
  <c r="C17" i="1"/>
  <c r="C16" i="1"/>
  <c r="C13" i="1"/>
  <c r="E7" i="2" s="1"/>
  <c r="C11" i="1"/>
  <c r="E5" i="2" s="1"/>
  <c r="C10" i="1"/>
  <c r="C12" i="1"/>
  <c r="M11" i="2"/>
  <c r="G12" i="2"/>
  <c r="N12" i="2" s="1"/>
  <c r="F4" i="2"/>
  <c r="O13" i="2"/>
  <c r="G5" i="2"/>
  <c r="N23" i="2"/>
  <c r="M19" i="2"/>
  <c r="M15" i="2"/>
  <c r="N11" i="2"/>
  <c r="N20" i="2"/>
  <c r="N15" i="2"/>
  <c r="M23" i="2"/>
  <c r="N19" i="2"/>
  <c r="E21" i="2" l="1"/>
  <c r="E45" i="2"/>
  <c r="E13" i="2"/>
  <c r="E29" i="2"/>
  <c r="E37" i="2"/>
  <c r="E4" i="2"/>
  <c r="E42" i="2"/>
  <c r="E10" i="2"/>
  <c r="E26" i="2"/>
  <c r="E18" i="2"/>
  <c r="E34" i="2"/>
  <c r="G13" i="2"/>
  <c r="G29" i="2"/>
  <c r="G37" i="2"/>
  <c r="G21" i="2"/>
  <c r="G45" i="2"/>
  <c r="F20" i="2"/>
  <c r="M20" i="2" s="1"/>
  <c r="F28" i="2"/>
  <c r="F36" i="2"/>
  <c r="F12" i="2"/>
  <c r="M12" i="2" s="1"/>
  <c r="F44" i="2"/>
  <c r="E15" i="2"/>
  <c r="E31" i="2"/>
  <c r="E39" i="2"/>
  <c r="E23" i="2"/>
  <c r="E47" i="2"/>
  <c r="E6" i="2"/>
  <c r="F45" i="2"/>
  <c r="F13" i="2"/>
  <c r="F21" i="2"/>
  <c r="F29" i="2"/>
  <c r="F37" i="2"/>
  <c r="M21" i="2" l="1"/>
  <c r="M22" i="2"/>
  <c r="N14" i="2"/>
  <c r="N13" i="2"/>
  <c r="L18" i="2"/>
  <c r="L19" i="2"/>
  <c r="L10" i="2"/>
  <c r="L11" i="2"/>
  <c r="E36" i="2"/>
  <c r="E12" i="2"/>
  <c r="L12" i="2" s="1"/>
  <c r="E28" i="2"/>
  <c r="E44" i="2"/>
  <c r="E20" i="2"/>
  <c r="L20" i="2" s="1"/>
  <c r="M13" i="2"/>
  <c r="M14" i="2"/>
  <c r="E22" i="2"/>
  <c r="L22" i="2" s="1"/>
  <c r="E30" i="2"/>
  <c r="E38" i="2"/>
  <c r="E14" i="2"/>
  <c r="L14" i="2" s="1"/>
  <c r="E46" i="2"/>
  <c r="N21" i="2"/>
  <c r="N22" i="2"/>
  <c r="L13" i="2"/>
  <c r="L21" i="2"/>
  <c r="L23" i="2" l="1"/>
  <c r="L15" i="2"/>
</calcChain>
</file>

<file path=xl/sharedStrings.xml><?xml version="1.0" encoding="utf-8"?>
<sst xmlns="http://schemas.openxmlformats.org/spreadsheetml/2006/main" count="21" uniqueCount="16">
  <si>
    <t>down</t>
    <phoneticPr fontId="1" type="noConversion"/>
  </si>
  <si>
    <t>up</t>
    <phoneticPr fontId="1" type="noConversion"/>
  </si>
  <si>
    <t>down</t>
    <phoneticPr fontId="1" type="noConversion"/>
  </si>
  <si>
    <t>lux</t>
    <phoneticPr fontId="1" type="noConversion"/>
  </si>
  <si>
    <t>kohm</t>
    <phoneticPr fontId="1" type="noConversion"/>
  </si>
  <si>
    <t>V</t>
    <phoneticPr fontId="1" type="noConversion"/>
  </si>
  <si>
    <t>EV</t>
    <phoneticPr fontId="1" type="noConversion"/>
  </si>
  <si>
    <r>
      <t>強烈陽光下的明亮沙灘和雪景（陰影很清晰）</t>
    </r>
    <r>
      <rPr>
        <vertAlign val="superscript"/>
        <sz val="8"/>
        <color rgb="FF000000"/>
        <rFont val="Arial"/>
        <family val="2"/>
      </rPr>
      <t>a</t>
    </r>
  </si>
  <si>
    <r>
      <t>強烈陽光下的一般場景（陰影很清晰）</t>
    </r>
    <r>
      <rPr>
        <vertAlign val="superscript"/>
        <sz val="8"/>
        <color rgb="FF000000"/>
        <rFont val="Arial"/>
        <family val="2"/>
      </rPr>
      <t>a,b</t>
    </r>
  </si>
  <si>
    <t>朦朧日光下的一般場景（陰影柔和）</t>
  </si>
  <si>
    <t>明亮陰天下的一般場景（沒有陰影）</t>
  </si>
  <si>
    <t>非常陰沉的一般場景</t>
  </si>
  <si>
    <t>強烈陽光下四周無遮擋的陰影區</t>
  </si>
  <si>
    <t>Scene</t>
    <phoneticPr fontId="1" type="noConversion"/>
  </si>
  <si>
    <t>buyic</t>
    <phoneticPr fontId="1" type="noConversion"/>
  </si>
  <si>
    <t>icshop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</si>
</sst>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8"/>
      <color rgb="FF000000"/>
      <name val="Arial"/>
      <family val="2"/>
    </font>
    <font>
      <vertAlign val="superscript"/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vertical="center" wrapText="1"/>
    </xf>
    <xf numFmtId="3" fontId="2" fillId="0" borderId="0" xfId="0" applyNumberFormat="1" applyFont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5537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光敏!$B$14:$B$19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光敏!$E$8:$E$13</c:f>
              <c:numCache>
                <c:formatCode>General</c:formatCode>
                <c:ptCount val="6"/>
                <c:pt idx="0">
                  <c:v>18</c:v>
                </c:pt>
                <c:pt idx="1">
                  <c:v>3</c:v>
                </c:pt>
                <c:pt idx="2">
                  <c:v>0.50000000000000033</c:v>
                </c:pt>
                <c:pt idx="3">
                  <c:v>8.3333333333333343E-2</c:v>
                </c:pt>
                <c:pt idx="4">
                  <c:v>1.3888888888888873E-2</c:v>
                </c:pt>
                <c:pt idx="5">
                  <c:v>8.0987992885871701E-3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光敏!$B$14:$B$19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光敏!$E$14:$E$19</c:f>
              <c:numCache>
                <c:formatCode>General</c:formatCode>
                <c:ptCount val="6"/>
                <c:pt idx="0">
                  <c:v>50</c:v>
                </c:pt>
                <c:pt idx="1">
                  <c:v>8</c:v>
                </c:pt>
                <c:pt idx="2">
                  <c:v>1.2800000000000022</c:v>
                </c:pt>
                <c:pt idx="3">
                  <c:v>0.20480000000000032</c:v>
                </c:pt>
                <c:pt idx="4">
                  <c:v>3.2768000000000082E-2</c:v>
                </c:pt>
                <c:pt idx="5">
                  <c:v>1.8874096743311027E-2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40928"/>
        <c:axId val="127342464"/>
      </c:lineChart>
      <c:catAx>
        <c:axId val="12734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7342464"/>
        <c:crosses val="autoZero"/>
        <c:auto val="1"/>
        <c:lblAlgn val="ctr"/>
        <c:lblOffset val="100"/>
        <c:noMultiLvlLbl val="0"/>
      </c:catAx>
      <c:valAx>
        <c:axId val="127342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734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5549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Vol!$D$25:$E$25</c:f>
              <c:strCache>
                <c:ptCount val="1"/>
                <c:pt idx="0">
                  <c:v>1 kohm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Vol!$D$26:$D$31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Vol!$E$26:$E$31</c:f>
              <c:numCache>
                <c:formatCode>General</c:formatCode>
                <c:ptCount val="6"/>
                <c:pt idx="0">
                  <c:v>0.10309278350515463</c:v>
                </c:pt>
                <c:pt idx="1">
                  <c:v>0.66666666666666663</c:v>
                </c:pt>
                <c:pt idx="2">
                  <c:v>2.7343749999999929</c:v>
                </c:pt>
                <c:pt idx="3">
                  <c:v>4.5802953823144481</c:v>
                </c:pt>
                <c:pt idx="4">
                  <c:v>4.9667963150136245</c:v>
                </c:pt>
                <c:pt idx="5">
                  <c:v>4.9886415708875909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Vol!$D$33:$E$33</c:f>
              <c:strCache>
                <c:ptCount val="1"/>
                <c:pt idx="0">
                  <c:v>10 kohm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Vol!$D$26:$D$31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Vol!$E$34:$E$39</c:f>
              <c:numCache>
                <c:formatCode>General</c:formatCode>
                <c:ptCount val="6"/>
                <c:pt idx="0">
                  <c:v>0.86956521739130432</c:v>
                </c:pt>
                <c:pt idx="1">
                  <c:v>3.0303030303030303</c:v>
                </c:pt>
                <c:pt idx="2">
                  <c:v>4.6174142480211069</c:v>
                </c:pt>
                <c:pt idx="3">
                  <c:v>4.9545996885680195</c:v>
                </c:pt>
                <c:pt idx="4">
                  <c:v>4.9966596674584602</c:v>
                </c:pt>
                <c:pt idx="5">
                  <c:v>4.9988618300807373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Vol!$D$41:$E$41</c:f>
              <c:strCache>
                <c:ptCount val="1"/>
                <c:pt idx="0">
                  <c:v>100 kohm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Vol!$D$26:$D$31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Vol!$E$42:$E$47</c:f>
              <c:numCache>
                <c:formatCode>General</c:formatCode>
                <c:ptCount val="6"/>
                <c:pt idx="0">
                  <c:v>3.3898305084745761</c:v>
                </c:pt>
                <c:pt idx="1">
                  <c:v>4.694835680751174</c:v>
                </c:pt>
                <c:pt idx="2">
                  <c:v>4.9589118730518553</c:v>
                </c:pt>
                <c:pt idx="3">
                  <c:v>4.9954225617750261</c:v>
                </c:pt>
                <c:pt idx="4">
                  <c:v>4.9996657657842283</c:v>
                </c:pt>
                <c:pt idx="5">
                  <c:v>4.9998861596855422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75328"/>
        <c:axId val="173476864"/>
      </c:lineChart>
      <c:catAx>
        <c:axId val="17347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476864"/>
        <c:crosses val="autoZero"/>
        <c:auto val="1"/>
        <c:lblAlgn val="ctr"/>
        <c:lblOffset val="100"/>
        <c:noMultiLvlLbl val="0"/>
      </c:catAx>
      <c:valAx>
        <c:axId val="17347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47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5549</a:t>
            </a:r>
            <a:endParaRPr lang="zh-TW" altLang="en-US"/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4"/>
          <c:order val="1"/>
          <c:tx>
            <c:strRef>
              <c:f>Vol!$D$17:$E$17</c:f>
              <c:strCache>
                <c:ptCount val="1"/>
                <c:pt idx="0">
                  <c:v>0.1 kohm</c:v>
                </c:pt>
              </c:strCache>
            </c:strRef>
          </c:tx>
          <c:marker>
            <c:symbol val="none"/>
          </c:marker>
          <c:xVal>
            <c:numRef>
              <c:f>Vol!$D$18:$D$23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xVal>
          <c:yVal>
            <c:numRef>
              <c:f>Vol!$E$18:$E$23</c:f>
              <c:numCache>
                <c:formatCode>General</c:formatCode>
                <c:ptCount val="6"/>
                <c:pt idx="0">
                  <c:v>1.0504201680672268E-2</c:v>
                </c:pt>
                <c:pt idx="1">
                  <c:v>7.5757575757575774E-2</c:v>
                </c:pt>
                <c:pt idx="2">
                  <c:v>0.53846153846153566</c:v>
                </c:pt>
                <c:pt idx="3">
                  <c:v>2.6091586794462076</c:v>
                </c:pt>
                <c:pt idx="4">
                  <c:v>4.6866887109556385</c:v>
                </c:pt>
                <c:pt idx="5">
                  <c:v>4.8886914317437693</c:v>
                </c:pt>
              </c:numCache>
            </c:numRef>
          </c:yVal>
          <c:smooth val="1"/>
        </c:ser>
        <c:ser>
          <c:idx val="3"/>
          <c:order val="0"/>
          <c:tx>
            <c:strRef>
              <c:f>Vol!$D$9:$E$9</c:f>
              <c:strCache>
                <c:ptCount val="1"/>
                <c:pt idx="0">
                  <c:v>0.01 kohm</c:v>
                </c:pt>
              </c:strCache>
            </c:strRef>
          </c:tx>
          <c:marker>
            <c:symbol val="none"/>
          </c:marker>
          <c:xVal>
            <c:numRef>
              <c:f>Vol!$D$10:$D$15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xVal>
          <c:yVal>
            <c:numRef>
              <c:f>Vol!$E$10:$E$15</c:f>
              <c:numCache>
                <c:formatCode>General</c:formatCode>
                <c:ptCount val="6"/>
                <c:pt idx="0">
                  <c:v>1.0524100189433804E-3</c:v>
                </c:pt>
                <c:pt idx="1">
                  <c:v>7.6804915514592934E-3</c:v>
                </c:pt>
                <c:pt idx="2">
                  <c:v>5.9625212947188755E-2</c:v>
                </c:pt>
                <c:pt idx="3">
                  <c:v>0.49196787148593957</c:v>
                </c:pt>
                <c:pt idx="4">
                  <c:v>2.9966800629040331</c:v>
                </c:pt>
                <c:pt idx="5">
                  <c:v>4.0727032499181712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Vol!$D$25:$E$25</c:f>
              <c:strCache>
                <c:ptCount val="1"/>
                <c:pt idx="0">
                  <c:v>1 kohm</c:v>
                </c:pt>
              </c:strCache>
            </c:strRef>
          </c:tx>
          <c:marker>
            <c:symbol val="none"/>
          </c:marker>
          <c:xVal>
            <c:numRef>
              <c:f>Vol!$D$26:$D$31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xVal>
          <c:yVal>
            <c:numRef>
              <c:f>Vol!$E$26:$E$31</c:f>
              <c:numCache>
                <c:formatCode>General</c:formatCode>
                <c:ptCount val="6"/>
                <c:pt idx="0">
                  <c:v>0.10309278350515463</c:v>
                </c:pt>
                <c:pt idx="1">
                  <c:v>0.66666666666666663</c:v>
                </c:pt>
                <c:pt idx="2">
                  <c:v>2.7343749999999929</c:v>
                </c:pt>
                <c:pt idx="3">
                  <c:v>4.5802953823144481</c:v>
                </c:pt>
                <c:pt idx="4">
                  <c:v>4.9667963150136245</c:v>
                </c:pt>
                <c:pt idx="5">
                  <c:v>4.9886415708875909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99136"/>
        <c:axId val="173500672"/>
      </c:scatterChart>
      <c:valAx>
        <c:axId val="17349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3500672"/>
        <c:crosses val="autoZero"/>
        <c:crossBetween val="midCat"/>
      </c:valAx>
      <c:valAx>
        <c:axId val="17350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499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5539</a:t>
            </a:r>
            <a:endParaRPr lang="zh-TW" altLang="en-US"/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Vol!$D$9:$E$9</c:f>
              <c:strCache>
                <c:ptCount val="1"/>
                <c:pt idx="0">
                  <c:v>0.01 kohm</c:v>
                </c:pt>
              </c:strCache>
            </c:strRef>
          </c:tx>
          <c:marker>
            <c:symbol val="none"/>
          </c:marker>
          <c:xVal>
            <c:numRef>
              <c:f>Vol!$D$10:$D$15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xVal>
          <c:yVal>
            <c:numRef>
              <c:f>Vol!$F$10:$F$15</c:f>
              <c:numCache>
                <c:formatCode>General</c:formatCode>
                <c:ptCount val="6"/>
                <c:pt idx="0">
                  <c:v>1.6661112962345886E-3</c:v>
                </c:pt>
                <c:pt idx="1">
                  <c:v>1.4245014245014245E-2</c:v>
                </c:pt>
                <c:pt idx="2">
                  <c:v>0.12711864406779622</c:v>
                </c:pt>
                <c:pt idx="3">
                  <c:v>1.0588235294117603</c:v>
                </c:pt>
                <c:pt idx="4">
                  <c:v>3.9531478770131696</c:v>
                </c:pt>
                <c:pt idx="5">
                  <c:v>4.5432271442559475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Vol!$D$17:$E$17</c:f>
              <c:strCache>
                <c:ptCount val="1"/>
                <c:pt idx="0">
                  <c:v>0.1 kohm</c:v>
                </c:pt>
              </c:strCache>
            </c:strRef>
          </c:tx>
          <c:marker>
            <c:symbol val="none"/>
          </c:marker>
          <c:xVal>
            <c:numRef>
              <c:f>Vol!$D$18:$D$23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xVal>
          <c:yVal>
            <c:numRef>
              <c:f>Vol!$F$18:$F$23</c:f>
              <c:numCache>
                <c:formatCode>General</c:formatCode>
                <c:ptCount val="6"/>
                <c:pt idx="0">
                  <c:v>1.6611295681063124E-2</c:v>
                </c:pt>
                <c:pt idx="1">
                  <c:v>0.1388888888888889</c:v>
                </c:pt>
                <c:pt idx="2">
                  <c:v>1.0344827586206871</c:v>
                </c:pt>
                <c:pt idx="3">
                  <c:v>3.6437246963562702</c:v>
                </c:pt>
                <c:pt idx="4">
                  <c:v>4.8710084791629065</c:v>
                </c:pt>
                <c:pt idx="5">
                  <c:v>4.9502307290630441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Vol!$D$25:$E$25</c:f>
              <c:strCache>
                <c:ptCount val="1"/>
                <c:pt idx="0">
                  <c:v>1 kohm</c:v>
                </c:pt>
              </c:strCache>
            </c:strRef>
          </c:tx>
          <c:marker>
            <c:symbol val="none"/>
          </c:marker>
          <c:xVal>
            <c:numRef>
              <c:f>Vol!$D$26:$D$31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xVal>
          <c:yVal>
            <c:numRef>
              <c:f>Vol!$F$26:$F$31</c:f>
              <c:numCache>
                <c:formatCode>General</c:formatCode>
                <c:ptCount val="6"/>
                <c:pt idx="0">
                  <c:v>0.16129032258064516</c:v>
                </c:pt>
                <c:pt idx="1">
                  <c:v>1.1111111111111112</c:v>
                </c:pt>
                <c:pt idx="2">
                  <c:v>3.6144578313252977</c:v>
                </c:pt>
                <c:pt idx="3">
                  <c:v>4.8205677557578994</c:v>
                </c:pt>
                <c:pt idx="4">
                  <c:v>4.9867942300943797</c:v>
                </c:pt>
                <c:pt idx="5">
                  <c:v>4.994978084230727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43424"/>
        <c:axId val="173544960"/>
      </c:scatterChart>
      <c:valAx>
        <c:axId val="17354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3544960"/>
        <c:crosses val="autoZero"/>
        <c:crossBetween val="midCat"/>
      </c:valAx>
      <c:valAx>
        <c:axId val="17354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543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5537</a:t>
            </a:r>
            <a:endParaRPr lang="zh-TW" altLang="en-US"/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Vol!$D$9:$E$9</c:f>
              <c:strCache>
                <c:ptCount val="1"/>
                <c:pt idx="0">
                  <c:v>0.01 kohm</c:v>
                </c:pt>
              </c:strCache>
            </c:strRef>
          </c:tx>
          <c:marker>
            <c:symbol val="none"/>
          </c:marker>
          <c:xVal>
            <c:numRef>
              <c:f>Vol!$D$10:$D$15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xVal>
          <c:yVal>
            <c:numRef>
              <c:f>Vol!$G$10:$G$15</c:f>
              <c:numCache>
                <c:formatCode>General</c:formatCode>
                <c:ptCount val="6"/>
                <c:pt idx="0">
                  <c:v>3.1230480949406619E-3</c:v>
                </c:pt>
                <c:pt idx="1">
                  <c:v>1.9920318725099605E-2</c:v>
                </c:pt>
                <c:pt idx="2">
                  <c:v>0.12499999999999969</c:v>
                </c:pt>
                <c:pt idx="3">
                  <c:v>0.70688030160226056</c:v>
                </c:pt>
                <c:pt idx="4">
                  <c:v>2.5720752646379594</c:v>
                </c:pt>
                <c:pt idx="5">
                  <c:v>3.249359332663428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Vol!$D$17:$E$17</c:f>
              <c:strCache>
                <c:ptCount val="1"/>
                <c:pt idx="0">
                  <c:v>0.1 kohm</c:v>
                </c:pt>
              </c:strCache>
            </c:strRef>
          </c:tx>
          <c:marker>
            <c:symbol val="none"/>
          </c:marker>
          <c:xVal>
            <c:numRef>
              <c:f>Vol!$D$18:$D$23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xVal>
          <c:yVal>
            <c:numRef>
              <c:f>Vol!$G$18:$G$23</c:f>
              <c:numCache>
                <c:formatCode>General</c:formatCode>
                <c:ptCount val="6"/>
                <c:pt idx="0">
                  <c:v>3.1055900621118009E-2</c:v>
                </c:pt>
                <c:pt idx="1">
                  <c:v>0.19230769230769232</c:v>
                </c:pt>
                <c:pt idx="2">
                  <c:v>1.0204081632653041</c:v>
                </c:pt>
                <c:pt idx="3">
                  <c:v>3.1107424305267495</c:v>
                </c:pt>
                <c:pt idx="4">
                  <c:v>4.5687320042722703</c:v>
                </c:pt>
                <c:pt idx="5">
                  <c:v>4.7443889871146192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Vol!$D$25:$E$25</c:f>
              <c:strCache>
                <c:ptCount val="1"/>
                <c:pt idx="0">
                  <c:v>1 kohm</c:v>
                </c:pt>
              </c:strCache>
            </c:strRef>
          </c:tx>
          <c:marker>
            <c:symbol val="none"/>
          </c:marker>
          <c:xVal>
            <c:numRef>
              <c:f>Vol!$D$26:$D$31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xVal>
          <c:yVal>
            <c:numRef>
              <c:f>Vol!$G$26:$G$31</c:f>
              <c:numCache>
                <c:formatCode>General</c:formatCode>
                <c:ptCount val="6"/>
                <c:pt idx="0">
                  <c:v>0.29411764705882354</c:v>
                </c:pt>
                <c:pt idx="1">
                  <c:v>1.4285714285714284</c:v>
                </c:pt>
                <c:pt idx="2">
                  <c:v>3.597122302158271</c:v>
                </c:pt>
                <c:pt idx="3">
                  <c:v>4.7137200678775679</c:v>
                </c:pt>
                <c:pt idx="4">
                  <c:v>4.9532435820272545</c:v>
                </c:pt>
                <c:pt idx="5">
                  <c:v>4.9732061124175253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12032"/>
        <c:axId val="173736704"/>
      </c:scatterChart>
      <c:valAx>
        <c:axId val="17361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3736704"/>
        <c:crosses val="autoZero"/>
        <c:crossBetween val="midCat"/>
      </c:valAx>
      <c:valAx>
        <c:axId val="17373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612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0.01kohm</a:t>
            </a:r>
            <a:endParaRPr lang="zh-TW" alt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Vol!$L$1</c:f>
              <c:strCache>
                <c:ptCount val="1"/>
                <c:pt idx="0">
                  <c:v>5549</c:v>
                </c:pt>
              </c:strCache>
            </c:strRef>
          </c:tx>
          <c:marker>
            <c:symbol val="none"/>
          </c:marker>
          <c:cat>
            <c:numRef>
              <c:f>Vol!$D$10:$D$15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Vol!$L$10:$L$15</c:f>
              <c:numCache>
                <c:formatCode>General</c:formatCode>
                <c:ptCount val="6"/>
                <c:pt idx="0">
                  <c:v>1.0524100189433804E-4</c:v>
                </c:pt>
                <c:pt idx="1">
                  <c:v>7.3645350361287919E-5</c:v>
                </c:pt>
                <c:pt idx="2">
                  <c:v>5.7716357106366072E-5</c:v>
                </c:pt>
                <c:pt idx="3">
                  <c:v>4.8038073170972316E-5</c:v>
                </c:pt>
                <c:pt idx="4">
                  <c:v>2.7830135460201039E-5</c:v>
                </c:pt>
                <c:pt idx="5">
                  <c:v>1.076023187014138E-5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Vol!$M$1</c:f>
              <c:strCache>
                <c:ptCount val="1"/>
                <c:pt idx="0">
                  <c:v>5539</c:v>
                </c:pt>
              </c:strCache>
            </c:strRef>
          </c:tx>
          <c:marker>
            <c:symbol val="none"/>
          </c:marker>
          <c:cat>
            <c:numRef>
              <c:f>Vol!$D$10:$D$15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Vol!$M$10:$M$15</c:f>
              <c:numCache>
                <c:formatCode>General</c:formatCode>
                <c:ptCount val="6"/>
                <c:pt idx="0">
                  <c:v>1.6661112962345885E-4</c:v>
                </c:pt>
                <c:pt idx="1">
                  <c:v>1.3976558831977397E-4</c:v>
                </c:pt>
                <c:pt idx="2">
                  <c:v>1.2541514424753552E-4</c:v>
                </c:pt>
                <c:pt idx="3">
                  <c:v>1.0352276503821822E-4</c:v>
                </c:pt>
                <c:pt idx="4">
                  <c:v>3.2159159417793434E-5</c:v>
                </c:pt>
                <c:pt idx="5">
                  <c:v>5.9007926724277796E-6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Vol!$N$1</c:f>
              <c:strCache>
                <c:ptCount val="1"/>
                <c:pt idx="0">
                  <c:v>5537</c:v>
                </c:pt>
              </c:strCache>
            </c:strRef>
          </c:tx>
          <c:marker>
            <c:symbol val="none"/>
          </c:marker>
          <c:cat>
            <c:numRef>
              <c:f>Vol!$D$10:$D$15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Vol!$N$10:$N$15</c:f>
              <c:numCache>
                <c:formatCode>General</c:formatCode>
                <c:ptCount val="6"/>
                <c:pt idx="0">
                  <c:v>3.1230480949406619E-4</c:v>
                </c:pt>
                <c:pt idx="1">
                  <c:v>1.8663634033509936E-4</c:v>
                </c:pt>
                <c:pt idx="2">
                  <c:v>1.1675520141655565E-4</c:v>
                </c:pt>
                <c:pt idx="3">
                  <c:v>6.4653366844695658E-5</c:v>
                </c:pt>
                <c:pt idx="4">
                  <c:v>2.0724388478174434E-5</c:v>
                </c:pt>
                <c:pt idx="5">
                  <c:v>6.7728406802546858E-6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Vol!$O$1</c:f>
              <c:strCache>
                <c:ptCount val="1"/>
                <c:pt idx="0">
                  <c:v>5528</c:v>
                </c:pt>
              </c:strCache>
            </c:strRef>
          </c:tx>
          <c:marker>
            <c:symbol val="none"/>
          </c:marker>
          <c:cat>
            <c:numRef>
              <c:f>Vol!$D$10:$D$15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Vol!$O$10:$O$15</c:f>
              <c:numCache>
                <c:formatCode>General</c:formatCode>
                <c:ptCount val="6"/>
                <c:pt idx="0">
                  <c:v>8.3194675540765382E-4</c:v>
                </c:pt>
                <c:pt idx="1">
                  <c:v>3.0157250393027642E-4</c:v>
                </c:pt>
                <c:pt idx="2">
                  <c:v>1.4478639964703911E-4</c:v>
                </c:pt>
                <c:pt idx="3">
                  <c:v>6.3738577914815211E-5</c:v>
                </c:pt>
                <c:pt idx="4">
                  <c:v>1.8147920234114422E-5</c:v>
                </c:pt>
                <c:pt idx="5">
                  <c:v>6.1835233859965476E-6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947904"/>
        <c:axId val="173957888"/>
      </c:lineChart>
      <c:catAx>
        <c:axId val="17394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3957888"/>
        <c:crosses val="autoZero"/>
        <c:auto val="1"/>
        <c:lblAlgn val="ctr"/>
        <c:lblOffset val="100"/>
        <c:noMultiLvlLbl val="0"/>
      </c:catAx>
      <c:valAx>
        <c:axId val="17395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947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0.01kohm</a:t>
            </a:r>
            <a:endParaRPr lang="zh-TW" altLang="en-US"/>
          </a:p>
        </c:rich>
      </c:tx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Vol!$L$1</c:f>
              <c:strCache>
                <c:ptCount val="1"/>
                <c:pt idx="0">
                  <c:v>5549</c:v>
                </c:pt>
              </c:strCache>
            </c:strRef>
          </c:tx>
          <c:marker>
            <c:symbol val="none"/>
          </c:marker>
          <c:xVal>
            <c:numRef>
              <c:f>Vol!$D$10:$D$15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xVal>
          <c:yVal>
            <c:numRef>
              <c:f>Vol!$L$10:$L$15</c:f>
              <c:numCache>
                <c:formatCode>General</c:formatCode>
                <c:ptCount val="6"/>
                <c:pt idx="0">
                  <c:v>1.0524100189433804E-4</c:v>
                </c:pt>
                <c:pt idx="1">
                  <c:v>7.3645350361287919E-5</c:v>
                </c:pt>
                <c:pt idx="2">
                  <c:v>5.7716357106366072E-5</c:v>
                </c:pt>
                <c:pt idx="3">
                  <c:v>4.8038073170972316E-5</c:v>
                </c:pt>
                <c:pt idx="4">
                  <c:v>2.7830135460201039E-5</c:v>
                </c:pt>
                <c:pt idx="5">
                  <c:v>1.076023187014138E-5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Vol!$M$1</c:f>
              <c:strCache>
                <c:ptCount val="1"/>
                <c:pt idx="0">
                  <c:v>5539</c:v>
                </c:pt>
              </c:strCache>
            </c:strRef>
          </c:tx>
          <c:marker>
            <c:symbol val="none"/>
          </c:marker>
          <c:xVal>
            <c:numRef>
              <c:f>Vol!$D$10:$D$15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xVal>
          <c:yVal>
            <c:numRef>
              <c:f>Vol!$M$10:$M$15</c:f>
              <c:numCache>
                <c:formatCode>General</c:formatCode>
                <c:ptCount val="6"/>
                <c:pt idx="0">
                  <c:v>1.6661112962345885E-4</c:v>
                </c:pt>
                <c:pt idx="1">
                  <c:v>1.3976558831977397E-4</c:v>
                </c:pt>
                <c:pt idx="2">
                  <c:v>1.2541514424753552E-4</c:v>
                </c:pt>
                <c:pt idx="3">
                  <c:v>1.0352276503821822E-4</c:v>
                </c:pt>
                <c:pt idx="4">
                  <c:v>3.2159159417793434E-5</c:v>
                </c:pt>
                <c:pt idx="5">
                  <c:v>5.9007926724277796E-6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Vol!$N$1</c:f>
              <c:strCache>
                <c:ptCount val="1"/>
                <c:pt idx="0">
                  <c:v>5537</c:v>
                </c:pt>
              </c:strCache>
            </c:strRef>
          </c:tx>
          <c:marker>
            <c:symbol val="none"/>
          </c:marker>
          <c:xVal>
            <c:numRef>
              <c:f>Vol!$D$10:$D$15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xVal>
          <c:yVal>
            <c:numRef>
              <c:f>Vol!$N$10:$N$15</c:f>
              <c:numCache>
                <c:formatCode>General</c:formatCode>
                <c:ptCount val="6"/>
                <c:pt idx="0">
                  <c:v>3.1230480949406619E-4</c:v>
                </c:pt>
                <c:pt idx="1">
                  <c:v>1.8663634033509936E-4</c:v>
                </c:pt>
                <c:pt idx="2">
                  <c:v>1.1675520141655565E-4</c:v>
                </c:pt>
                <c:pt idx="3">
                  <c:v>6.4653366844695658E-5</c:v>
                </c:pt>
                <c:pt idx="4">
                  <c:v>2.0724388478174434E-5</c:v>
                </c:pt>
                <c:pt idx="5">
                  <c:v>6.7728406802546858E-6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Vol!$O$1</c:f>
              <c:strCache>
                <c:ptCount val="1"/>
                <c:pt idx="0">
                  <c:v>5528</c:v>
                </c:pt>
              </c:strCache>
            </c:strRef>
          </c:tx>
          <c:marker>
            <c:symbol val="none"/>
          </c:marker>
          <c:xVal>
            <c:numRef>
              <c:f>Vol!$D$10:$D$15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xVal>
          <c:yVal>
            <c:numRef>
              <c:f>Vol!$O$10:$O$15</c:f>
              <c:numCache>
                <c:formatCode>General</c:formatCode>
                <c:ptCount val="6"/>
                <c:pt idx="0">
                  <c:v>8.3194675540765382E-4</c:v>
                </c:pt>
                <c:pt idx="1">
                  <c:v>3.0157250393027642E-4</c:v>
                </c:pt>
                <c:pt idx="2">
                  <c:v>1.4478639964703911E-4</c:v>
                </c:pt>
                <c:pt idx="3">
                  <c:v>6.3738577914815211E-5</c:v>
                </c:pt>
                <c:pt idx="4">
                  <c:v>1.8147920234114422E-5</c:v>
                </c:pt>
                <c:pt idx="5">
                  <c:v>6.1835233859965476E-6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84768"/>
        <c:axId val="173998848"/>
      </c:scatterChart>
      <c:valAx>
        <c:axId val="173984768"/>
        <c:scaling>
          <c:orientation val="minMax"/>
          <c:max val="200000"/>
        </c:scaling>
        <c:delete val="0"/>
        <c:axPos val="b"/>
        <c:numFmt formatCode="General" sourceLinked="1"/>
        <c:majorTickMark val="out"/>
        <c:minorTickMark val="none"/>
        <c:tickLblPos val="nextTo"/>
        <c:crossAx val="173998848"/>
        <c:crosses val="autoZero"/>
        <c:crossBetween val="midCat"/>
      </c:valAx>
      <c:valAx>
        <c:axId val="173998848"/>
        <c:scaling>
          <c:orientation val="minMax"/>
          <c:max val="2.0000000000000006E-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984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0.1kohm</a:t>
            </a:r>
            <a:endParaRPr lang="zh-TW" altLang="en-US"/>
          </a:p>
        </c:rich>
      </c:tx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Vol!$L$1</c:f>
              <c:strCache>
                <c:ptCount val="1"/>
                <c:pt idx="0">
                  <c:v>5549</c:v>
                </c:pt>
              </c:strCache>
            </c:strRef>
          </c:tx>
          <c:marker>
            <c:symbol val="none"/>
          </c:marker>
          <c:xVal>
            <c:numRef>
              <c:f>Vol!$D$18:$D$23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xVal>
          <c:yVal>
            <c:numRef>
              <c:f>Vol!$L$18:$L$23</c:f>
              <c:numCache>
                <c:formatCode>General</c:formatCode>
                <c:ptCount val="6"/>
                <c:pt idx="0">
                  <c:v>1.0504201680672268E-3</c:v>
                </c:pt>
                <c:pt idx="1">
                  <c:v>7.2503748974337226E-4</c:v>
                </c:pt>
                <c:pt idx="2">
                  <c:v>5.1411551411551101E-4</c:v>
                </c:pt>
                <c:pt idx="3">
                  <c:v>2.3007746010940798E-4</c:v>
                </c:pt>
                <c:pt idx="4">
                  <c:v>2.3083667016771456E-5</c:v>
                </c:pt>
                <c:pt idx="5">
                  <c:v>2.0200272078813075E-6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Vol!$M$1</c:f>
              <c:strCache>
                <c:ptCount val="1"/>
                <c:pt idx="0">
                  <c:v>5539</c:v>
                </c:pt>
              </c:strCache>
            </c:strRef>
          </c:tx>
          <c:marker>
            <c:symbol val="none"/>
          </c:marker>
          <c:xVal>
            <c:numRef>
              <c:f>Vol!$D$18:$D$23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xVal>
          <c:yVal>
            <c:numRef>
              <c:f>Vol!$M$18:$M$23</c:f>
              <c:numCache>
                <c:formatCode>General</c:formatCode>
                <c:ptCount val="6"/>
                <c:pt idx="0">
                  <c:v>1.6611295681063123E-3</c:v>
                </c:pt>
                <c:pt idx="1">
                  <c:v>1.3586399245313974E-3</c:v>
                </c:pt>
                <c:pt idx="2">
                  <c:v>9.9510429970199794E-4</c:v>
                </c:pt>
                <c:pt idx="3">
                  <c:v>2.8991577085950927E-4</c:v>
                </c:pt>
                <c:pt idx="4">
                  <c:v>1.3636486475629292E-5</c:v>
                </c:pt>
                <c:pt idx="5">
                  <c:v>7.92222499001376E-7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Vol!$N$1</c:f>
              <c:strCache>
                <c:ptCount val="1"/>
                <c:pt idx="0">
                  <c:v>5537</c:v>
                </c:pt>
              </c:strCache>
            </c:strRef>
          </c:tx>
          <c:marker>
            <c:symbol val="none"/>
          </c:marker>
          <c:xVal>
            <c:numRef>
              <c:f>Vol!$D$18:$D$23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xVal>
          <c:yVal>
            <c:numRef>
              <c:f>Vol!$N$18:$N$23</c:f>
              <c:numCache>
                <c:formatCode>General</c:formatCode>
                <c:ptCount val="6"/>
                <c:pt idx="0">
                  <c:v>3.105590062111801E-3</c:v>
                </c:pt>
                <c:pt idx="1">
                  <c:v>1.79168657429527E-3</c:v>
                </c:pt>
                <c:pt idx="2">
                  <c:v>9.2011163439734654E-4</c:v>
                </c:pt>
                <c:pt idx="3">
                  <c:v>2.3225936302904949E-4</c:v>
                </c:pt>
                <c:pt idx="4">
                  <c:v>1.6199884152728009E-5</c:v>
                </c:pt>
                <c:pt idx="5">
                  <c:v>1.7565698284234888E-6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Vol!$O$1</c:f>
              <c:strCache>
                <c:ptCount val="1"/>
                <c:pt idx="0">
                  <c:v>5528</c:v>
                </c:pt>
              </c:strCache>
            </c:strRef>
          </c:tx>
          <c:marker>
            <c:symbol val="none"/>
          </c:marker>
          <c:xVal>
            <c:numRef>
              <c:f>Vol!$D$18:$D$23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xVal>
          <c:yVal>
            <c:numRef>
              <c:f>Vol!$O$18:$O$23</c:f>
              <c:numCache>
                <c:formatCode>General</c:formatCode>
                <c:ptCount val="6"/>
                <c:pt idx="0">
                  <c:v>8.1967213114754103E-3</c:v>
                </c:pt>
                <c:pt idx="1">
                  <c:v>2.7929568913175463E-3</c:v>
                </c:pt>
                <c:pt idx="2">
                  <c:v>1.0482202598385167E-3</c:v>
                </c:pt>
                <c:pt idx="3">
                  <c:v>2.1060398177958744E-4</c:v>
                </c:pt>
                <c:pt idx="4">
                  <c:v>1.4770948854262124E-5</c:v>
                </c:pt>
                <c:pt idx="5">
                  <c:v>1.8376426162330351E-6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91296"/>
        <c:axId val="107193088"/>
      </c:scatterChart>
      <c:valAx>
        <c:axId val="107191296"/>
        <c:scaling>
          <c:orientation val="minMax"/>
          <c:max val="200000"/>
        </c:scaling>
        <c:delete val="0"/>
        <c:axPos val="b"/>
        <c:numFmt formatCode="General" sourceLinked="1"/>
        <c:majorTickMark val="out"/>
        <c:minorTickMark val="none"/>
        <c:tickLblPos val="nextTo"/>
        <c:crossAx val="107193088"/>
        <c:crosses val="autoZero"/>
        <c:crossBetween val="midCat"/>
      </c:valAx>
      <c:valAx>
        <c:axId val="107193088"/>
        <c:scaling>
          <c:orientation val="minMax"/>
          <c:max val="2.0000000000000006E-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7191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5528</a:t>
            </a:r>
            <a:endParaRPr lang="zh-TW" altLang="en-US"/>
          </a:p>
        </c:rich>
      </c:tx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Vol!$D$9:$E$9</c:f>
              <c:strCache>
                <c:ptCount val="1"/>
                <c:pt idx="0">
                  <c:v>0.01 kohm</c:v>
                </c:pt>
              </c:strCache>
            </c:strRef>
          </c:tx>
          <c:marker>
            <c:symbol val="none"/>
          </c:marker>
          <c:xVal>
            <c:numRef>
              <c:f>Vol!$D$10:$D$15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xVal>
          <c:yVal>
            <c:numRef>
              <c:f>Vol!$H$10:$H$15</c:f>
              <c:numCache>
                <c:formatCode>General</c:formatCode>
                <c:ptCount val="6"/>
                <c:pt idx="0">
                  <c:v>8.3194675540765387E-3</c:v>
                </c:pt>
                <c:pt idx="1">
                  <c:v>3.5460992907801414E-2</c:v>
                </c:pt>
                <c:pt idx="2">
                  <c:v>0.16576875259013663</c:v>
                </c:pt>
                <c:pt idx="3">
                  <c:v>0.73941595382347347</c:v>
                </c:pt>
                <c:pt idx="4">
                  <c:v>2.3727287748937713</c:v>
                </c:pt>
                <c:pt idx="5">
                  <c:v>2.9910811134934261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Vol!$D$17:$E$17</c:f>
              <c:strCache>
                <c:ptCount val="1"/>
                <c:pt idx="0">
                  <c:v>0.1 kohm</c:v>
                </c:pt>
              </c:strCache>
            </c:strRef>
          </c:tx>
          <c:marker>
            <c:symbol val="none"/>
          </c:marker>
          <c:xVal>
            <c:numRef>
              <c:f>Vol!$D$18:$D$23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xVal>
          <c:yVal>
            <c:numRef>
              <c:f>Vol!$H$18:$H$23</c:f>
              <c:numCache>
                <c:formatCode>General</c:formatCode>
                <c:ptCount val="6"/>
                <c:pt idx="0">
                  <c:v>8.1967213114754106E-2</c:v>
                </c:pt>
                <c:pt idx="1">
                  <c:v>0.33333333333333331</c:v>
                </c:pt>
                <c:pt idx="2">
                  <c:v>1.2767315671879982</c:v>
                </c:pt>
                <c:pt idx="3">
                  <c:v>3.172167403204285</c:v>
                </c:pt>
                <c:pt idx="4">
                  <c:v>4.5015528000878762</c:v>
                </c:pt>
                <c:pt idx="5">
                  <c:v>4.6853170617111797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Vol!$D$25:$E$25</c:f>
              <c:strCache>
                <c:ptCount val="1"/>
                <c:pt idx="0">
                  <c:v>1 kohm</c:v>
                </c:pt>
              </c:strCache>
            </c:strRef>
          </c:tx>
          <c:marker>
            <c:symbol val="none"/>
          </c:marker>
          <c:xVal>
            <c:numRef>
              <c:f>Vol!$D$26:$D$31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xVal>
          <c:yVal>
            <c:numRef>
              <c:f>Vol!$H$26:$H$31</c:f>
              <c:numCache>
                <c:formatCode>General</c:formatCode>
                <c:ptCount val="6"/>
                <c:pt idx="0">
                  <c:v>0.71428571428571419</c:v>
                </c:pt>
                <c:pt idx="1">
                  <c:v>2.083333333333333</c:v>
                </c:pt>
                <c:pt idx="2">
                  <c:v>3.8710926158908343</c:v>
                </c:pt>
                <c:pt idx="3">
                  <c:v>4.7275917322693886</c:v>
                </c:pt>
                <c:pt idx="4">
                  <c:v>4.9452424010742675</c:v>
                </c:pt>
                <c:pt idx="5">
                  <c:v>4.9666422240393864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62816"/>
        <c:axId val="158138368"/>
      </c:scatterChart>
      <c:valAx>
        <c:axId val="13536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138368"/>
        <c:crosses val="autoZero"/>
        <c:crossBetween val="midCat"/>
      </c:valAx>
      <c:valAx>
        <c:axId val="15813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362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5539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光敏!$B$14:$B$19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光敏!$D$8:$D$13</c:f>
              <c:numCache>
                <c:formatCode>General</c:formatCode>
                <c:ptCount val="6"/>
                <c:pt idx="0">
                  <c:v>30</c:v>
                </c:pt>
                <c:pt idx="1">
                  <c:v>5</c:v>
                </c:pt>
                <c:pt idx="2">
                  <c:v>0.83333333333333359</c:v>
                </c:pt>
                <c:pt idx="3">
                  <c:v>0.13888888888888878</c:v>
                </c:pt>
                <c:pt idx="4">
                  <c:v>2.3148148148148116E-2</c:v>
                </c:pt>
                <c:pt idx="5">
                  <c:v>1.3497998814311943E-2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光敏!$B$14:$B$19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光敏!$D$14:$D$19</c:f>
              <c:numCache>
                <c:formatCode>General</c:formatCode>
                <c:ptCount val="6"/>
                <c:pt idx="0">
                  <c:v>90</c:v>
                </c:pt>
                <c:pt idx="1">
                  <c:v>12</c:v>
                </c:pt>
                <c:pt idx="2">
                  <c:v>1.6000000000000028</c:v>
                </c:pt>
                <c:pt idx="3">
                  <c:v>0.21333333333333362</c:v>
                </c:pt>
                <c:pt idx="4">
                  <c:v>2.844444444444446E-2</c:v>
                </c:pt>
                <c:pt idx="5">
                  <c:v>1.5508784721512535E-2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431360"/>
        <c:axId val="164455936"/>
      </c:lineChart>
      <c:catAx>
        <c:axId val="16443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455936"/>
        <c:crosses val="autoZero"/>
        <c:auto val="1"/>
        <c:lblAlgn val="ctr"/>
        <c:lblOffset val="100"/>
        <c:noMultiLvlLbl val="0"/>
      </c:catAx>
      <c:valAx>
        <c:axId val="1644559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443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5549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光敏!$B$8:$B$13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光敏!$C$8:$C$13</c:f>
              <c:numCache>
                <c:formatCode>General</c:formatCode>
                <c:ptCount val="6"/>
                <c:pt idx="0">
                  <c:v>45</c:v>
                </c:pt>
                <c:pt idx="1">
                  <c:v>9</c:v>
                </c:pt>
                <c:pt idx="2">
                  <c:v>1.7999999999999989</c:v>
                </c:pt>
                <c:pt idx="3">
                  <c:v>0.35999999999999943</c:v>
                </c:pt>
                <c:pt idx="4">
                  <c:v>7.1999999999999814E-2</c:v>
                </c:pt>
                <c:pt idx="5">
                  <c:v>4.4352852792804098E-2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光敏!$B$8:$B$13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光敏!$C$14:$C$19</c:f>
              <c:numCache>
                <c:formatCode>General</c:formatCode>
                <c:ptCount val="6"/>
                <c:pt idx="0">
                  <c:v>140</c:v>
                </c:pt>
                <c:pt idx="1">
                  <c:v>22</c:v>
                </c:pt>
                <c:pt idx="2">
                  <c:v>3.4571428571428657</c:v>
                </c:pt>
                <c:pt idx="3">
                  <c:v>0.54326530612245016</c:v>
                </c:pt>
                <c:pt idx="4">
                  <c:v>8.537026239067079E-2</c:v>
                </c:pt>
                <c:pt idx="5">
                  <c:v>4.8906569050429595E-2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71904"/>
        <c:axId val="185790464"/>
      </c:lineChart>
      <c:catAx>
        <c:axId val="17497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5790464"/>
        <c:crosses val="autoZero"/>
        <c:auto val="1"/>
        <c:lblAlgn val="ctr"/>
        <c:lblOffset val="100"/>
        <c:noMultiLvlLbl val="0"/>
      </c:catAx>
      <c:valAx>
        <c:axId val="18579046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497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5528</a:t>
            </a:r>
            <a:endParaRPr lang="zh-TW" alt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光敏!$B$14:$B$19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光敏!$F$8:$F$13</c:f>
              <c:numCache>
                <c:formatCode>General</c:formatCode>
                <c:ptCount val="6"/>
                <c:pt idx="0">
                  <c:v>8</c:v>
                </c:pt>
                <c:pt idx="1">
                  <c:v>0.9</c:v>
                </c:pt>
                <c:pt idx="2">
                  <c:v>0.10124999999999994</c:v>
                </c:pt>
                <c:pt idx="3">
                  <c:v>1.1390624999999986E-2</c:v>
                </c:pt>
                <c:pt idx="4">
                  <c:v>1.2814453124999972E-3</c:v>
                </c:pt>
                <c:pt idx="5">
                  <c:v>6.6384780671261822E-4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光敏!$B$14:$B$19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光敏!$F$14:$F$19</c:f>
              <c:numCache>
                <c:formatCode>General</c:formatCode>
                <c:ptCount val="6"/>
                <c:pt idx="0">
                  <c:v>20</c:v>
                </c:pt>
                <c:pt idx="1">
                  <c:v>3.7</c:v>
                </c:pt>
                <c:pt idx="2">
                  <c:v>0.68450000000000044</c:v>
                </c:pt>
                <c:pt idx="3">
                  <c:v>0.12663250000000004</c:v>
                </c:pt>
                <c:pt idx="4">
                  <c:v>2.3427012499999997E-2</c:v>
                </c:pt>
                <c:pt idx="5">
                  <c:v>1.4096575374306138E-2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487168"/>
        <c:axId val="164488704"/>
      </c:lineChart>
      <c:catAx>
        <c:axId val="16448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488704"/>
        <c:crosses val="autoZero"/>
        <c:auto val="1"/>
        <c:lblAlgn val="ctr"/>
        <c:lblOffset val="100"/>
        <c:noMultiLvlLbl val="0"/>
      </c:catAx>
      <c:valAx>
        <c:axId val="16448870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487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5003</a:t>
            </a:r>
            <a:endParaRPr lang="zh-TW" alt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光敏!$B$14:$B$19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光敏!$H$8:$H$13</c:f>
              <c:numCache>
                <c:formatCode>General</c:formatCode>
                <c:ptCount val="6"/>
                <c:pt idx="0">
                  <c:v>50</c:v>
                </c:pt>
                <c:pt idx="1">
                  <c:v>10</c:v>
                </c:pt>
                <c:pt idx="2">
                  <c:v>2.0000000000000018</c:v>
                </c:pt>
                <c:pt idx="3">
                  <c:v>0.40000000000000024</c:v>
                </c:pt>
                <c:pt idx="4">
                  <c:v>8.0000000000000043E-2</c:v>
                </c:pt>
                <c:pt idx="5">
                  <c:v>4.9280947547560287E-2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光敏!$B$14:$B$19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光敏!$H$14:$H$19</c:f>
              <c:numCache>
                <c:formatCode>General</c:formatCode>
                <c:ptCount val="6"/>
                <c:pt idx="0">
                  <c:v>80</c:v>
                </c:pt>
                <c:pt idx="1">
                  <c:v>18</c:v>
                </c:pt>
                <c:pt idx="2">
                  <c:v>4.050000000000006</c:v>
                </c:pt>
                <c:pt idx="3">
                  <c:v>0.91125000000000245</c:v>
                </c:pt>
                <c:pt idx="4">
                  <c:v>0.20503125000000061</c:v>
                </c:pt>
                <c:pt idx="5">
                  <c:v>0.1308601957686705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59488"/>
        <c:axId val="186161408"/>
      </c:lineChart>
      <c:catAx>
        <c:axId val="18615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161408"/>
        <c:crosses val="autoZero"/>
        <c:auto val="1"/>
        <c:lblAlgn val="ctr"/>
        <c:lblOffset val="100"/>
        <c:noMultiLvlLbl val="0"/>
      </c:catAx>
      <c:valAx>
        <c:axId val="186161408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159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9006</a:t>
            </a:r>
            <a:endParaRPr lang="zh-TW" alt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光敏!$B$14:$B$19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光敏!$G$8:$G$13</c:f>
              <c:numCache>
                <c:formatCode>General</c:formatCode>
                <c:ptCount val="6"/>
                <c:pt idx="0">
                  <c:v>90</c:v>
                </c:pt>
                <c:pt idx="1">
                  <c:v>18</c:v>
                </c:pt>
                <c:pt idx="2">
                  <c:v>3.6000000000000045</c:v>
                </c:pt>
                <c:pt idx="3">
                  <c:v>0.72000000000000153</c:v>
                </c:pt>
                <c:pt idx="4">
                  <c:v>0.14400000000000027</c:v>
                </c:pt>
                <c:pt idx="5">
                  <c:v>8.8705705585608599E-2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光敏!$B$14:$B$19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光敏!$G$14:$G$19</c:f>
              <c:numCache>
                <c:formatCode>General</c:formatCode>
                <c:ptCount val="6"/>
                <c:pt idx="0">
                  <c:v>120</c:v>
                </c:pt>
                <c:pt idx="1">
                  <c:v>25</c:v>
                </c:pt>
                <c:pt idx="2">
                  <c:v>5.2083333333333313</c:v>
                </c:pt>
                <c:pt idx="3">
                  <c:v>1.0850694444444424</c:v>
                </c:pt>
                <c:pt idx="4">
                  <c:v>0.22605613425925875</c:v>
                </c:pt>
                <c:pt idx="5">
                  <c:v>0.14097504757166882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31296"/>
        <c:axId val="164633216"/>
      </c:lineChart>
      <c:catAx>
        <c:axId val="16463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633216"/>
        <c:crosses val="autoZero"/>
        <c:auto val="1"/>
        <c:lblAlgn val="ctr"/>
        <c:lblOffset val="100"/>
        <c:noMultiLvlLbl val="0"/>
      </c:catAx>
      <c:valAx>
        <c:axId val="164633216"/>
        <c:scaling>
          <c:logBase val="10"/>
          <c:orientation val="minMax"/>
          <c:max val="1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631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5539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Vol!$D$25:$E$25</c:f>
              <c:strCache>
                <c:ptCount val="1"/>
                <c:pt idx="0">
                  <c:v>1 kohm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Vol!$D$26:$D$31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Vol!$F$26:$F$31</c:f>
              <c:numCache>
                <c:formatCode>General</c:formatCode>
                <c:ptCount val="6"/>
                <c:pt idx="0">
                  <c:v>0.16129032258064516</c:v>
                </c:pt>
                <c:pt idx="1">
                  <c:v>1.1111111111111112</c:v>
                </c:pt>
                <c:pt idx="2">
                  <c:v>3.6144578313252977</c:v>
                </c:pt>
                <c:pt idx="3">
                  <c:v>4.8205677557578994</c:v>
                </c:pt>
                <c:pt idx="4">
                  <c:v>4.9867942300943797</c:v>
                </c:pt>
                <c:pt idx="5">
                  <c:v>4.994978084230727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Vol!$D$33:$E$33</c:f>
              <c:strCache>
                <c:ptCount val="1"/>
                <c:pt idx="0">
                  <c:v>10 kohm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Vol!$D$26:$D$31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Vol!$F$34:$F$39</c:f>
              <c:numCache>
                <c:formatCode>General</c:formatCode>
                <c:ptCount val="6"/>
                <c:pt idx="0">
                  <c:v>1.25</c:v>
                </c:pt>
                <c:pt idx="1">
                  <c:v>3.7037037037037033</c:v>
                </c:pt>
                <c:pt idx="2">
                  <c:v>4.8154093097913311</c:v>
                </c:pt>
                <c:pt idx="3">
                  <c:v>4.9814579066806886</c:v>
                </c:pt>
                <c:pt idx="4">
                  <c:v>4.9986762764675277</c:v>
                </c:pt>
                <c:pt idx="5">
                  <c:v>4.9994973540588692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Vol!$D$41:$E$41</c:f>
              <c:strCache>
                <c:ptCount val="1"/>
                <c:pt idx="0">
                  <c:v>100 kohm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Vol!$D$26:$D$31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Vol!$E$42:$E$47</c:f>
              <c:numCache>
                <c:formatCode>General</c:formatCode>
                <c:ptCount val="6"/>
                <c:pt idx="0">
                  <c:v>3.3898305084745761</c:v>
                </c:pt>
                <c:pt idx="1">
                  <c:v>4.694835680751174</c:v>
                </c:pt>
                <c:pt idx="2">
                  <c:v>4.9589118730518553</c:v>
                </c:pt>
                <c:pt idx="3">
                  <c:v>4.9954225617750261</c:v>
                </c:pt>
                <c:pt idx="4">
                  <c:v>4.9996657657842283</c:v>
                </c:pt>
                <c:pt idx="5">
                  <c:v>4.9998861596855422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19840"/>
        <c:axId val="173221376"/>
      </c:lineChart>
      <c:catAx>
        <c:axId val="17321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221376"/>
        <c:crosses val="autoZero"/>
        <c:auto val="1"/>
        <c:lblAlgn val="ctr"/>
        <c:lblOffset val="100"/>
        <c:noMultiLvlLbl val="0"/>
      </c:catAx>
      <c:valAx>
        <c:axId val="17322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21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5537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6692038495188099E-2"/>
          <c:y val="5.0925925925925923E-2"/>
          <c:w val="0.915530183727034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Vol!$D$25:$E$25</c:f>
              <c:strCache>
                <c:ptCount val="1"/>
                <c:pt idx="0">
                  <c:v>1 kohm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Vol!$D$26:$D$31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Vol!$G$26:$G$31</c:f>
              <c:numCache>
                <c:formatCode>General</c:formatCode>
                <c:ptCount val="6"/>
                <c:pt idx="0">
                  <c:v>0.29411764705882354</c:v>
                </c:pt>
                <c:pt idx="1">
                  <c:v>1.4285714285714284</c:v>
                </c:pt>
                <c:pt idx="2">
                  <c:v>3.597122302158271</c:v>
                </c:pt>
                <c:pt idx="3">
                  <c:v>4.7137200678775679</c:v>
                </c:pt>
                <c:pt idx="4">
                  <c:v>4.9532435820272545</c:v>
                </c:pt>
                <c:pt idx="5">
                  <c:v>4.9732061124175253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Vol!$D$33:$E$33</c:f>
              <c:strCache>
                <c:ptCount val="1"/>
                <c:pt idx="0">
                  <c:v>10 kohm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Vol!$D$26:$D$31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Vol!$G$34:$G$39</c:f>
              <c:numCache>
                <c:formatCode>General</c:formatCode>
                <c:ptCount val="6"/>
                <c:pt idx="0">
                  <c:v>1.9230769230769231</c:v>
                </c:pt>
                <c:pt idx="1">
                  <c:v>4</c:v>
                </c:pt>
                <c:pt idx="2">
                  <c:v>4.8123195380173236</c:v>
                </c:pt>
                <c:pt idx="3">
                  <c:v>4.9698166468978409</c:v>
                </c:pt>
                <c:pt idx="4">
                  <c:v>4.9952846732810743</c:v>
                </c:pt>
                <c:pt idx="5">
                  <c:v>4.9973076261927503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Vol!$D$41:$E$41</c:f>
              <c:strCache>
                <c:ptCount val="1"/>
                <c:pt idx="0">
                  <c:v>100 kohm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Vol!$D$26:$D$31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Vol!$G$42:$G$47</c:f>
              <c:numCache>
                <c:formatCode>General</c:formatCode>
                <c:ptCount val="6"/>
                <c:pt idx="0">
                  <c:v>4.3103448275862064</c:v>
                </c:pt>
                <c:pt idx="1">
                  <c:v>4.8780487804878048</c:v>
                </c:pt>
                <c:pt idx="2">
                  <c:v>4.9805757545572265</c:v>
                </c:pt>
                <c:pt idx="3">
                  <c:v>4.9969651764828162</c:v>
                </c:pt>
                <c:pt idx="4">
                  <c:v>4.9995280667706217</c:v>
                </c:pt>
                <c:pt idx="5">
                  <c:v>4.9997306320762291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272064"/>
        <c:axId val="173409024"/>
      </c:lineChart>
      <c:catAx>
        <c:axId val="17327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409024"/>
        <c:crosses val="autoZero"/>
        <c:auto val="1"/>
        <c:lblAlgn val="ctr"/>
        <c:lblOffset val="100"/>
        <c:noMultiLvlLbl val="0"/>
      </c:catAx>
      <c:valAx>
        <c:axId val="1734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27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5528</a:t>
            </a:r>
            <a:endParaRPr lang="zh-TW" altLang="en-US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Vol!$D$25:$E$25</c:f>
              <c:strCache>
                <c:ptCount val="1"/>
                <c:pt idx="0">
                  <c:v>1 kohm</c:v>
                </c:pt>
              </c:strCache>
            </c:strRef>
          </c:tx>
          <c:marker>
            <c:symbol val="none"/>
          </c:marker>
          <c:cat>
            <c:numRef>
              <c:f>Vol!$D$42:$D$47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Vol!$H$26:$H$31</c:f>
              <c:numCache>
                <c:formatCode>General</c:formatCode>
                <c:ptCount val="6"/>
                <c:pt idx="0">
                  <c:v>0.71428571428571419</c:v>
                </c:pt>
                <c:pt idx="1">
                  <c:v>2.083333333333333</c:v>
                </c:pt>
                <c:pt idx="2">
                  <c:v>3.8710926158908343</c:v>
                </c:pt>
                <c:pt idx="3">
                  <c:v>4.7275917322693886</c:v>
                </c:pt>
                <c:pt idx="4">
                  <c:v>4.9452424010742675</c:v>
                </c:pt>
                <c:pt idx="5">
                  <c:v>4.9666422240393864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Vol!$D$33:$E$33</c:f>
              <c:strCache>
                <c:ptCount val="1"/>
                <c:pt idx="0">
                  <c:v>10 kohm</c:v>
                </c:pt>
              </c:strCache>
            </c:strRef>
          </c:tx>
          <c:marker>
            <c:symbol val="none"/>
          </c:marker>
          <c:cat>
            <c:numRef>
              <c:f>Vol!$D$42:$D$47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Vol!$H$34:$H$39</c:f>
              <c:numCache>
                <c:formatCode>General</c:formatCode>
                <c:ptCount val="6"/>
                <c:pt idx="0">
                  <c:v>3.125</c:v>
                </c:pt>
                <c:pt idx="1">
                  <c:v>4.3859649122807012</c:v>
                </c:pt>
                <c:pt idx="2">
                  <c:v>4.8583192644504631</c:v>
                </c:pt>
                <c:pt idx="3">
                  <c:v>4.9713545887948722</c:v>
                </c:pt>
                <c:pt idx="4">
                  <c:v>4.9944697317494802</c:v>
                </c:pt>
                <c:pt idx="5">
                  <c:v>4.9966440720713816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Vol!$D$41:$E$41</c:f>
              <c:strCache>
                <c:ptCount val="1"/>
                <c:pt idx="0">
                  <c:v>100 kohm</c:v>
                </c:pt>
              </c:strCache>
            </c:strRef>
          </c:tx>
          <c:marker>
            <c:symbol val="none"/>
          </c:marker>
          <c:cat>
            <c:numRef>
              <c:f>Vol!$D$42:$D$47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</c:numCache>
            </c:numRef>
          </c:cat>
          <c:val>
            <c:numRef>
              <c:f>Vol!$H$42:$H$47</c:f>
              <c:numCache>
                <c:formatCode>General</c:formatCode>
                <c:ptCount val="6"/>
                <c:pt idx="0">
                  <c:v>4.716981132075472</c:v>
                </c:pt>
                <c:pt idx="1">
                  <c:v>4.9309664694280073</c:v>
                </c:pt>
                <c:pt idx="2">
                  <c:v>4.9854611489244496</c:v>
                </c:pt>
                <c:pt idx="3">
                  <c:v>4.9971206122552125</c:v>
                </c:pt>
                <c:pt idx="4">
                  <c:v>4.9994464221167938</c:v>
                </c:pt>
                <c:pt idx="5">
                  <c:v>4.9996642043640662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439232"/>
        <c:axId val="173445120"/>
      </c:lineChart>
      <c:catAx>
        <c:axId val="17343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3445120"/>
        <c:crosses val="autoZero"/>
        <c:auto val="1"/>
        <c:lblAlgn val="ctr"/>
        <c:lblOffset val="100"/>
        <c:noMultiLvlLbl val="0"/>
      </c:catAx>
      <c:valAx>
        <c:axId val="17344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439232"/>
        <c:crosses val="autoZero"/>
        <c:crossBetween val="between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18</xdr:col>
      <xdr:colOff>182880</xdr:colOff>
      <xdr:row>15</xdr:row>
      <xdr:rowOff>167640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16</xdr:row>
      <xdr:rowOff>0</xdr:rowOff>
    </xdr:from>
    <xdr:to>
      <xdr:col>18</xdr:col>
      <xdr:colOff>182880</xdr:colOff>
      <xdr:row>29</xdr:row>
      <xdr:rowOff>167640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16</xdr:row>
      <xdr:rowOff>0</xdr:rowOff>
    </xdr:from>
    <xdr:to>
      <xdr:col>25</xdr:col>
      <xdr:colOff>182880</xdr:colOff>
      <xdr:row>29</xdr:row>
      <xdr:rowOff>167640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25</xdr:col>
      <xdr:colOff>0</xdr:colOff>
      <xdr:row>15</xdr:row>
      <xdr:rowOff>28575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30</xdr:row>
      <xdr:rowOff>0</xdr:rowOff>
    </xdr:from>
    <xdr:to>
      <xdr:col>25</xdr:col>
      <xdr:colOff>0</xdr:colOff>
      <xdr:row>43</xdr:row>
      <xdr:rowOff>142875</xdr:rowOff>
    </xdr:to>
    <xdr:graphicFrame macro="">
      <xdr:nvGraphicFramePr>
        <xdr:cNvPr id="16" name="圖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30</xdr:row>
      <xdr:rowOff>0</xdr:rowOff>
    </xdr:from>
    <xdr:to>
      <xdr:col>18</xdr:col>
      <xdr:colOff>0</xdr:colOff>
      <xdr:row>43</xdr:row>
      <xdr:rowOff>142875</xdr:rowOff>
    </xdr:to>
    <xdr:graphicFrame macro="">
      <xdr:nvGraphicFramePr>
        <xdr:cNvPr id="17" name="圖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15</xdr:row>
      <xdr:rowOff>19050</xdr:rowOff>
    </xdr:from>
    <xdr:to>
      <xdr:col>30</xdr:col>
      <xdr:colOff>182880</xdr:colOff>
      <xdr:row>28</xdr:row>
      <xdr:rowOff>186690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30</xdr:row>
      <xdr:rowOff>19050</xdr:rowOff>
    </xdr:from>
    <xdr:to>
      <xdr:col>30</xdr:col>
      <xdr:colOff>182880</xdr:colOff>
      <xdr:row>44</xdr:row>
      <xdr:rowOff>91440</xdr:rowOff>
    </xdr:to>
    <xdr:graphicFrame macro="">
      <xdr:nvGraphicFramePr>
        <xdr:cNvPr id="30" name="圖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45</xdr:row>
      <xdr:rowOff>133350</xdr:rowOff>
    </xdr:from>
    <xdr:to>
      <xdr:col>30</xdr:col>
      <xdr:colOff>0</xdr:colOff>
      <xdr:row>59</xdr:row>
      <xdr:rowOff>95250</xdr:rowOff>
    </xdr:to>
    <xdr:graphicFrame macro="">
      <xdr:nvGraphicFramePr>
        <xdr:cNvPr id="31" name="圖表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182880</xdr:colOff>
      <xdr:row>13</xdr:row>
      <xdr:rowOff>186690</xdr:rowOff>
    </xdr:to>
    <xdr:graphicFrame macro="">
      <xdr:nvGraphicFramePr>
        <xdr:cNvPr id="32" name="圖表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23</xdr:col>
      <xdr:colOff>0</xdr:colOff>
      <xdr:row>14</xdr:row>
      <xdr:rowOff>152400</xdr:rowOff>
    </xdr:to>
    <xdr:graphicFrame macro="">
      <xdr:nvGraphicFramePr>
        <xdr:cNvPr id="33" name="圖表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16</xdr:row>
      <xdr:rowOff>9525</xdr:rowOff>
    </xdr:from>
    <xdr:to>
      <xdr:col>23</xdr:col>
      <xdr:colOff>0</xdr:colOff>
      <xdr:row>30</xdr:row>
      <xdr:rowOff>66675</xdr:rowOff>
    </xdr:to>
    <xdr:graphicFrame macro="">
      <xdr:nvGraphicFramePr>
        <xdr:cNvPr id="34" name="圖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31</xdr:row>
      <xdr:rowOff>9525</xdr:rowOff>
    </xdr:from>
    <xdr:to>
      <xdr:col>23</xdr:col>
      <xdr:colOff>0</xdr:colOff>
      <xdr:row>45</xdr:row>
      <xdr:rowOff>66675</xdr:rowOff>
    </xdr:to>
    <xdr:graphicFrame macro="">
      <xdr:nvGraphicFramePr>
        <xdr:cNvPr id="35" name="圖表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24</xdr:row>
      <xdr:rowOff>0</xdr:rowOff>
    </xdr:from>
    <xdr:to>
      <xdr:col>16</xdr:col>
      <xdr:colOff>438150</xdr:colOff>
      <xdr:row>38</xdr:row>
      <xdr:rowOff>66675</xdr:rowOff>
    </xdr:to>
    <xdr:graphicFrame macro="">
      <xdr:nvGraphicFramePr>
        <xdr:cNvPr id="49" name="圖表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39</xdr:row>
      <xdr:rowOff>0</xdr:rowOff>
    </xdr:from>
    <xdr:to>
      <xdr:col>16</xdr:col>
      <xdr:colOff>438150</xdr:colOff>
      <xdr:row>53</xdr:row>
      <xdr:rowOff>9525</xdr:rowOff>
    </xdr:to>
    <xdr:graphicFrame macro="">
      <xdr:nvGraphicFramePr>
        <xdr:cNvPr id="50" name="圖表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0</xdr:colOff>
      <xdr:row>54</xdr:row>
      <xdr:rowOff>0</xdr:rowOff>
    </xdr:from>
    <xdr:to>
      <xdr:col>16</xdr:col>
      <xdr:colOff>438150</xdr:colOff>
      <xdr:row>67</xdr:row>
      <xdr:rowOff>142875</xdr:rowOff>
    </xdr:to>
    <xdr:graphicFrame macro="">
      <xdr:nvGraphicFramePr>
        <xdr:cNvPr id="51" name="圖表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46</xdr:row>
      <xdr:rowOff>0</xdr:rowOff>
    </xdr:from>
    <xdr:to>
      <xdr:col>23</xdr:col>
      <xdr:colOff>0</xdr:colOff>
      <xdr:row>59</xdr:row>
      <xdr:rowOff>142875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M31" sqref="M31"/>
    </sheetView>
  </sheetViews>
  <sheetFormatPr defaultRowHeight="15.75" x14ac:dyDescent="0.25"/>
  <sheetData>
    <row r="1" spans="1:8" x14ac:dyDescent="0.25">
      <c r="C1" s="5" t="s">
        <v>14</v>
      </c>
      <c r="D1" s="5"/>
      <c r="E1" s="5"/>
      <c r="F1" s="5"/>
      <c r="G1" s="5" t="s">
        <v>15</v>
      </c>
      <c r="H1" s="5"/>
    </row>
    <row r="2" spans="1:8" x14ac:dyDescent="0.25">
      <c r="C2">
        <v>5549</v>
      </c>
      <c r="D2">
        <v>5539</v>
      </c>
      <c r="E2">
        <v>5537</v>
      </c>
      <c r="F2">
        <v>5528</v>
      </c>
      <c r="G2">
        <v>9006</v>
      </c>
      <c r="H2">
        <v>5003</v>
      </c>
    </row>
    <row r="3" spans="1:8" x14ac:dyDescent="0.25">
      <c r="A3" s="5" t="s">
        <v>0</v>
      </c>
      <c r="B3">
        <v>10</v>
      </c>
      <c r="C3">
        <v>45</v>
      </c>
      <c r="D3">
        <v>30</v>
      </c>
      <c r="E3">
        <v>18</v>
      </c>
      <c r="F3">
        <v>8</v>
      </c>
      <c r="G3">
        <v>90</v>
      </c>
      <c r="H3">
        <v>50</v>
      </c>
    </row>
    <row r="4" spans="1:8" x14ac:dyDescent="0.25">
      <c r="A4" s="5"/>
      <c r="B4">
        <v>100</v>
      </c>
      <c r="C4">
        <v>10</v>
      </c>
      <c r="D4">
        <v>5</v>
      </c>
      <c r="E4">
        <v>3</v>
      </c>
      <c r="F4">
        <v>0.9</v>
      </c>
      <c r="G4">
        <v>18</v>
      </c>
      <c r="H4">
        <v>10</v>
      </c>
    </row>
    <row r="5" spans="1:8" x14ac:dyDescent="0.25">
      <c r="A5" s="5" t="s">
        <v>1</v>
      </c>
      <c r="B5">
        <v>10</v>
      </c>
      <c r="C5">
        <v>140</v>
      </c>
      <c r="D5">
        <v>90</v>
      </c>
      <c r="E5">
        <v>50</v>
      </c>
      <c r="F5">
        <v>20</v>
      </c>
      <c r="G5">
        <v>120</v>
      </c>
      <c r="H5">
        <v>80</v>
      </c>
    </row>
    <row r="6" spans="1:8" x14ac:dyDescent="0.25">
      <c r="A6" s="5"/>
      <c r="B6">
        <v>100</v>
      </c>
      <c r="C6">
        <v>20</v>
      </c>
      <c r="D6">
        <v>12</v>
      </c>
      <c r="E6">
        <v>8</v>
      </c>
      <c r="F6">
        <v>3.7</v>
      </c>
      <c r="G6">
        <v>25</v>
      </c>
      <c r="H6">
        <v>18</v>
      </c>
    </row>
    <row r="8" spans="1:8" x14ac:dyDescent="0.25">
      <c r="A8" t="s">
        <v>2</v>
      </c>
      <c r="B8">
        <v>10</v>
      </c>
      <c r="C8">
        <f>C3</f>
        <v>45</v>
      </c>
      <c r="D8">
        <f>D3</f>
        <v>30</v>
      </c>
      <c r="E8">
        <f>E3</f>
        <v>18</v>
      </c>
      <c r="F8">
        <f>F3</f>
        <v>8</v>
      </c>
      <c r="G8">
        <f t="shared" ref="G8:H8" si="0">G3</f>
        <v>90</v>
      </c>
      <c r="H8">
        <f t="shared" si="0"/>
        <v>50</v>
      </c>
    </row>
    <row r="9" spans="1:8" x14ac:dyDescent="0.25">
      <c r="B9">
        <v>100</v>
      </c>
      <c r="C9">
        <v>9</v>
      </c>
      <c r="D9">
        <f>D4</f>
        <v>5</v>
      </c>
      <c r="E9">
        <f>E4</f>
        <v>3</v>
      </c>
      <c r="F9">
        <f>F4</f>
        <v>0.9</v>
      </c>
      <c r="G9">
        <f t="shared" ref="G9:H9" si="1">G4</f>
        <v>18</v>
      </c>
      <c r="H9">
        <f t="shared" si="1"/>
        <v>10</v>
      </c>
    </row>
    <row r="10" spans="1:8" x14ac:dyDescent="0.25">
      <c r="B10">
        <v>1000</v>
      </c>
      <c r="C10">
        <f>POWER(10,(LOG10($B10)-1)*(LOG10(C$9*1000)-LOG10(C$8*1000))+LOG10(C$8*1000))/1000</f>
        <v>1.7999999999999989</v>
      </c>
      <c r="D10">
        <f>POWER(10,(LOG10($B10)-1)*(LOG10(D$9*1000)-LOG10(D$8*1000))+LOG10(D$8*1000))/1000</f>
        <v>0.83333333333333359</v>
      </c>
      <c r="E10">
        <f>POWER(10,(LOG10($B10)-1)*(LOG10(E$9*1000)-LOG10(E$8*1000))+LOG10(E$8*1000))/1000</f>
        <v>0.50000000000000033</v>
      </c>
      <c r="F10">
        <f>POWER(10,(LOG10($B10)-1)*(LOG10(F$9*1000)-LOG10(F$8*1000))+LOG10(F$8*1000))/1000</f>
        <v>0.10124999999999994</v>
      </c>
      <c r="G10">
        <f t="shared" ref="G10:J10" si="2">POWER(10,(LOG10($B10)-1)*(LOG10(G$9*1000)-LOG10(G$8*1000))+LOG10(G$8*1000))/1000</f>
        <v>3.6000000000000045</v>
      </c>
      <c r="H10">
        <f t="shared" si="2"/>
        <v>2.0000000000000018</v>
      </c>
    </row>
    <row r="11" spans="1:8" x14ac:dyDescent="0.25">
      <c r="B11">
        <v>10000</v>
      </c>
      <c r="C11">
        <f t="shared" ref="C11:J13" si="3">POWER(10,(LOG10($B11)-1)*(LOG10(C$9*1000)-LOG10(C$8*1000))+LOG10(C$8*1000))/1000</f>
        <v>0.35999999999999943</v>
      </c>
      <c r="D11">
        <f t="shared" si="3"/>
        <v>0.13888888888888878</v>
      </c>
      <c r="E11">
        <f t="shared" si="3"/>
        <v>8.3333333333333343E-2</v>
      </c>
      <c r="F11">
        <f t="shared" si="3"/>
        <v>1.1390624999999986E-2</v>
      </c>
      <c r="G11">
        <f t="shared" si="3"/>
        <v>0.72000000000000153</v>
      </c>
      <c r="H11">
        <f t="shared" si="3"/>
        <v>0.40000000000000024</v>
      </c>
    </row>
    <row r="12" spans="1:8" x14ac:dyDescent="0.25">
      <c r="B12">
        <v>100000</v>
      </c>
      <c r="C12">
        <f t="shared" si="3"/>
        <v>7.1999999999999814E-2</v>
      </c>
      <c r="D12">
        <f t="shared" si="3"/>
        <v>2.3148148148148116E-2</v>
      </c>
      <c r="E12">
        <f t="shared" si="3"/>
        <v>1.3888888888888873E-2</v>
      </c>
      <c r="F12">
        <f t="shared" si="3"/>
        <v>1.2814453124999972E-3</v>
      </c>
      <c r="G12">
        <f t="shared" si="3"/>
        <v>0.14400000000000027</v>
      </c>
      <c r="H12">
        <f t="shared" si="3"/>
        <v>8.0000000000000043E-2</v>
      </c>
    </row>
    <row r="13" spans="1:8" x14ac:dyDescent="0.25">
      <c r="B13">
        <v>200000</v>
      </c>
      <c r="C13">
        <f t="shared" si="3"/>
        <v>4.4352852792804098E-2</v>
      </c>
      <c r="D13">
        <f t="shared" si="3"/>
        <v>1.3497998814311943E-2</v>
      </c>
      <c r="E13">
        <f t="shared" si="3"/>
        <v>8.0987992885871701E-3</v>
      </c>
      <c r="F13">
        <f t="shared" si="3"/>
        <v>6.6384780671261822E-4</v>
      </c>
      <c r="G13">
        <f t="shared" si="3"/>
        <v>8.8705705585608599E-2</v>
      </c>
      <c r="H13">
        <f t="shared" si="3"/>
        <v>4.9280947547560287E-2</v>
      </c>
    </row>
    <row r="14" spans="1:8" x14ac:dyDescent="0.25">
      <c r="A14" t="s">
        <v>1</v>
      </c>
      <c r="B14">
        <v>10</v>
      </c>
      <c r="C14">
        <f>C5</f>
        <v>140</v>
      </c>
      <c r="D14">
        <f>D5</f>
        <v>90</v>
      </c>
      <c r="E14">
        <f>E5</f>
        <v>50</v>
      </c>
      <c r="F14">
        <f>F5</f>
        <v>20</v>
      </c>
      <c r="G14">
        <f t="shared" ref="G14:H14" si="4">G5</f>
        <v>120</v>
      </c>
      <c r="H14">
        <f t="shared" si="4"/>
        <v>80</v>
      </c>
    </row>
    <row r="15" spans="1:8" x14ac:dyDescent="0.25">
      <c r="B15">
        <v>100</v>
      </c>
      <c r="C15">
        <v>22</v>
      </c>
      <c r="D15">
        <f>D6</f>
        <v>12</v>
      </c>
      <c r="E15">
        <f>E6</f>
        <v>8</v>
      </c>
      <c r="F15">
        <f>F6</f>
        <v>3.7</v>
      </c>
      <c r="G15">
        <f t="shared" ref="G15:H15" si="5">G6</f>
        <v>25</v>
      </c>
      <c r="H15">
        <f t="shared" si="5"/>
        <v>18</v>
      </c>
    </row>
    <row r="16" spans="1:8" x14ac:dyDescent="0.25">
      <c r="B16">
        <v>1000</v>
      </c>
      <c r="C16">
        <f>POWER(10,(LOG10($B16)-1)*(LOG10(C$15*1000)-LOG10(C$14*1000))+LOG10(C$14*1000))/1000</f>
        <v>3.4571428571428657</v>
      </c>
      <c r="D16">
        <f>POWER(10,(LOG10($B16)-1)*(LOG10(D$15*1000)-LOG10(D$14*1000))+LOG10(D$14*1000))/1000</f>
        <v>1.6000000000000028</v>
      </c>
      <c r="E16">
        <f>POWER(10,(LOG10($B16)-1)*(LOG10(E$15*1000)-LOG10(E$14*1000))+LOG10(E$14*1000))/1000</f>
        <v>1.2800000000000022</v>
      </c>
      <c r="F16">
        <f>POWER(10,(LOG10($B16)-1)*(LOG10(F$15*1000)-LOG10(F$14*1000))+LOG10(F$14*1000))/1000</f>
        <v>0.68450000000000044</v>
      </c>
      <c r="G16">
        <f t="shared" ref="G16:J16" si="6">POWER(10,(LOG10($B16)-1)*(LOG10(G$15*1000)-LOG10(G$14*1000))+LOG10(G$14*1000))/1000</f>
        <v>5.2083333333333313</v>
      </c>
      <c r="H16">
        <f t="shared" si="6"/>
        <v>4.050000000000006</v>
      </c>
    </row>
    <row r="17" spans="2:8" x14ac:dyDescent="0.25">
      <c r="B17">
        <v>10000</v>
      </c>
      <c r="C17">
        <f t="shared" ref="C17:J19" si="7">POWER(10,(LOG10($B17)-1)*(LOG10(C$15*1000)-LOG10(C$14*1000))+LOG10(C$14*1000))/1000</f>
        <v>0.54326530612245016</v>
      </c>
      <c r="D17">
        <f t="shared" si="7"/>
        <v>0.21333333333333362</v>
      </c>
      <c r="E17">
        <f t="shared" si="7"/>
        <v>0.20480000000000032</v>
      </c>
      <c r="F17">
        <f t="shared" si="7"/>
        <v>0.12663250000000004</v>
      </c>
      <c r="G17">
        <f t="shared" si="7"/>
        <v>1.0850694444444424</v>
      </c>
      <c r="H17">
        <f t="shared" si="7"/>
        <v>0.91125000000000245</v>
      </c>
    </row>
    <row r="18" spans="2:8" x14ac:dyDescent="0.25">
      <c r="B18">
        <v>100000</v>
      </c>
      <c r="C18">
        <f t="shared" si="7"/>
        <v>8.537026239067079E-2</v>
      </c>
      <c r="D18">
        <f t="shared" si="7"/>
        <v>2.844444444444446E-2</v>
      </c>
      <c r="E18">
        <f t="shared" si="7"/>
        <v>3.2768000000000082E-2</v>
      </c>
      <c r="F18">
        <f t="shared" si="7"/>
        <v>2.3427012499999997E-2</v>
      </c>
      <c r="G18">
        <f t="shared" si="7"/>
        <v>0.22605613425925875</v>
      </c>
      <c r="H18">
        <f t="shared" si="7"/>
        <v>0.20503125000000061</v>
      </c>
    </row>
    <row r="19" spans="2:8" x14ac:dyDescent="0.25">
      <c r="B19">
        <v>200000</v>
      </c>
      <c r="C19">
        <f t="shared" si="7"/>
        <v>4.8906569050429595E-2</v>
      </c>
      <c r="D19">
        <f t="shared" si="7"/>
        <v>1.5508784721512535E-2</v>
      </c>
      <c r="E19">
        <f t="shared" si="7"/>
        <v>1.8874096743311027E-2</v>
      </c>
      <c r="F19">
        <f t="shared" si="7"/>
        <v>1.4096575374306138E-2</v>
      </c>
      <c r="G19">
        <f t="shared" si="7"/>
        <v>0.14097504757166882</v>
      </c>
      <c r="H19">
        <f t="shared" si="7"/>
        <v>0.1308601957686705</v>
      </c>
    </row>
  </sheetData>
  <mergeCells count="4">
    <mergeCell ref="A3:A4"/>
    <mergeCell ref="A5:A6"/>
    <mergeCell ref="C1:F1"/>
    <mergeCell ref="G1:H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opLeftCell="N1" workbookViewId="0">
      <selection activeCell="J2" sqref="J2:J7"/>
    </sheetView>
  </sheetViews>
  <sheetFormatPr defaultRowHeight="15.75" x14ac:dyDescent="0.25"/>
  <cols>
    <col min="2" max="2" width="2.88671875" customWidth="1"/>
    <col min="12" max="12" width="12.6640625" bestFit="1" customWidth="1"/>
  </cols>
  <sheetData>
    <row r="1" spans="1:15" x14ac:dyDescent="0.25">
      <c r="D1" t="s">
        <v>3</v>
      </c>
      <c r="E1">
        <f>光敏!C2</f>
        <v>5549</v>
      </c>
      <c r="F1">
        <f>光敏!D2</f>
        <v>5539</v>
      </c>
      <c r="G1">
        <f>光敏!E2</f>
        <v>5537</v>
      </c>
      <c r="H1">
        <f>光敏!F2</f>
        <v>5528</v>
      </c>
      <c r="I1">
        <f>光敏!G2</f>
        <v>9006</v>
      </c>
      <c r="J1">
        <f>光敏!H2</f>
        <v>5003</v>
      </c>
      <c r="L1">
        <f>E1</f>
        <v>5549</v>
      </c>
      <c r="M1">
        <f t="shared" ref="M1:O1" si="0">F1</f>
        <v>5539</v>
      </c>
      <c r="N1">
        <f t="shared" si="0"/>
        <v>5537</v>
      </c>
      <c r="O1">
        <f t="shared" si="0"/>
        <v>5528</v>
      </c>
    </row>
    <row r="2" spans="1:15" x14ac:dyDescent="0.25">
      <c r="A2">
        <v>5</v>
      </c>
      <c r="B2" t="s">
        <v>5</v>
      </c>
      <c r="D2">
        <f>光敏!B8</f>
        <v>10</v>
      </c>
      <c r="E2">
        <f>(光敏!C14-光敏!C8)/2</f>
        <v>47.5</v>
      </c>
      <c r="F2">
        <f>(光敏!D14-光敏!D8)/2</f>
        <v>30</v>
      </c>
      <c r="G2">
        <f>(光敏!E14-光敏!E8)/2</f>
        <v>16</v>
      </c>
      <c r="H2">
        <f>(光敏!F14-光敏!F8)/2</f>
        <v>6</v>
      </c>
      <c r="I2">
        <f>(光敏!G14-光敏!G8)/2</f>
        <v>15</v>
      </c>
      <c r="J2">
        <f>(光敏!H14-光敏!H8)/2</f>
        <v>15</v>
      </c>
    </row>
    <row r="3" spans="1:15" x14ac:dyDescent="0.25">
      <c r="D3">
        <f>光敏!B9</f>
        <v>100</v>
      </c>
      <c r="E3">
        <f>(光敏!C15-光敏!C9)/2</f>
        <v>6.5</v>
      </c>
      <c r="F3">
        <f>(光敏!D15-光敏!D9)/2</f>
        <v>3.5</v>
      </c>
      <c r="G3">
        <f>(光敏!E15-光敏!E9)/2</f>
        <v>2.5</v>
      </c>
      <c r="H3">
        <f>(光敏!F15-光敏!F9)/2</f>
        <v>1.4000000000000001</v>
      </c>
      <c r="I3">
        <f>(光敏!G15-光敏!G9)/2</f>
        <v>3.5</v>
      </c>
      <c r="J3">
        <f>(光敏!H15-光敏!H9)/2</f>
        <v>4</v>
      </c>
    </row>
    <row r="4" spans="1:15" x14ac:dyDescent="0.25">
      <c r="D4">
        <f>光敏!B10</f>
        <v>1000</v>
      </c>
      <c r="E4">
        <f>(光敏!C16-光敏!C10)/2</f>
        <v>0.8285714285714334</v>
      </c>
      <c r="F4">
        <f>(光敏!D16-光敏!D10)/2</f>
        <v>0.38333333333333458</v>
      </c>
      <c r="G4">
        <f>(光敏!E16-光敏!E10)/2</f>
        <v>0.39000000000000096</v>
      </c>
      <c r="H4">
        <f>(光敏!F16-光敏!F10)/2</f>
        <v>0.29162500000000025</v>
      </c>
      <c r="I4">
        <f>(光敏!G16-光敏!G10)/2</f>
        <v>0.80416666666666337</v>
      </c>
      <c r="J4">
        <f>(光敏!H16-光敏!H10)/2</f>
        <v>1.0250000000000021</v>
      </c>
    </row>
    <row r="5" spans="1:15" x14ac:dyDescent="0.25">
      <c r="D5">
        <f>光敏!B11</f>
        <v>10000</v>
      </c>
      <c r="E5">
        <f>(光敏!C17-光敏!C11)/2</f>
        <v>9.1632653061225366E-2</v>
      </c>
      <c r="F5">
        <f>(光敏!D17-光敏!D11)/2</f>
        <v>3.722222222222242E-2</v>
      </c>
      <c r="G5">
        <f>(光敏!E17-光敏!E11)/2</f>
        <v>6.0733333333333486E-2</v>
      </c>
      <c r="H5">
        <f>(光敏!F17-光敏!F11)/2</f>
        <v>5.7620937500000025E-2</v>
      </c>
      <c r="I5">
        <f>(光敏!G17-光敏!G11)/2</f>
        <v>0.18253472222222045</v>
      </c>
      <c r="J5">
        <f>(光敏!H17-光敏!H11)/2</f>
        <v>0.2556250000000011</v>
      </c>
    </row>
    <row r="6" spans="1:15" x14ac:dyDescent="0.25">
      <c r="D6">
        <f>光敏!B12</f>
        <v>100000</v>
      </c>
      <c r="E6">
        <f>(光敏!C18-光敏!C12)/2</f>
        <v>6.6851311953354878E-3</v>
      </c>
      <c r="F6">
        <f>(光敏!D18-光敏!D12)/2</f>
        <v>2.648148148148172E-3</v>
      </c>
      <c r="G6">
        <f>(光敏!E18-光敏!E12)/2</f>
        <v>9.4395555555556038E-3</v>
      </c>
      <c r="H6">
        <f>(光敏!F18-光敏!F12)/2</f>
        <v>1.107278359375E-2</v>
      </c>
      <c r="I6">
        <f>(光敏!G18-光敏!G12)/2</f>
        <v>4.1028067129629239E-2</v>
      </c>
      <c r="J6">
        <f>(光敏!H18-光敏!H12)/2</f>
        <v>6.2515625000000283E-2</v>
      </c>
    </row>
    <row r="7" spans="1:15" x14ac:dyDescent="0.25">
      <c r="D7">
        <v>200000</v>
      </c>
      <c r="E7">
        <f>(光敏!C19-光敏!C13)/2</f>
        <v>2.2768581288127483E-3</v>
      </c>
      <c r="F7">
        <f>(光敏!D19-光敏!D13)/2</f>
        <v>1.0053929536002959E-3</v>
      </c>
      <c r="G7">
        <f>(光敏!E19-光敏!E13)/2</f>
        <v>5.3876487273619286E-3</v>
      </c>
      <c r="H7">
        <f>(光敏!F19-光敏!F13)/2</f>
        <v>6.7163637837967596E-3</v>
      </c>
      <c r="I7">
        <f>(光敏!G19-光敏!G13)/2</f>
        <v>2.6134670993030108E-2</v>
      </c>
      <c r="J7">
        <f>(光敏!H19-光敏!H13)/2</f>
        <v>4.0789624110555103E-2</v>
      </c>
    </row>
    <row r="9" spans="1:15" x14ac:dyDescent="0.25">
      <c r="D9">
        <v>0.01</v>
      </c>
      <c r="E9" t="s">
        <v>4</v>
      </c>
    </row>
    <row r="10" spans="1:15" x14ac:dyDescent="0.25">
      <c r="D10">
        <v>10</v>
      </c>
      <c r="E10">
        <f>$A$2*($D$9/(E2+$D$9))</f>
        <v>1.0524100189433804E-3</v>
      </c>
      <c r="F10">
        <f t="shared" ref="F10:H10" si="1">$A$2*($D$9/(F2+$D$9))</f>
        <v>1.6661112962345886E-3</v>
      </c>
      <c r="G10">
        <f t="shared" si="1"/>
        <v>3.1230480949406619E-3</v>
      </c>
      <c r="H10">
        <f t="shared" si="1"/>
        <v>8.3194675540765387E-3</v>
      </c>
      <c r="I10">
        <f t="shared" ref="I10:J10" si="2">$A$2*($D$9/(I2+$D$9))</f>
        <v>3.3311125916055963E-3</v>
      </c>
      <c r="J10">
        <f t="shared" si="2"/>
        <v>3.3311125916055963E-3</v>
      </c>
      <c r="L10">
        <f>E10/$D10</f>
        <v>1.0524100189433804E-4</v>
      </c>
      <c r="M10">
        <f t="shared" ref="M10:O10" si="3">F10/$D10</f>
        <v>1.6661112962345885E-4</v>
      </c>
      <c r="N10">
        <f t="shared" si="3"/>
        <v>3.1230480949406619E-4</v>
      </c>
      <c r="O10">
        <f t="shared" si="3"/>
        <v>8.3194675540765382E-4</v>
      </c>
    </row>
    <row r="11" spans="1:15" x14ac:dyDescent="0.25">
      <c r="D11">
        <v>100</v>
      </c>
      <c r="E11">
        <f t="shared" ref="E11:H15" si="4">$A$2*($D$9/(E3+$D$9))</f>
        <v>7.6804915514592934E-3</v>
      </c>
      <c r="F11">
        <f t="shared" si="4"/>
        <v>1.4245014245014245E-2</v>
      </c>
      <c r="G11">
        <f t="shared" si="4"/>
        <v>1.9920318725099605E-2</v>
      </c>
      <c r="H11">
        <f t="shared" si="4"/>
        <v>3.5460992907801414E-2</v>
      </c>
      <c r="I11">
        <f t="shared" ref="I11:J11" si="5">$A$2*($D$9/(I3+$D$9))</f>
        <v>1.4245014245014245E-2</v>
      </c>
      <c r="J11">
        <f t="shared" si="5"/>
        <v>1.2468827930174566E-2</v>
      </c>
      <c r="L11">
        <f>(E11-E10)/($D11-$D10)</f>
        <v>7.3645350361287919E-5</v>
      </c>
      <c r="M11">
        <f t="shared" ref="M11:O11" si="6">(F11-F10)/($D11-$D10)</f>
        <v>1.3976558831977397E-4</v>
      </c>
      <c r="N11">
        <f t="shared" si="6"/>
        <v>1.8663634033509936E-4</v>
      </c>
      <c r="O11">
        <f t="shared" si="6"/>
        <v>3.0157250393027642E-4</v>
      </c>
    </row>
    <row r="12" spans="1:15" x14ac:dyDescent="0.25">
      <c r="D12">
        <v>1000</v>
      </c>
      <c r="E12">
        <f t="shared" si="4"/>
        <v>5.9625212947188755E-2</v>
      </c>
      <c r="F12">
        <f t="shared" si="4"/>
        <v>0.12711864406779622</v>
      </c>
      <c r="G12">
        <f t="shared" si="4"/>
        <v>0.12499999999999969</v>
      </c>
      <c r="H12">
        <f t="shared" si="4"/>
        <v>0.16576875259013663</v>
      </c>
      <c r="I12">
        <f t="shared" ref="I12:J12" si="7">$A$2*($D$9/(I4+$D$9))</f>
        <v>6.1412487205732079E-2</v>
      </c>
      <c r="J12">
        <f t="shared" si="7"/>
        <v>4.8309178743961255E-2</v>
      </c>
      <c r="L12">
        <f t="shared" ref="L12:L15" si="8">(E12-E11)/($D12-$D11)</f>
        <v>5.7716357106366072E-5</v>
      </c>
      <c r="M12">
        <f t="shared" ref="M12:M15" si="9">(F12-F11)/($D12-$D11)</f>
        <v>1.2541514424753552E-4</v>
      </c>
      <c r="N12">
        <f t="shared" ref="N12:N15" si="10">(G12-G11)/($D12-$D11)</f>
        <v>1.1675520141655565E-4</v>
      </c>
      <c r="O12">
        <f t="shared" ref="O12:O15" si="11">(H12-H11)/($D12-$D11)</f>
        <v>1.4478639964703911E-4</v>
      </c>
    </row>
    <row r="13" spans="1:15" x14ac:dyDescent="0.25">
      <c r="D13">
        <v>10000</v>
      </c>
      <c r="E13">
        <f t="shared" si="4"/>
        <v>0.49196787148593957</v>
      </c>
      <c r="F13">
        <f t="shared" si="4"/>
        <v>1.0588235294117603</v>
      </c>
      <c r="G13">
        <f t="shared" si="4"/>
        <v>0.70688030160226056</v>
      </c>
      <c r="H13">
        <f t="shared" si="4"/>
        <v>0.73941595382347347</v>
      </c>
      <c r="I13">
        <f t="shared" ref="I13:J13" si="12">$A$2*($D$9/(I5+$D$9))</f>
        <v>0.25969341749323954</v>
      </c>
      <c r="J13">
        <f t="shared" si="12"/>
        <v>0.18823529411764628</v>
      </c>
      <c r="L13">
        <f t="shared" si="8"/>
        <v>4.8038073170972316E-5</v>
      </c>
      <c r="M13">
        <f t="shared" si="9"/>
        <v>1.0352276503821822E-4</v>
      </c>
      <c r="N13">
        <f t="shared" si="10"/>
        <v>6.4653366844695658E-5</v>
      </c>
      <c r="O13">
        <f t="shared" si="11"/>
        <v>6.3738577914815211E-5</v>
      </c>
    </row>
    <row r="14" spans="1:15" x14ac:dyDescent="0.25">
      <c r="D14">
        <v>100000</v>
      </c>
      <c r="E14">
        <f t="shared" si="4"/>
        <v>2.9966800629040331</v>
      </c>
      <c r="F14">
        <f t="shared" si="4"/>
        <v>3.9531478770131696</v>
      </c>
      <c r="G14">
        <f t="shared" si="4"/>
        <v>2.5720752646379594</v>
      </c>
      <c r="H14">
        <f t="shared" si="4"/>
        <v>2.3727287748937713</v>
      </c>
      <c r="I14">
        <f t="shared" ref="I14:J14" si="13">$A$2*($D$9/(I6+$D$9))</f>
        <v>0.97985290865480779</v>
      </c>
      <c r="J14">
        <f t="shared" si="13"/>
        <v>0.68950657185951048</v>
      </c>
      <c r="L14">
        <f t="shared" si="8"/>
        <v>2.7830135460201039E-5</v>
      </c>
      <c r="M14">
        <f t="shared" si="9"/>
        <v>3.2159159417793434E-5</v>
      </c>
      <c r="N14">
        <f t="shared" si="10"/>
        <v>2.0724388478174434E-5</v>
      </c>
      <c r="O14">
        <f t="shared" si="11"/>
        <v>1.8147920234114422E-5</v>
      </c>
    </row>
    <row r="15" spans="1:15" x14ac:dyDescent="0.25">
      <c r="D15">
        <v>200000</v>
      </c>
      <c r="E15">
        <f t="shared" si="4"/>
        <v>4.0727032499181712</v>
      </c>
      <c r="F15">
        <f t="shared" si="4"/>
        <v>4.5432271442559475</v>
      </c>
      <c r="G15">
        <f t="shared" si="4"/>
        <v>3.249359332663428</v>
      </c>
      <c r="H15">
        <f t="shared" si="4"/>
        <v>2.9910811134934261</v>
      </c>
      <c r="I15">
        <f t="shared" ref="I15:J15" si="14">$A$2*($D$9/(I7+$D$9))</f>
        <v>1.3837126124558965</v>
      </c>
      <c r="J15">
        <f t="shared" si="14"/>
        <v>0.98445304283338841</v>
      </c>
      <c r="L15">
        <f t="shared" si="8"/>
        <v>1.076023187014138E-5</v>
      </c>
      <c r="M15">
        <f t="shared" si="9"/>
        <v>5.9007926724277796E-6</v>
      </c>
      <c r="N15">
        <f t="shared" si="10"/>
        <v>6.7728406802546858E-6</v>
      </c>
      <c r="O15">
        <f t="shared" si="11"/>
        <v>6.1835233859965476E-6</v>
      </c>
    </row>
    <row r="17" spans="4:15" x14ac:dyDescent="0.25">
      <c r="D17">
        <v>0.1</v>
      </c>
      <c r="E17" t="s">
        <v>4</v>
      </c>
    </row>
    <row r="18" spans="4:15" x14ac:dyDescent="0.25">
      <c r="D18">
        <v>10</v>
      </c>
      <c r="E18">
        <f>$A$2*($D$17/(E2+$D$17))</f>
        <v>1.0504201680672268E-2</v>
      </c>
      <c r="F18">
        <f t="shared" ref="F18:H18" si="15">$A$2*($D$17/(F2+$D$17))</f>
        <v>1.6611295681063124E-2</v>
      </c>
      <c r="G18">
        <f t="shared" si="15"/>
        <v>3.1055900621118009E-2</v>
      </c>
      <c r="H18">
        <f t="shared" si="15"/>
        <v>8.1967213114754106E-2</v>
      </c>
      <c r="I18">
        <f t="shared" ref="I18:J18" si="16">$A$2*($D$17/(I2+$D$17))</f>
        <v>3.3112582781456956E-2</v>
      </c>
      <c r="J18">
        <f t="shared" si="16"/>
        <v>3.3112582781456956E-2</v>
      </c>
      <c r="L18">
        <f>E18/$D18</f>
        <v>1.0504201680672268E-3</v>
      </c>
      <c r="M18">
        <f t="shared" ref="M18" si="17">F18/$D18</f>
        <v>1.6611295681063123E-3</v>
      </c>
      <c r="N18">
        <f t="shared" ref="N18" si="18">G18/$D18</f>
        <v>3.105590062111801E-3</v>
      </c>
      <c r="O18">
        <f t="shared" ref="O18" si="19">H18/$D18</f>
        <v>8.1967213114754103E-3</v>
      </c>
    </row>
    <row r="19" spans="4:15" x14ac:dyDescent="0.25">
      <c r="D19">
        <v>100</v>
      </c>
      <c r="E19">
        <f t="shared" ref="E19:H19" si="20">$A$2*($D$17/(E3+$D$17))</f>
        <v>7.5757575757575774E-2</v>
      </c>
      <c r="F19">
        <f t="shared" si="20"/>
        <v>0.1388888888888889</v>
      </c>
      <c r="G19">
        <f t="shared" si="20"/>
        <v>0.19230769230769232</v>
      </c>
      <c r="H19">
        <f t="shared" si="20"/>
        <v>0.33333333333333331</v>
      </c>
      <c r="I19">
        <f t="shared" ref="I19:J19" si="21">$A$2*($D$17/(I3+$D$17))</f>
        <v>0.1388888888888889</v>
      </c>
      <c r="J19">
        <f t="shared" si="21"/>
        <v>0.12195121951219515</v>
      </c>
      <c r="L19">
        <f>(E19-E18)/($D19-$D18)</f>
        <v>7.2503748974337226E-4</v>
      </c>
      <c r="M19">
        <f t="shared" ref="M19:M23" si="22">(F19-F18)/($D19-$D18)</f>
        <v>1.3586399245313974E-3</v>
      </c>
      <c r="N19">
        <f t="shared" ref="N19:N23" si="23">(G19-G18)/($D19-$D18)</f>
        <v>1.79168657429527E-3</v>
      </c>
      <c r="O19">
        <f t="shared" ref="O19:O23" si="24">(H19-H18)/($D19-$D18)</f>
        <v>2.7929568913175463E-3</v>
      </c>
    </row>
    <row r="20" spans="4:15" x14ac:dyDescent="0.25">
      <c r="D20">
        <v>1000</v>
      </c>
      <c r="E20">
        <f t="shared" ref="E20:H20" si="25">$A$2*($D$17/(E4+$D$17))</f>
        <v>0.53846153846153566</v>
      </c>
      <c r="F20">
        <f t="shared" si="25"/>
        <v>1.0344827586206871</v>
      </c>
      <c r="G20">
        <f t="shared" si="25"/>
        <v>1.0204081632653041</v>
      </c>
      <c r="H20">
        <f t="shared" si="25"/>
        <v>1.2767315671879982</v>
      </c>
      <c r="I20">
        <f t="shared" ref="I20:J20" si="26">$A$2*($D$17/(I4+$D$17))</f>
        <v>0.55299539170507117</v>
      </c>
      <c r="J20">
        <f t="shared" si="26"/>
        <v>0.44444444444444353</v>
      </c>
      <c r="L20">
        <f t="shared" ref="L20:L23" si="27">(E20-E19)/($D20-$D19)</f>
        <v>5.1411551411551101E-4</v>
      </c>
      <c r="M20">
        <f t="shared" si="22"/>
        <v>9.9510429970199794E-4</v>
      </c>
      <c r="N20">
        <f t="shared" si="23"/>
        <v>9.2011163439734654E-4</v>
      </c>
      <c r="O20">
        <f t="shared" si="24"/>
        <v>1.0482202598385167E-3</v>
      </c>
    </row>
    <row r="21" spans="4:15" x14ac:dyDescent="0.25">
      <c r="D21">
        <v>10000</v>
      </c>
      <c r="E21">
        <f t="shared" ref="E21:H21" si="28">$A$2*($D$17/(E5+$D$17))</f>
        <v>2.6091586794462076</v>
      </c>
      <c r="F21">
        <f t="shared" si="28"/>
        <v>3.6437246963562702</v>
      </c>
      <c r="G21">
        <f t="shared" si="28"/>
        <v>3.1107424305267495</v>
      </c>
      <c r="H21">
        <f t="shared" si="28"/>
        <v>3.172167403204285</v>
      </c>
      <c r="I21">
        <f t="shared" ref="I21:J21" si="29">$A$2*($D$17/(I5+$D$17))</f>
        <v>1.7696939904141691</v>
      </c>
      <c r="J21">
        <f t="shared" si="29"/>
        <v>1.4059753954305756</v>
      </c>
      <c r="L21">
        <f t="shared" si="27"/>
        <v>2.3007746010940798E-4</v>
      </c>
      <c r="M21">
        <f t="shared" si="22"/>
        <v>2.8991577085950927E-4</v>
      </c>
      <c r="N21">
        <f t="shared" si="23"/>
        <v>2.3225936302904949E-4</v>
      </c>
      <c r="O21">
        <f t="shared" si="24"/>
        <v>2.1060398177958744E-4</v>
      </c>
    </row>
    <row r="22" spans="4:15" x14ac:dyDescent="0.25">
      <c r="D22">
        <v>100000</v>
      </c>
      <c r="E22">
        <f t="shared" ref="E22:H22" si="30">$A$2*($D$17/(E6+$D$17))</f>
        <v>4.6866887109556385</v>
      </c>
      <c r="F22">
        <f t="shared" si="30"/>
        <v>4.8710084791629065</v>
      </c>
      <c r="G22">
        <f t="shared" si="30"/>
        <v>4.5687320042722703</v>
      </c>
      <c r="H22">
        <f t="shared" si="30"/>
        <v>4.5015528000878762</v>
      </c>
      <c r="I22">
        <f t="shared" ref="I22:J22" si="31">$A$2*($D$17/(I6+$D$17))</f>
        <v>3.5453935530465253</v>
      </c>
      <c r="J22">
        <f t="shared" si="31"/>
        <v>3.0766272473800544</v>
      </c>
      <c r="L22">
        <f t="shared" si="27"/>
        <v>2.3083667016771456E-5</v>
      </c>
      <c r="M22">
        <f t="shared" si="22"/>
        <v>1.3636486475629292E-5</v>
      </c>
      <c r="N22">
        <f t="shared" si="23"/>
        <v>1.6199884152728009E-5</v>
      </c>
      <c r="O22">
        <f t="shared" si="24"/>
        <v>1.4770948854262124E-5</v>
      </c>
    </row>
    <row r="23" spans="4:15" x14ac:dyDescent="0.25">
      <c r="D23">
        <v>200000</v>
      </c>
      <c r="E23">
        <f t="shared" ref="E23:H23" si="32">$A$2*($D$17/(E7+$D$17))</f>
        <v>4.8886914317437693</v>
      </c>
      <c r="F23">
        <f t="shared" si="32"/>
        <v>4.9502307290630441</v>
      </c>
      <c r="G23">
        <f t="shared" si="32"/>
        <v>4.7443889871146192</v>
      </c>
      <c r="H23">
        <f t="shared" si="32"/>
        <v>4.6853170617111797</v>
      </c>
      <c r="I23">
        <f t="shared" ref="I23:J23" si="33">$A$2*($D$17/(I7+$D$17))</f>
        <v>3.9640171577220729</v>
      </c>
      <c r="J23">
        <f t="shared" si="33"/>
        <v>3.5513980746718579</v>
      </c>
      <c r="L23">
        <f t="shared" si="27"/>
        <v>2.0200272078813075E-6</v>
      </c>
      <c r="M23">
        <f t="shared" si="22"/>
        <v>7.92222499001376E-7</v>
      </c>
      <c r="N23">
        <f t="shared" si="23"/>
        <v>1.7565698284234888E-6</v>
      </c>
      <c r="O23">
        <f t="shared" si="24"/>
        <v>1.8376426162330351E-6</v>
      </c>
    </row>
    <row r="25" spans="4:15" x14ac:dyDescent="0.25">
      <c r="D25">
        <v>1</v>
      </c>
      <c r="E25" t="s">
        <v>4</v>
      </c>
    </row>
    <row r="26" spans="4:15" x14ac:dyDescent="0.25">
      <c r="D26">
        <v>10</v>
      </c>
      <c r="E26">
        <f t="shared" ref="E26:H31" si="34">$A$2*($D$25/(E2+$D$25))</f>
        <v>0.10309278350515463</v>
      </c>
      <c r="F26">
        <f t="shared" si="34"/>
        <v>0.16129032258064516</v>
      </c>
      <c r="G26">
        <f t="shared" si="34"/>
        <v>0.29411764705882354</v>
      </c>
      <c r="H26">
        <f t="shared" si="34"/>
        <v>0.71428571428571419</v>
      </c>
      <c r="I26">
        <f t="shared" ref="I26:J26" si="35">$A$2*($D$25/(I2+$D$25))</f>
        <v>0.3125</v>
      </c>
      <c r="J26">
        <f t="shared" si="35"/>
        <v>0.3125</v>
      </c>
    </row>
    <row r="27" spans="4:15" x14ac:dyDescent="0.25">
      <c r="D27">
        <v>100</v>
      </c>
      <c r="E27">
        <f t="shared" si="34"/>
        <v>0.66666666666666663</v>
      </c>
      <c r="F27">
        <f t="shared" si="34"/>
        <v>1.1111111111111112</v>
      </c>
      <c r="G27">
        <f t="shared" si="34"/>
        <v>1.4285714285714284</v>
      </c>
      <c r="H27">
        <f t="shared" si="34"/>
        <v>2.083333333333333</v>
      </c>
      <c r="I27">
        <f t="shared" ref="I27:J27" si="36">$A$2*($D$25/(I3+$D$25))</f>
        <v>1.1111111111111112</v>
      </c>
      <c r="J27">
        <f t="shared" si="36"/>
        <v>1</v>
      </c>
    </row>
    <row r="28" spans="4:15" x14ac:dyDescent="0.25">
      <c r="D28">
        <v>1000</v>
      </c>
      <c r="E28">
        <f t="shared" si="34"/>
        <v>2.7343749999999929</v>
      </c>
      <c r="F28">
        <f t="shared" si="34"/>
        <v>3.6144578313252977</v>
      </c>
      <c r="G28">
        <f t="shared" si="34"/>
        <v>3.597122302158271</v>
      </c>
      <c r="H28">
        <f t="shared" si="34"/>
        <v>3.8710926158908343</v>
      </c>
      <c r="I28">
        <f t="shared" ref="I28:J28" si="37">$A$2*($D$25/(I4+$D$25))</f>
        <v>2.7713625866050862</v>
      </c>
      <c r="J28">
        <f t="shared" si="37"/>
        <v>2.469135802469133</v>
      </c>
    </row>
    <row r="29" spans="4:15" x14ac:dyDescent="0.25">
      <c r="D29">
        <v>10000</v>
      </c>
      <c r="E29">
        <f t="shared" si="34"/>
        <v>4.5802953823144481</v>
      </c>
      <c r="F29">
        <f t="shared" si="34"/>
        <v>4.8205677557578994</v>
      </c>
      <c r="G29">
        <f t="shared" si="34"/>
        <v>4.7137200678775679</v>
      </c>
      <c r="H29">
        <f t="shared" si="34"/>
        <v>4.7275917322693886</v>
      </c>
      <c r="I29">
        <f t="shared" ref="I29:J29" si="38">$A$2*($D$25/(I5+$D$25))</f>
        <v>4.2282056552250697</v>
      </c>
      <c r="J29">
        <f t="shared" si="38"/>
        <v>3.9820806371328987</v>
      </c>
    </row>
    <row r="30" spans="4:15" x14ac:dyDescent="0.25">
      <c r="D30">
        <v>100000</v>
      </c>
      <c r="E30">
        <f t="shared" si="34"/>
        <v>4.9667963150136245</v>
      </c>
      <c r="F30">
        <f t="shared" si="34"/>
        <v>4.9867942300943797</v>
      </c>
      <c r="G30">
        <f t="shared" si="34"/>
        <v>4.9532435820272545</v>
      </c>
      <c r="H30">
        <f t="shared" si="34"/>
        <v>4.9452424010742675</v>
      </c>
      <c r="I30">
        <f t="shared" ref="I30:J30" si="39">$A$2*($D$25/(I6+$D$25))</f>
        <v>4.8029444717914584</v>
      </c>
      <c r="J30">
        <f t="shared" si="39"/>
        <v>4.7058131498066196</v>
      </c>
    </row>
    <row r="31" spans="4:15" x14ac:dyDescent="0.25">
      <c r="D31">
        <v>200000</v>
      </c>
      <c r="E31">
        <f t="shared" si="34"/>
        <v>4.9886415708875909</v>
      </c>
      <c r="F31">
        <f t="shared" si="34"/>
        <v>4.994978084230727</v>
      </c>
      <c r="G31">
        <f t="shared" si="34"/>
        <v>4.9732061124175253</v>
      </c>
      <c r="H31">
        <f t="shared" si="34"/>
        <v>4.9666422240393864</v>
      </c>
      <c r="I31">
        <f t="shared" ref="I31:J31" si="40">$A$2*($D$25/(I7+$D$25))</f>
        <v>4.8726547707050063</v>
      </c>
      <c r="J31">
        <f t="shared" si="40"/>
        <v>4.8040448176767061</v>
      </c>
    </row>
    <row r="33" spans="4:10" x14ac:dyDescent="0.25">
      <c r="D33">
        <v>10</v>
      </c>
      <c r="E33" t="s">
        <v>4</v>
      </c>
    </row>
    <row r="34" spans="4:10" x14ac:dyDescent="0.25">
      <c r="D34">
        <v>10</v>
      </c>
      <c r="E34">
        <f t="shared" ref="E34:H39" si="41">$A$2*($D$33/(E2+$D$33))</f>
        <v>0.86956521739130432</v>
      </c>
      <c r="F34">
        <f t="shared" si="41"/>
        <v>1.25</v>
      </c>
      <c r="G34">
        <f t="shared" si="41"/>
        <v>1.9230769230769231</v>
      </c>
      <c r="H34">
        <f t="shared" si="41"/>
        <v>3.125</v>
      </c>
      <c r="I34">
        <f t="shared" ref="I34:J34" si="42">$A$2*($D$33/(I2+$D$33))</f>
        <v>2</v>
      </c>
      <c r="J34">
        <f t="shared" si="42"/>
        <v>2</v>
      </c>
    </row>
    <row r="35" spans="4:10" x14ac:dyDescent="0.25">
      <c r="D35">
        <v>100</v>
      </c>
      <c r="E35">
        <f t="shared" si="41"/>
        <v>3.0303030303030303</v>
      </c>
      <c r="F35">
        <f t="shared" si="41"/>
        <v>3.7037037037037033</v>
      </c>
      <c r="G35">
        <f t="shared" si="41"/>
        <v>4</v>
      </c>
      <c r="H35">
        <f t="shared" si="41"/>
        <v>4.3859649122807012</v>
      </c>
      <c r="I35">
        <f t="shared" ref="I35:J35" si="43">$A$2*($D$33/(I3+$D$33))</f>
        <v>3.7037037037037033</v>
      </c>
      <c r="J35">
        <f t="shared" si="43"/>
        <v>3.5714285714285716</v>
      </c>
    </row>
    <row r="36" spans="4:10" x14ac:dyDescent="0.25">
      <c r="D36">
        <v>1000</v>
      </c>
      <c r="E36">
        <f t="shared" si="41"/>
        <v>4.6174142480211069</v>
      </c>
      <c r="F36">
        <f t="shared" si="41"/>
        <v>4.8154093097913311</v>
      </c>
      <c r="G36">
        <f t="shared" si="41"/>
        <v>4.8123195380173236</v>
      </c>
      <c r="H36">
        <f t="shared" si="41"/>
        <v>4.8583192644504631</v>
      </c>
      <c r="I36">
        <f t="shared" ref="I36:J36" si="44">$A$2*($D$33/(I4+$D$33))</f>
        <v>4.6278441959120729</v>
      </c>
      <c r="J36">
        <f t="shared" si="44"/>
        <v>4.5351473922902485</v>
      </c>
    </row>
    <row r="37" spans="4:10" x14ac:dyDescent="0.25">
      <c r="D37">
        <v>10000</v>
      </c>
      <c r="E37">
        <f t="shared" si="41"/>
        <v>4.9545996885680195</v>
      </c>
      <c r="F37">
        <f t="shared" si="41"/>
        <v>4.9814579066806886</v>
      </c>
      <c r="G37">
        <f t="shared" si="41"/>
        <v>4.9698166468978409</v>
      </c>
      <c r="H37">
        <f t="shared" si="41"/>
        <v>4.9713545887948722</v>
      </c>
      <c r="I37">
        <f t="shared" ref="I37:J37" si="45">$A$2*($D$33/(I5+$D$33))</f>
        <v>4.910368720951249</v>
      </c>
      <c r="J37">
        <f t="shared" si="45"/>
        <v>4.8753732707660422</v>
      </c>
    </row>
    <row r="38" spans="4:10" x14ac:dyDescent="0.25">
      <c r="D38">
        <v>100000</v>
      </c>
      <c r="E38">
        <f t="shared" si="41"/>
        <v>4.9966596674584602</v>
      </c>
      <c r="F38">
        <f t="shared" si="41"/>
        <v>4.9986762764675277</v>
      </c>
      <c r="G38">
        <f t="shared" si="41"/>
        <v>4.9952846732810743</v>
      </c>
      <c r="H38">
        <f t="shared" si="41"/>
        <v>4.9944697317494802</v>
      </c>
      <c r="I38">
        <f t="shared" ref="I38:J38" si="46">$A$2*($D$33/(I6+$D$33))</f>
        <v>4.9795697876475726</v>
      </c>
      <c r="J38">
        <f t="shared" si="46"/>
        <v>4.9689363836391562</v>
      </c>
    </row>
    <row r="39" spans="4:10" x14ac:dyDescent="0.25">
      <c r="D39">
        <v>200000</v>
      </c>
      <c r="E39">
        <f t="shared" si="41"/>
        <v>4.9988618300807373</v>
      </c>
      <c r="F39">
        <f t="shared" si="41"/>
        <v>4.9994973540588692</v>
      </c>
      <c r="G39">
        <f t="shared" si="41"/>
        <v>4.9973076261927503</v>
      </c>
      <c r="H39">
        <f t="shared" si="41"/>
        <v>4.9966440720713816</v>
      </c>
      <c r="I39">
        <f t="shared" ref="I39:J39" si="47">$A$2*($D$33/(I7+$D$33))</f>
        <v>4.9869667265348818</v>
      </c>
      <c r="J39">
        <f t="shared" si="47"/>
        <v>4.9796880396674137</v>
      </c>
    </row>
    <row r="41" spans="4:10" x14ac:dyDescent="0.25">
      <c r="D41">
        <v>100</v>
      </c>
      <c r="E41" t="s">
        <v>4</v>
      </c>
    </row>
    <row r="42" spans="4:10" x14ac:dyDescent="0.25">
      <c r="D42">
        <v>10</v>
      </c>
      <c r="E42">
        <f t="shared" ref="E42:H47" si="48">$A$2*($D$41/(E2+$D$41))</f>
        <v>3.3898305084745761</v>
      </c>
      <c r="F42">
        <f t="shared" si="48"/>
        <v>3.8461538461538463</v>
      </c>
      <c r="G42">
        <f t="shared" si="48"/>
        <v>4.3103448275862064</v>
      </c>
      <c r="H42">
        <f t="shared" si="48"/>
        <v>4.716981132075472</v>
      </c>
      <c r="I42">
        <f t="shared" ref="I42:J42" si="49">$A$2*($D$41/(I2+$D$41))</f>
        <v>4.3478260869565215</v>
      </c>
      <c r="J42">
        <f t="shared" si="49"/>
        <v>4.3478260869565215</v>
      </c>
    </row>
    <row r="43" spans="4:10" x14ac:dyDescent="0.25">
      <c r="D43">
        <v>100</v>
      </c>
      <c r="E43">
        <f t="shared" si="48"/>
        <v>4.694835680751174</v>
      </c>
      <c r="F43">
        <f t="shared" si="48"/>
        <v>4.8309178743961354</v>
      </c>
      <c r="G43">
        <f t="shared" si="48"/>
        <v>4.8780487804878048</v>
      </c>
      <c r="H43">
        <f t="shared" si="48"/>
        <v>4.9309664694280073</v>
      </c>
      <c r="I43">
        <f t="shared" ref="I43:J43" si="50">$A$2*($D$41/(I3+$D$41))</f>
        <v>4.8309178743961354</v>
      </c>
      <c r="J43">
        <f t="shared" si="50"/>
        <v>4.8076923076923075</v>
      </c>
    </row>
    <row r="44" spans="4:10" x14ac:dyDescent="0.25">
      <c r="D44">
        <v>1000</v>
      </c>
      <c r="E44">
        <f t="shared" si="48"/>
        <v>4.9589118730518553</v>
      </c>
      <c r="F44">
        <f t="shared" si="48"/>
        <v>4.9809065249875477</v>
      </c>
      <c r="G44">
        <f t="shared" si="48"/>
        <v>4.9805757545572265</v>
      </c>
      <c r="H44">
        <f t="shared" si="48"/>
        <v>4.9854611489244496</v>
      </c>
      <c r="I44">
        <f t="shared" ref="I44:J44" si="51">$A$2*($D$41/(I4+$D$41))</f>
        <v>4.9601124292150631</v>
      </c>
      <c r="J44">
        <f t="shared" si="51"/>
        <v>4.9492699826775546</v>
      </c>
    </row>
    <row r="45" spans="4:10" x14ac:dyDescent="0.25">
      <c r="D45">
        <v>10000</v>
      </c>
      <c r="E45">
        <f t="shared" si="48"/>
        <v>4.9954225617750261</v>
      </c>
      <c r="F45">
        <f t="shared" si="48"/>
        <v>4.9981395813780418</v>
      </c>
      <c r="G45">
        <f t="shared" si="48"/>
        <v>4.9969651764828162</v>
      </c>
      <c r="H45">
        <f t="shared" si="48"/>
        <v>4.9971206122552125</v>
      </c>
      <c r="I45">
        <f t="shared" ref="I45:J45" si="52">$A$2*($D$41/(I5+$D$41))</f>
        <v>4.9908898929974006</v>
      </c>
      <c r="J45">
        <f t="shared" si="52"/>
        <v>4.9872513387652813</v>
      </c>
    </row>
    <row r="46" spans="4:10" x14ac:dyDescent="0.25">
      <c r="D46">
        <v>100000</v>
      </c>
      <c r="E46">
        <f t="shared" si="48"/>
        <v>4.9996657657842283</v>
      </c>
      <c r="F46">
        <f t="shared" si="48"/>
        <v>4.9998675960988432</v>
      </c>
      <c r="G46">
        <f t="shared" si="48"/>
        <v>4.9995280667706217</v>
      </c>
      <c r="H46">
        <f t="shared" si="48"/>
        <v>4.9994464221167938</v>
      </c>
      <c r="I46">
        <f t="shared" ref="I46:J46" si="53">$A$2*($D$41/(I6+$D$41))</f>
        <v>4.9979494379494929</v>
      </c>
      <c r="J46">
        <f t="shared" si="53"/>
        <v>4.996876171630829</v>
      </c>
    </row>
    <row r="47" spans="4:10" x14ac:dyDescent="0.25">
      <c r="D47">
        <v>200000</v>
      </c>
      <c r="E47">
        <f t="shared" si="48"/>
        <v>4.9998861596855422</v>
      </c>
      <c r="F47">
        <f t="shared" si="48"/>
        <v>4.9999497308577219</v>
      </c>
      <c r="G47">
        <f t="shared" si="48"/>
        <v>4.9997306320762291</v>
      </c>
      <c r="H47">
        <f t="shared" si="48"/>
        <v>4.9996642043640662</v>
      </c>
      <c r="I47">
        <f t="shared" ref="I47:J47" si="54">$A$2*($D$41/(I7+$D$41))</f>
        <v>4.9986936078716333</v>
      </c>
      <c r="J47">
        <f t="shared" si="54"/>
        <v>4.997961350352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34" sqref="A34"/>
    </sheetView>
  </sheetViews>
  <sheetFormatPr defaultRowHeight="15.75" x14ac:dyDescent="0.25"/>
  <cols>
    <col min="1" max="1" width="30.33203125" customWidth="1"/>
  </cols>
  <sheetData>
    <row r="1" spans="1:3" ht="16.149999999999999" thickBot="1" x14ac:dyDescent="0.35">
      <c r="A1" t="s">
        <v>13</v>
      </c>
      <c r="B1" t="s">
        <v>6</v>
      </c>
    </row>
    <row r="2" spans="1:3" ht="16.5" thickBot="1" x14ac:dyDescent="0.3">
      <c r="A2" s="1" t="s">
        <v>7</v>
      </c>
      <c r="B2" s="2">
        <v>16</v>
      </c>
      <c r="C2" s="3">
        <v>163840</v>
      </c>
    </row>
    <row r="3" spans="1:3" ht="16.5" thickBot="1" x14ac:dyDescent="0.3">
      <c r="A3" s="1" t="s">
        <v>8</v>
      </c>
      <c r="B3" s="2">
        <v>15</v>
      </c>
      <c r="C3" s="4">
        <v>81920</v>
      </c>
    </row>
    <row r="4" spans="1:3" ht="16.5" thickBot="1" x14ac:dyDescent="0.3">
      <c r="A4" s="1" t="s">
        <v>9</v>
      </c>
      <c r="B4" s="2">
        <v>14</v>
      </c>
      <c r="C4" s="4">
        <v>40960</v>
      </c>
    </row>
    <row r="5" spans="1:3" ht="16.5" thickBot="1" x14ac:dyDescent="0.3">
      <c r="A5" s="1" t="s">
        <v>10</v>
      </c>
      <c r="B5" s="2">
        <v>13</v>
      </c>
      <c r="C5" s="4">
        <v>20480</v>
      </c>
    </row>
    <row r="6" spans="1:3" ht="16.5" thickBot="1" x14ac:dyDescent="0.3">
      <c r="A6" s="1" t="s">
        <v>11</v>
      </c>
      <c r="B6" s="2">
        <v>12</v>
      </c>
      <c r="C6" s="4">
        <v>10240</v>
      </c>
    </row>
    <row r="7" spans="1:3" ht="16.5" thickBot="1" x14ac:dyDescent="0.3">
      <c r="A7" s="1" t="s">
        <v>12</v>
      </c>
      <c r="B7" s="2">
        <v>12</v>
      </c>
      <c r="C7" s="4">
        <v>10240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A1:B6"/>
    </sheetView>
  </sheetViews>
  <sheetFormatPr defaultRowHeight="15.75" x14ac:dyDescent="0.25"/>
  <sheetData>
    <row r="1" spans="1:2" x14ac:dyDescent="0.25">
      <c r="A1">
        <v>10</v>
      </c>
      <c r="B1">
        <v>15</v>
      </c>
    </row>
    <row r="2" spans="1:2" x14ac:dyDescent="0.25">
      <c r="A2">
        <v>100</v>
      </c>
      <c r="B2">
        <v>4</v>
      </c>
    </row>
    <row r="3" spans="1:2" x14ac:dyDescent="0.25">
      <c r="A3">
        <v>1000</v>
      </c>
      <c r="B3">
        <v>1.0250000000000021</v>
      </c>
    </row>
    <row r="4" spans="1:2" x14ac:dyDescent="0.25">
      <c r="A4">
        <v>10000</v>
      </c>
      <c r="B4">
        <v>0.2556250000000011</v>
      </c>
    </row>
    <row r="5" spans="1:2" x14ac:dyDescent="0.25">
      <c r="A5">
        <v>100000</v>
      </c>
      <c r="B5">
        <v>6.2515625000000283E-2</v>
      </c>
    </row>
    <row r="6" spans="1:2" x14ac:dyDescent="0.25">
      <c r="A6">
        <v>200000</v>
      </c>
      <c r="B6">
        <v>4.0789624110555103E-2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光敏</vt:lpstr>
      <vt:lpstr>Vol</vt:lpstr>
      <vt:lpstr>EV</vt:lpstr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SkyforceShen</dc:creator>
  <cp:lastModifiedBy>SkyforceShen</cp:lastModifiedBy>
  <dcterms:created xsi:type="dcterms:W3CDTF">2014-05-12T08:52:02Z</dcterms:created>
  <dcterms:modified xsi:type="dcterms:W3CDTF">2014-05-15T06:06:34Z</dcterms:modified>
</cp:coreProperties>
</file>