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" windowWidth="11760" windowHeight="7440" firstSheet="1" activeTab="2"/>
  </bookViews>
  <sheets>
    <sheet name="Sheet1" sheetId="1" r:id="rId1"/>
    <sheet name="Sheet2" sheetId="2" r:id="rId2"/>
    <sheet name="Sheet3" sheetId="4" r:id="rId3"/>
    <sheet name="faster-rcnn" sheetId="3" r:id="rId4"/>
  </sheets>
  <calcPr calcId="145621"/>
</workbook>
</file>

<file path=xl/calcChain.xml><?xml version="1.0" encoding="utf-8"?>
<calcChain xmlns="http://schemas.openxmlformats.org/spreadsheetml/2006/main">
  <c r="I38" i="4" l="1"/>
  <c r="I37" i="4"/>
  <c r="I34" i="4"/>
  <c r="I33" i="4"/>
  <c r="I30" i="4"/>
  <c r="I29" i="4"/>
  <c r="I26" i="4"/>
  <c r="I25" i="4"/>
  <c r="I41" i="4" l="1"/>
  <c r="D41" i="4"/>
  <c r="J15" i="4" l="1"/>
  <c r="J14" i="4"/>
  <c r="J12" i="4"/>
  <c r="J11" i="4"/>
  <c r="J9" i="4"/>
  <c r="J8" i="4"/>
  <c r="J6" i="4"/>
  <c r="J5" i="4"/>
  <c r="S18" i="4"/>
  <c r="I18" i="4"/>
  <c r="R18" i="4"/>
  <c r="Q18" i="4"/>
  <c r="P18" i="4"/>
  <c r="O18" i="4"/>
  <c r="N18" i="4"/>
  <c r="H18" i="4"/>
  <c r="E18" i="4"/>
  <c r="F18" i="4"/>
  <c r="G18" i="4"/>
  <c r="D18" i="4"/>
  <c r="I107" i="2" l="1"/>
  <c r="I104" i="2"/>
  <c r="G77" i="2" l="1"/>
  <c r="F77" i="2"/>
  <c r="E77" i="2"/>
  <c r="D77" i="2"/>
  <c r="G78" i="2" l="1"/>
  <c r="F78" i="2"/>
  <c r="E78" i="2"/>
  <c r="D78" i="2"/>
  <c r="G71" i="2" l="1"/>
  <c r="F71" i="2"/>
  <c r="E71" i="2"/>
  <c r="G70" i="2"/>
  <c r="F70" i="2"/>
  <c r="E70" i="2"/>
  <c r="D71" i="2"/>
  <c r="D70" i="2"/>
  <c r="G120" i="2" l="1"/>
  <c r="F120" i="2"/>
  <c r="E120" i="2"/>
  <c r="D120" i="2"/>
  <c r="G119" i="2"/>
  <c r="F119" i="2"/>
  <c r="E119" i="2"/>
  <c r="D119" i="2"/>
  <c r="H21" i="2" l="1"/>
  <c r="G21" i="2"/>
  <c r="F21" i="2"/>
  <c r="H20" i="2"/>
  <c r="G20" i="2"/>
  <c r="F20" i="2"/>
  <c r="E21" i="2"/>
  <c r="E20" i="2"/>
  <c r="D20" i="2"/>
  <c r="D21" i="2"/>
  <c r="I19" i="2"/>
  <c r="I18" i="2"/>
  <c r="I17" i="2"/>
  <c r="I16" i="2"/>
  <c r="I15" i="2"/>
  <c r="I14" i="2"/>
  <c r="I13" i="2"/>
  <c r="I12" i="2"/>
  <c r="I21" i="2" l="1"/>
  <c r="I20" i="2"/>
  <c r="I34" i="2"/>
  <c r="I35" i="2"/>
  <c r="I27" i="2" l="1"/>
  <c r="I26" i="2"/>
  <c r="G30" i="2"/>
  <c r="F30" i="2"/>
  <c r="E30" i="2"/>
  <c r="D30" i="2"/>
  <c r="I8" i="2"/>
  <c r="D32" i="2" l="1"/>
  <c r="D33" i="2"/>
  <c r="D31" i="2"/>
  <c r="E32" i="2"/>
  <c r="E33" i="2"/>
  <c r="E31" i="2"/>
  <c r="F32" i="2"/>
  <c r="F33" i="2"/>
  <c r="F31" i="2"/>
  <c r="G32" i="2"/>
  <c r="G33" i="2"/>
  <c r="G31" i="2"/>
  <c r="I10" i="2"/>
  <c r="I9" i="2"/>
  <c r="I5" i="2"/>
  <c r="I4" i="2"/>
  <c r="I31" i="2" l="1"/>
  <c r="I33" i="2"/>
  <c r="I32" i="2"/>
</calcChain>
</file>

<file path=xl/sharedStrings.xml><?xml version="1.0" encoding="utf-8"?>
<sst xmlns="http://schemas.openxmlformats.org/spreadsheetml/2006/main" count="243" uniqueCount="119">
  <si>
    <t>Default setup</t>
  </si>
  <si>
    <t xml:space="preserve">augmentation = VerticalFlip(), HorizontalFlip(), Rotate(limit=30),GridDistortion() </t>
  </si>
  <si>
    <t>postprocessing: p=0.5,threshold=1000</t>
  </si>
  <si>
    <t>Fold</t>
  </si>
  <si>
    <t>Experiment name</t>
  </si>
  <si>
    <t>Train Info</t>
  </si>
  <si>
    <t>Score</t>
  </si>
  <si>
    <t>Mean by folds</t>
  </si>
  <si>
    <t>Submit Info</t>
  </si>
  <si>
    <t>Exist</t>
  </si>
  <si>
    <t>Public LB</t>
  </si>
  <si>
    <t>densenet121-ensemble</t>
  </si>
  <si>
    <t>epochs = 100
lr = 1e-3
min_lr = 1e-7
batch_size = 8
image_shape = (288,512,3)</t>
  </si>
  <si>
    <t>dice</t>
  </si>
  <si>
    <t>p=0.5
t=1000
soft ensemble</t>
  </si>
  <si>
    <t>p=0.9
t=10000
soft ensemble</t>
  </si>
  <si>
    <t>LB</t>
  </si>
  <si>
    <t>p=0.34
t=18000
soft ensemble</t>
  </si>
  <si>
    <t>Account</t>
  </si>
  <si>
    <t>skyap</t>
  </si>
  <si>
    <t>kylee</t>
  </si>
  <si>
    <t>p=0.34
t=18000
soft ensemble
TTA (horizontal flip)</t>
  </si>
  <si>
    <t>p=[0.35,0.35,0.35,0.3,0.35]
min_size = [15000,20000,15000,25000,15000]
final p = 0.5
t=18000
soft ensemble</t>
  </si>
  <si>
    <t>Threshold</t>
  </si>
  <si>
    <t>min_size</t>
  </si>
  <si>
    <t>c inceptionresnetv2 f0 sigmoid</t>
  </si>
  <si>
    <t>Fish</t>
  </si>
  <si>
    <t>Flower</t>
  </si>
  <si>
    <t>Gravel</t>
  </si>
  <si>
    <t>Sugar</t>
  </si>
  <si>
    <t>d densenet121 f0</t>
  </si>
  <si>
    <t>dice 0.5,1000</t>
  </si>
  <si>
    <t>Fish Flower Gravel Sugar using mask confident level, TTA</t>
  </si>
  <si>
    <t>total val image</t>
  </si>
  <si>
    <t>image with mask</t>
  </si>
  <si>
    <t>empty mask</t>
  </si>
  <si>
    <t>estimate dice 100%</t>
  </si>
  <si>
    <t>estimate dice 90%</t>
  </si>
  <si>
    <t>estimate dice 80%</t>
  </si>
  <si>
    <t>account</t>
  </si>
  <si>
    <t>https://github.com/titu1994/keras-adabound</t>
  </si>
  <si>
    <t>https://github.com/SorourMo/Cloud-Net-A-semantic-segmentation-CNN-for-cloud-detection</t>
  </si>
  <si>
    <t>https://arxiv.org/pdf/1901.10077.pdf</t>
  </si>
  <si>
    <t>d efficient b4 f0</t>
  </si>
  <si>
    <t>f0
individual th and min_size</t>
  </si>
  <si>
    <t>Pattern</t>
  </si>
  <si>
    <t>threshold</t>
  </si>
  <si>
    <t>cloud ensemble fold</t>
  </si>
  <si>
    <t>Fish, Threshold</t>
  </si>
  <si>
    <t>Fish, min_size</t>
  </si>
  <si>
    <t>Flower Threshold</t>
  </si>
  <si>
    <t>Flower min_size</t>
  </si>
  <si>
    <t>Gravel, Threshold</t>
  </si>
  <si>
    <t>Gravel min_size</t>
  </si>
  <si>
    <t>Sugar Threshold</t>
  </si>
  <si>
    <t>Sugar min_size</t>
  </si>
  <si>
    <t>Threshold and min_size for each patterns</t>
  </si>
  <si>
    <t>d efficient b4 f1</t>
  </si>
  <si>
    <t>d efficient b4 f2</t>
  </si>
  <si>
    <t>d efficient b4 f3</t>
  </si>
  <si>
    <t>d efficient b4 f4</t>
  </si>
  <si>
    <t>Note</t>
  </si>
  <si>
    <t>efficient b4 - ensemble</t>
  </si>
  <si>
    <t>will pattern threshold and min_size improve score? Because each pattern maybe different accuracy</t>
  </si>
  <si>
    <t>dice score, 0.5, 1000</t>
  </si>
  <si>
    <t>Average threshold</t>
  </si>
  <si>
    <t>Average min_size</t>
  </si>
  <si>
    <t>f01234, average all prediction and post process with given threshold and min_size</t>
  </si>
  <si>
    <t>f01234, post process with given threshold and min_size for each fold, than average all prediction,then a final post processs</t>
  </si>
  <si>
    <t>use cloud ensemble fold to find threshold and min_size</t>
  </si>
  <si>
    <t xml:space="preserve">Problem with this:
1. each pattern train at positive image only
2. classification AUC only 0.80
</t>
  </si>
  <si>
    <t>Pattern Threshold</t>
  </si>
  <si>
    <t>Best ensemble</t>
  </si>
  <si>
    <t>Best single fold</t>
  </si>
  <si>
    <t>Very complex model but the score not good</t>
  </si>
  <si>
    <t>train with image with pattern and image without pattern</t>
  </si>
  <si>
    <t>dice score</t>
  </si>
  <si>
    <t>f0 threshold and min_size</t>
  </si>
  <si>
    <t>epochs = 100
lr = 1e-3
min_lr = 1e-7
batch_size = 8
image_shape = (288,512,3)
train in image with mask and without mask</t>
  </si>
  <si>
    <t>dice score,0.5,1000</t>
  </si>
  <si>
    <t>loss=bce_dice_loss
train with image with pattern and image without pattern</t>
  </si>
  <si>
    <r>
      <t xml:space="preserve">epochs = 100
lr = 1e-3
min_lr = 1e-7
batch_size = 8
image_shape = (288,512,3)
</t>
    </r>
    <r>
      <rPr>
        <sz val="11"/>
        <color rgb="FFFF0000"/>
        <rFont val="Calibri"/>
        <family val="2"/>
        <scheme val="minor"/>
      </rPr>
      <t>only train on image with mask</t>
    </r>
  </si>
  <si>
    <t>f01234, TTA, average all prediction and post process with given threshold and min_size</t>
  </si>
  <si>
    <t>f01234, pattern, average all prediction and post process with given threshold and min_size</t>
  </si>
  <si>
    <t>f0 f1 threshold and min_size</t>
  </si>
  <si>
    <t>Best two fold</t>
  </si>
  <si>
    <t>average threshold</t>
  </si>
  <si>
    <t>average min_size</t>
  </si>
  <si>
    <t>f0 f1 f2 threshold and min_size</t>
  </si>
  <si>
    <t>if this higher than 0.659 than we can continue for fold 3 and fold 4</t>
  </si>
  <si>
    <t>f01234, average all prediction and post process with given threshold and min_size, convex</t>
  </si>
  <si>
    <t>f01234, average all prediction and post process with given threshold and min_size, rect</t>
  </si>
  <si>
    <t>f01234, average all prediction and post process with given threshold and min_size, None</t>
  </si>
  <si>
    <t>f0 f1 threshold and min_size, convex</t>
  </si>
  <si>
    <t>No improvement</t>
  </si>
  <si>
    <t>f0 f1 f2 threshold and min_size vote</t>
  </si>
  <si>
    <t>f01234, average all prediction and post process with given threshold and min_size, VOTE</t>
  </si>
  <si>
    <t>crf</t>
  </si>
  <si>
    <t>probability</t>
  </si>
  <si>
    <t>No aug, shape = 256,384</t>
  </si>
  <si>
    <t>faster-frcnn</t>
  </si>
  <si>
    <t>bbox_threshold</t>
  </si>
  <si>
    <t>overlap_threshold</t>
  </si>
  <si>
    <t>model_frcnn3.hdf5</t>
  </si>
  <si>
    <t>class parser_input:
    def __init__(self):
        self.train_path = "annotate_colab.txt"
        self.parser = "simple"
        self.num_rois = 50
        self.network = "resnet50"
        self.horizontal_flips = False
        self.vertical_flips = False
        self.rot_90 = False
        # 1400,2100 -&gt; 256,384
        # 1400,2100 -&gt; 342,513
        self.im_size = 256
        self.num_epochs = 50
        self.epoch_length = 1000
        self.config_filename = "config.pickle"
        self.output_weight_path = "model_frcnn_aug.hdf5"
        self.input_weight_path = "model_frcnn3.hdf5"</t>
  </si>
  <si>
    <t>Weight</t>
  </si>
  <si>
    <t>Config</t>
  </si>
  <si>
    <t>f0123 p&gt;1/2</t>
  </si>
  <si>
    <t>f0123 p&gt;3/4</t>
  </si>
  <si>
    <t>experiment name</t>
  </si>
  <si>
    <t xml:space="preserve">eb4 </t>
  </si>
  <si>
    <t>eb4 + pl</t>
  </si>
  <si>
    <t>eb4 + pl + monitor metrics</t>
  </si>
  <si>
    <t>early stopping</t>
  </si>
  <si>
    <t>th</t>
  </si>
  <si>
    <t>avg dice</t>
  </si>
  <si>
    <t>eb4 + random crop</t>
  </si>
  <si>
    <t>average</t>
  </si>
  <si>
    <t>eb4+pl+randomcrop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</si>
</sst>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2" borderId="5" xfId="0" applyFill="1" applyBorder="1"/>
    <xf numFmtId="0" fontId="0" fillId="0" borderId="5" xfId="0" applyBorder="1"/>
    <xf numFmtId="0" fontId="0" fillId="0" borderId="8" xfId="0" applyFill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0" xfId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9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2" borderId="0" xfId="0" applyFill="1"/>
    <xf numFmtId="0" fontId="2" fillId="0" borderId="1" xfId="0" applyFont="1" applyFill="1" applyBorder="1"/>
    <xf numFmtId="0" fontId="2" fillId="3" borderId="1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5" borderId="1" xfId="0" applyFill="1" applyBorder="1" applyAlignment="1">
      <alignment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/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270260</xdr:colOff>
      <xdr:row>31</xdr:row>
      <xdr:rowOff>173182</xdr:rowOff>
    </xdr:to>
    <xdr:pic>
      <xdr:nvPicPr>
        <xdr:cNvPr id="2" name="Picture 1" descr="Experiments dashboard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11396" cy="6078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901.10077.pdf" TargetMode="External"/><Relationship Id="rId2" Type="http://schemas.openxmlformats.org/officeDocument/2006/relationships/hyperlink" Target="https://github.com/SorourMo/Cloud-Net-A-semantic-segmentation-CNN-for-cloud-detection" TargetMode="External"/><Relationship Id="rId1" Type="http://schemas.openxmlformats.org/officeDocument/2006/relationships/hyperlink" Target="https://github.com/titu1994/keras-adaboun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J47" sqref="J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zoomScale="85" zoomScaleNormal="85" workbookViewId="0">
      <pane ySplit="3" topLeftCell="A109" activePane="bottomLeft" state="frozen"/>
      <selection pane="bottomLeft" activeCell="D30" sqref="D30"/>
    </sheetView>
  </sheetViews>
  <sheetFormatPr defaultRowHeight="15" x14ac:dyDescent="0.25"/>
  <cols>
    <col min="1" max="1" width="18.42578125" customWidth="1"/>
    <col min="2" max="2" width="31.5703125" customWidth="1"/>
    <col min="3" max="3" width="15.7109375" customWidth="1"/>
    <col min="9" max="9" width="15.85546875" customWidth="1"/>
    <col min="10" max="10" width="26.28515625" customWidth="1"/>
    <col min="13" max="13" width="26.28515625" customWidth="1"/>
  </cols>
  <sheetData>
    <row r="1" spans="1:13" ht="45" x14ac:dyDescent="0.25">
      <c r="A1" t="s">
        <v>0</v>
      </c>
      <c r="B1" s="1" t="s">
        <v>1</v>
      </c>
      <c r="C1" s="1"/>
      <c r="D1" t="s">
        <v>2</v>
      </c>
    </row>
    <row r="2" spans="1:13" x14ac:dyDescent="0.25">
      <c r="A2" s="3"/>
      <c r="B2" s="3"/>
      <c r="C2" s="3"/>
      <c r="D2" s="107" t="s">
        <v>3</v>
      </c>
      <c r="E2" s="107"/>
      <c r="F2" s="107"/>
      <c r="G2" s="107"/>
      <c r="H2" s="107"/>
      <c r="I2" s="3"/>
      <c r="J2" s="3"/>
      <c r="K2" s="3"/>
      <c r="L2" s="3"/>
      <c r="M2" s="3"/>
    </row>
    <row r="3" spans="1:13" x14ac:dyDescent="0.25">
      <c r="A3" s="4" t="s">
        <v>4</v>
      </c>
      <c r="B3" s="5" t="s">
        <v>5</v>
      </c>
      <c r="C3" s="5" t="s">
        <v>6</v>
      </c>
      <c r="D3" s="5">
        <v>0</v>
      </c>
      <c r="E3" s="5">
        <v>1</v>
      </c>
      <c r="F3" s="5">
        <v>2</v>
      </c>
      <c r="G3" s="5">
        <v>3</v>
      </c>
      <c r="H3" s="5">
        <v>4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61</v>
      </c>
    </row>
    <row r="4" spans="1:13" ht="75" customHeight="1" x14ac:dyDescent="0.25">
      <c r="A4" s="108" t="s">
        <v>11</v>
      </c>
      <c r="B4" s="108" t="s">
        <v>12</v>
      </c>
      <c r="C4" s="6" t="s">
        <v>13</v>
      </c>
      <c r="D4" s="7">
        <v>0.61799999999999999</v>
      </c>
      <c r="E4" s="7">
        <v>0.61699999999999999</v>
      </c>
      <c r="F4" s="7">
        <v>0.6149</v>
      </c>
      <c r="G4" s="7">
        <v>0.61860000000000004</v>
      </c>
      <c r="H4" s="7">
        <v>0.62</v>
      </c>
      <c r="I4" s="7">
        <f>AVERAGE(D4:H4)</f>
        <v>0.61769999999999992</v>
      </c>
      <c r="J4" s="6" t="s">
        <v>14</v>
      </c>
      <c r="K4" s="7">
        <v>6126</v>
      </c>
      <c r="L4" s="26">
        <v>0.63300000000000001</v>
      </c>
      <c r="M4" s="7"/>
    </row>
    <row r="5" spans="1:13" ht="45" x14ac:dyDescent="0.25">
      <c r="A5" s="109"/>
      <c r="B5" s="109"/>
      <c r="C5" s="6" t="s">
        <v>9</v>
      </c>
      <c r="D5" s="7">
        <v>6457</v>
      </c>
      <c r="E5" s="7">
        <v>6485</v>
      </c>
      <c r="F5" s="7">
        <v>6419</v>
      </c>
      <c r="G5" s="7">
        <v>6259</v>
      </c>
      <c r="H5" s="7">
        <v>6269</v>
      </c>
      <c r="I5" s="7">
        <f>AVERAGE(D5:H5)</f>
        <v>6377.8</v>
      </c>
      <c r="J5" s="6" t="s">
        <v>15</v>
      </c>
      <c r="K5" s="7">
        <v>791</v>
      </c>
      <c r="L5" s="26">
        <v>0.502</v>
      </c>
      <c r="M5" s="7"/>
    </row>
    <row r="6" spans="1:13" ht="45" x14ac:dyDescent="0.25">
      <c r="A6" s="109"/>
      <c r="B6" s="109"/>
      <c r="C6" s="6" t="s">
        <v>16</v>
      </c>
      <c r="D6" s="7">
        <v>0.624</v>
      </c>
      <c r="E6" s="7"/>
      <c r="F6" s="7"/>
      <c r="G6" s="7"/>
      <c r="H6" s="7"/>
      <c r="I6" s="7"/>
      <c r="J6" s="30" t="s">
        <v>17</v>
      </c>
      <c r="K6" s="24">
        <v>6213</v>
      </c>
      <c r="L6" s="31">
        <v>0.64900000000000002</v>
      </c>
      <c r="M6" s="7"/>
    </row>
    <row r="7" spans="1:13" ht="60" x14ac:dyDescent="0.25">
      <c r="A7" s="109"/>
      <c r="B7" s="109"/>
      <c r="C7" s="6" t="s">
        <v>18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20</v>
      </c>
      <c r="I7" s="7"/>
      <c r="J7" s="6" t="s">
        <v>21</v>
      </c>
      <c r="K7" s="7">
        <v>6215</v>
      </c>
      <c r="L7" s="26">
        <v>0.64800000000000002</v>
      </c>
      <c r="M7" s="7"/>
    </row>
    <row r="8" spans="1:13" ht="105" x14ac:dyDescent="0.25">
      <c r="A8" s="109"/>
      <c r="B8" s="109"/>
      <c r="C8" s="6" t="s">
        <v>13</v>
      </c>
      <c r="D8" s="7">
        <v>0.6431</v>
      </c>
      <c r="E8" s="7">
        <v>0.64629999999999999</v>
      </c>
      <c r="F8" s="7">
        <v>0.63839999999999997</v>
      </c>
      <c r="G8" s="7">
        <v>0.64910000000000001</v>
      </c>
      <c r="H8" s="7">
        <v>0.65269999999999995</v>
      </c>
      <c r="I8" s="24">
        <f>AVERAGE(D8:H8)</f>
        <v>0.64592000000000005</v>
      </c>
      <c r="J8" s="6" t="s">
        <v>22</v>
      </c>
      <c r="K8" s="7">
        <v>6268</v>
      </c>
      <c r="L8" s="26">
        <v>0.63800000000000001</v>
      </c>
      <c r="M8" s="7"/>
    </row>
    <row r="9" spans="1:13" x14ac:dyDescent="0.25">
      <c r="A9" s="109"/>
      <c r="B9" s="109"/>
      <c r="C9" s="6" t="s">
        <v>23</v>
      </c>
      <c r="D9" s="7">
        <v>0.35</v>
      </c>
      <c r="E9" s="7">
        <v>0.35</v>
      </c>
      <c r="F9" s="7">
        <v>0.35</v>
      </c>
      <c r="G9" s="7">
        <v>0.3</v>
      </c>
      <c r="H9" s="7">
        <v>0.35</v>
      </c>
      <c r="I9" s="24">
        <f>AVERAGE(D9:H9)</f>
        <v>0.33999999999999997</v>
      </c>
      <c r="J9" s="7"/>
      <c r="K9" s="7"/>
      <c r="L9" s="26"/>
      <c r="M9" s="7"/>
    </row>
    <row r="10" spans="1:13" x14ac:dyDescent="0.25">
      <c r="A10" s="110"/>
      <c r="B10" s="110"/>
      <c r="C10" s="6" t="s">
        <v>24</v>
      </c>
      <c r="D10" s="7">
        <v>15000</v>
      </c>
      <c r="E10" s="7">
        <v>20000</v>
      </c>
      <c r="F10" s="7">
        <v>15000</v>
      </c>
      <c r="G10" s="7">
        <v>25000</v>
      </c>
      <c r="H10" s="7">
        <v>15000</v>
      </c>
      <c r="I10" s="24">
        <f>AVERAGE(D10:H10)</f>
        <v>18000</v>
      </c>
      <c r="J10" s="7"/>
      <c r="K10" s="7"/>
      <c r="L10" s="26"/>
      <c r="M10" s="7"/>
    </row>
    <row r="11" spans="1:13" x14ac:dyDescent="0.25">
      <c r="A11" s="2"/>
      <c r="B11" s="1"/>
      <c r="C11" s="1"/>
      <c r="M11" s="7"/>
    </row>
    <row r="12" spans="1:13" ht="39" customHeight="1" x14ac:dyDescent="0.25">
      <c r="A12" s="108" t="s">
        <v>11</v>
      </c>
      <c r="B12" s="108" t="s">
        <v>56</v>
      </c>
      <c r="C12" s="6" t="s">
        <v>48</v>
      </c>
      <c r="D12" s="7">
        <v>0.4</v>
      </c>
      <c r="E12" s="24">
        <v>0.35</v>
      </c>
      <c r="F12" s="24">
        <v>0.4</v>
      </c>
      <c r="G12" s="24">
        <v>0.3</v>
      </c>
      <c r="H12" s="24">
        <v>0.3</v>
      </c>
      <c r="I12" s="24">
        <f>AVERAGE(D12:H12)</f>
        <v>0.35</v>
      </c>
      <c r="J12" s="7" t="s">
        <v>71</v>
      </c>
      <c r="K12" s="24">
        <v>6058</v>
      </c>
      <c r="L12" s="31">
        <v>0.65200000000000002</v>
      </c>
      <c r="M12" s="100" t="s">
        <v>63</v>
      </c>
    </row>
    <row r="13" spans="1:13" x14ac:dyDescent="0.25">
      <c r="A13" s="109"/>
      <c r="B13" s="109"/>
      <c r="C13" s="6" t="s">
        <v>49</v>
      </c>
      <c r="D13" s="7">
        <v>25000</v>
      </c>
      <c r="E13" s="24">
        <v>30000</v>
      </c>
      <c r="F13" s="24">
        <v>25000</v>
      </c>
      <c r="G13" s="24">
        <v>25000</v>
      </c>
      <c r="H13" s="24">
        <v>30000</v>
      </c>
      <c r="I13" s="24">
        <f t="shared" ref="I13:I19" si="0">AVERAGE(D13:H13)</f>
        <v>27000</v>
      </c>
      <c r="J13" s="7"/>
      <c r="K13" s="7"/>
      <c r="L13" s="26"/>
      <c r="M13" s="101"/>
    </row>
    <row r="14" spans="1:13" ht="30" x14ac:dyDescent="0.25">
      <c r="A14" s="109"/>
      <c r="B14" s="109"/>
      <c r="C14" s="6" t="s">
        <v>50</v>
      </c>
      <c r="D14" s="7">
        <v>0.3</v>
      </c>
      <c r="E14" s="24">
        <v>0.35</v>
      </c>
      <c r="F14" s="24">
        <v>0.35</v>
      </c>
      <c r="G14" s="24">
        <v>0.4</v>
      </c>
      <c r="H14" s="24">
        <v>0.3</v>
      </c>
      <c r="I14" s="24">
        <f t="shared" si="0"/>
        <v>0.33999999999999997</v>
      </c>
      <c r="J14" s="7"/>
      <c r="K14" s="7"/>
      <c r="L14" s="26"/>
      <c r="M14" s="101"/>
    </row>
    <row r="15" spans="1:13" x14ac:dyDescent="0.25">
      <c r="A15" s="109"/>
      <c r="B15" s="109"/>
      <c r="C15" s="6" t="s">
        <v>51</v>
      </c>
      <c r="D15" s="7">
        <v>15000</v>
      </c>
      <c r="E15" s="24">
        <v>20000</v>
      </c>
      <c r="F15" s="24">
        <v>15000</v>
      </c>
      <c r="G15" s="24">
        <v>20000</v>
      </c>
      <c r="H15" s="24">
        <v>20000</v>
      </c>
      <c r="I15" s="24">
        <f t="shared" si="0"/>
        <v>18000</v>
      </c>
      <c r="J15" s="7"/>
      <c r="K15" s="7"/>
      <c r="L15" s="26"/>
      <c r="M15" s="101"/>
    </row>
    <row r="16" spans="1:13" ht="30" x14ac:dyDescent="0.25">
      <c r="A16" s="109"/>
      <c r="B16" s="109"/>
      <c r="C16" s="6" t="s">
        <v>52</v>
      </c>
      <c r="D16" s="7">
        <v>0.3</v>
      </c>
      <c r="E16" s="24">
        <v>0.35</v>
      </c>
      <c r="F16" s="24">
        <v>0.4</v>
      </c>
      <c r="G16" s="24">
        <v>0.35</v>
      </c>
      <c r="H16" s="24">
        <v>0.3</v>
      </c>
      <c r="I16" s="24">
        <f t="shared" si="0"/>
        <v>0.33999999999999997</v>
      </c>
      <c r="J16" s="7"/>
      <c r="K16" s="7"/>
      <c r="L16" s="26"/>
      <c r="M16" s="101"/>
    </row>
    <row r="17" spans="1:13" x14ac:dyDescent="0.25">
      <c r="A17" s="109"/>
      <c r="B17" s="109"/>
      <c r="C17" s="6" t="s">
        <v>53</v>
      </c>
      <c r="D17" s="7">
        <v>25000</v>
      </c>
      <c r="E17" s="24">
        <v>20000</v>
      </c>
      <c r="F17" s="24">
        <v>20000</v>
      </c>
      <c r="G17" s="24">
        <v>20000</v>
      </c>
      <c r="H17" s="24">
        <v>25000</v>
      </c>
      <c r="I17" s="24">
        <f t="shared" si="0"/>
        <v>22000</v>
      </c>
      <c r="J17" s="7"/>
      <c r="K17" s="7"/>
      <c r="L17" s="26"/>
      <c r="M17" s="101"/>
    </row>
    <row r="18" spans="1:13" x14ac:dyDescent="0.25">
      <c r="A18" s="109"/>
      <c r="B18" s="109"/>
      <c r="C18" s="6" t="s">
        <v>54</v>
      </c>
      <c r="D18" s="7">
        <v>0.35</v>
      </c>
      <c r="E18" s="24">
        <v>0.35</v>
      </c>
      <c r="F18" s="24">
        <v>0.35</v>
      </c>
      <c r="G18" s="24">
        <v>0.4</v>
      </c>
      <c r="H18" s="24">
        <v>0.4</v>
      </c>
      <c r="I18" s="24">
        <f t="shared" si="0"/>
        <v>0.36999999999999994</v>
      </c>
      <c r="J18" s="7"/>
      <c r="K18" s="7"/>
      <c r="L18" s="26"/>
      <c r="M18" s="101"/>
    </row>
    <row r="19" spans="1:13" x14ac:dyDescent="0.25">
      <c r="A19" s="110"/>
      <c r="B19" s="110"/>
      <c r="C19" s="6" t="s">
        <v>55</v>
      </c>
      <c r="D19" s="7">
        <v>10000</v>
      </c>
      <c r="E19" s="24">
        <v>15000</v>
      </c>
      <c r="F19" s="24">
        <v>10000</v>
      </c>
      <c r="G19" s="24">
        <v>10000</v>
      </c>
      <c r="H19" s="24">
        <v>10000</v>
      </c>
      <c r="I19" s="24">
        <f t="shared" si="0"/>
        <v>11000</v>
      </c>
      <c r="J19" s="7"/>
      <c r="K19" s="7"/>
      <c r="L19" s="26"/>
      <c r="M19" s="102"/>
    </row>
    <row r="20" spans="1:13" x14ac:dyDescent="0.25">
      <c r="A20" s="2"/>
      <c r="B20" s="1"/>
      <c r="C20" s="1"/>
      <c r="D20">
        <f t="shared" ref="D20:I21" si="1">AVERAGE(D12,D14,D16,D18)</f>
        <v>0.33750000000000002</v>
      </c>
      <c r="E20">
        <f t="shared" si="1"/>
        <v>0.35</v>
      </c>
      <c r="F20">
        <f t="shared" si="1"/>
        <v>0.375</v>
      </c>
      <c r="G20">
        <f t="shared" si="1"/>
        <v>0.36249999999999993</v>
      </c>
      <c r="H20">
        <f t="shared" si="1"/>
        <v>0.32499999999999996</v>
      </c>
      <c r="I20">
        <f t="shared" si="1"/>
        <v>0.34999999999999992</v>
      </c>
    </row>
    <row r="21" spans="1:13" x14ac:dyDescent="0.25">
      <c r="A21" s="2"/>
      <c r="B21" s="1"/>
      <c r="C21" s="1"/>
      <c r="D21">
        <f t="shared" si="1"/>
        <v>18750</v>
      </c>
      <c r="E21">
        <f t="shared" si="1"/>
        <v>21250</v>
      </c>
      <c r="F21">
        <f t="shared" si="1"/>
        <v>17500</v>
      </c>
      <c r="G21">
        <f t="shared" si="1"/>
        <v>18750</v>
      </c>
      <c r="H21">
        <f t="shared" si="1"/>
        <v>21250</v>
      </c>
      <c r="I21">
        <f t="shared" si="1"/>
        <v>19500</v>
      </c>
    </row>
    <row r="22" spans="1:13" x14ac:dyDescent="0.25">
      <c r="A22" s="2"/>
      <c r="B22" s="1"/>
      <c r="C22" s="1"/>
    </row>
    <row r="23" spans="1:13" x14ac:dyDescent="0.25">
      <c r="A23" s="2"/>
      <c r="B23" s="1"/>
      <c r="C23" s="1"/>
    </row>
    <row r="24" spans="1:13" ht="45" x14ac:dyDescent="0.25">
      <c r="A24" s="10" t="s">
        <v>25</v>
      </c>
      <c r="B24" s="8"/>
      <c r="C24" s="7"/>
      <c r="D24" s="7"/>
      <c r="E24" s="7"/>
      <c r="F24" s="7"/>
      <c r="G24" s="7"/>
      <c r="H24" s="7"/>
      <c r="I24" s="7"/>
      <c r="J24" s="7"/>
      <c r="K24" s="7">
        <v>6617</v>
      </c>
      <c r="L24" s="26"/>
      <c r="M24" s="7"/>
    </row>
    <row r="25" spans="1:13" x14ac:dyDescent="0.25">
      <c r="A25" s="13"/>
      <c r="B25" s="9"/>
      <c r="C25" s="7"/>
      <c r="D25" s="3" t="s">
        <v>26</v>
      </c>
      <c r="E25" s="3" t="s">
        <v>27</v>
      </c>
      <c r="F25" s="3" t="s">
        <v>28</v>
      </c>
      <c r="G25" s="3" t="s">
        <v>29</v>
      </c>
      <c r="H25" s="7"/>
      <c r="I25" s="7"/>
      <c r="J25" s="7"/>
      <c r="K25" s="7"/>
      <c r="L25" s="26"/>
      <c r="M25" s="7"/>
    </row>
    <row r="26" spans="1:13" ht="45" x14ac:dyDescent="0.25">
      <c r="A26" s="111" t="s">
        <v>30</v>
      </c>
      <c r="B26" s="111" t="s">
        <v>81</v>
      </c>
      <c r="C26" s="11" t="s">
        <v>31</v>
      </c>
      <c r="D26" s="7">
        <v>0.55359999999999998</v>
      </c>
      <c r="E26" s="7">
        <v>0.69640000000000002</v>
      </c>
      <c r="F26" s="7">
        <v>0.5302</v>
      </c>
      <c r="G26" s="7">
        <v>0.61550000000000005</v>
      </c>
      <c r="H26" s="7"/>
      <c r="I26" s="7">
        <f>AVERAGE(D26:G26)</f>
        <v>0.59892500000000004</v>
      </c>
      <c r="J26" s="6" t="s">
        <v>32</v>
      </c>
      <c r="K26" s="7"/>
      <c r="L26" s="26"/>
      <c r="M26" s="98" t="s">
        <v>70</v>
      </c>
    </row>
    <row r="27" spans="1:13" x14ac:dyDescent="0.25">
      <c r="A27" s="111"/>
      <c r="B27" s="112"/>
      <c r="C27" s="11" t="s">
        <v>13</v>
      </c>
      <c r="D27" s="7">
        <v>0.61229999999999996</v>
      </c>
      <c r="E27" s="7">
        <v>0.7198</v>
      </c>
      <c r="F27" s="7">
        <v>0.59730000000000005</v>
      </c>
      <c r="G27" s="7">
        <v>0.65029999999999999</v>
      </c>
      <c r="H27" s="7"/>
      <c r="I27" s="7">
        <f>AVERAGE(D27:G27)</f>
        <v>0.64492500000000008</v>
      </c>
      <c r="J27" s="7"/>
      <c r="K27" s="7"/>
      <c r="L27" s="26"/>
      <c r="M27" s="92"/>
    </row>
    <row r="28" spans="1:13" x14ac:dyDescent="0.25">
      <c r="A28" s="111"/>
      <c r="B28" s="112"/>
      <c r="C28" s="11" t="s">
        <v>33</v>
      </c>
      <c r="D28" s="7">
        <v>1116</v>
      </c>
      <c r="E28" s="7">
        <v>1116</v>
      </c>
      <c r="F28" s="7">
        <v>1116</v>
      </c>
      <c r="G28" s="7">
        <v>1116</v>
      </c>
      <c r="H28" s="7"/>
      <c r="I28" s="7"/>
      <c r="J28" s="7"/>
      <c r="K28" s="7"/>
      <c r="L28" s="26"/>
      <c r="M28" s="92"/>
    </row>
    <row r="29" spans="1:13" ht="30" x14ac:dyDescent="0.25">
      <c r="A29" s="111"/>
      <c r="B29" s="112"/>
      <c r="C29" s="11" t="s">
        <v>34</v>
      </c>
      <c r="D29" s="7">
        <v>560</v>
      </c>
      <c r="E29" s="7">
        <v>476</v>
      </c>
      <c r="F29" s="7">
        <v>592</v>
      </c>
      <c r="G29" s="7">
        <v>755</v>
      </c>
      <c r="H29" s="7"/>
      <c r="I29" s="7"/>
      <c r="J29" s="7"/>
      <c r="K29" s="7"/>
      <c r="L29" s="26"/>
      <c r="M29" s="92"/>
    </row>
    <row r="30" spans="1:13" x14ac:dyDescent="0.25">
      <c r="A30" s="111"/>
      <c r="B30" s="112"/>
      <c r="C30" s="11" t="s">
        <v>35</v>
      </c>
      <c r="D30" s="7">
        <f>D28-D29</f>
        <v>556</v>
      </c>
      <c r="E30" s="7">
        <f>E28-E29</f>
        <v>640</v>
      </c>
      <c r="F30" s="7">
        <f>F28-F29</f>
        <v>524</v>
      </c>
      <c r="G30" s="7">
        <f>G28-G29</f>
        <v>361</v>
      </c>
      <c r="H30" s="7"/>
      <c r="I30" s="7"/>
      <c r="J30" s="7"/>
      <c r="K30" s="7"/>
      <c r="L30" s="26"/>
      <c r="M30" s="92"/>
    </row>
    <row r="31" spans="1:13" ht="30" x14ac:dyDescent="0.25">
      <c r="A31" s="111"/>
      <c r="B31" s="112"/>
      <c r="C31" s="11" t="s">
        <v>36</v>
      </c>
      <c r="D31" s="7">
        <f>(D27*D29+D30)/D28</f>
        <v>0.80545519713261637</v>
      </c>
      <c r="E31" s="7">
        <f>(E27*E29+E30)/E28</f>
        <v>0.88048817204301077</v>
      </c>
      <c r="F31" s="7">
        <f>(F27*F29+F30)/F28</f>
        <v>0.78638136200716846</v>
      </c>
      <c r="G31" s="7">
        <f>(G27*G29+G30)/G28</f>
        <v>0.76341980286738353</v>
      </c>
      <c r="H31" s="7"/>
      <c r="I31" s="7">
        <f>AVERAGE(D31:G31)</f>
        <v>0.80893613351254479</v>
      </c>
      <c r="J31" s="7"/>
      <c r="K31" s="7"/>
      <c r="L31" s="26"/>
      <c r="M31" s="92"/>
    </row>
    <row r="32" spans="1:13" ht="30" x14ac:dyDescent="0.25">
      <c r="A32" s="111"/>
      <c r="B32" s="112"/>
      <c r="C32" s="11" t="s">
        <v>37</v>
      </c>
      <c r="D32" s="7">
        <f>0.9*(D27*D29+D30)/D28</f>
        <v>0.72490967741935486</v>
      </c>
      <c r="E32" s="7">
        <f>0.9*(E27*E29+E30)/E28</f>
        <v>0.79243935483870975</v>
      </c>
      <c r="F32" s="7">
        <f>0.9*(F27*F29+F30)/F28</f>
        <v>0.70774322580645166</v>
      </c>
      <c r="G32" s="7">
        <f>0.9*(G27*G29+G30)/G28</f>
        <v>0.6870778225806452</v>
      </c>
      <c r="H32" s="7"/>
      <c r="I32" s="7">
        <f>AVERAGE(D32:G32)</f>
        <v>0.72804252016129034</v>
      </c>
      <c r="J32" s="7"/>
      <c r="K32" s="7"/>
      <c r="L32" s="26"/>
      <c r="M32" s="92"/>
    </row>
    <row r="33" spans="1:13" ht="30" x14ac:dyDescent="0.25">
      <c r="A33" s="111"/>
      <c r="B33" s="112"/>
      <c r="C33" s="11" t="s">
        <v>38</v>
      </c>
      <c r="D33" s="7">
        <f>0.8*(D27*D29+D30)/D28</f>
        <v>0.64436415770609323</v>
      </c>
      <c r="E33" s="7">
        <f>0.8*(E27*E29+E30)/E28</f>
        <v>0.70439053763440873</v>
      </c>
      <c r="F33" s="7">
        <f>0.8*(F27*F29+F30)/F28</f>
        <v>0.62910508960573475</v>
      </c>
      <c r="G33" s="7">
        <f>0.8*(G27*G29+G30)/G28</f>
        <v>0.61073584229390687</v>
      </c>
      <c r="H33" s="7"/>
      <c r="I33" s="7">
        <f>AVERAGE(D33:G33)</f>
        <v>0.64714890681003601</v>
      </c>
      <c r="J33" s="7"/>
      <c r="K33" s="7"/>
      <c r="L33" s="26"/>
      <c r="M33" s="92"/>
    </row>
    <row r="34" spans="1:13" x14ac:dyDescent="0.25">
      <c r="A34" s="111"/>
      <c r="B34" s="112"/>
      <c r="C34" s="11" t="s">
        <v>23</v>
      </c>
      <c r="D34" s="7">
        <v>0.3</v>
      </c>
      <c r="E34" s="7">
        <v>0.35</v>
      </c>
      <c r="F34" s="7">
        <v>0.3</v>
      </c>
      <c r="G34" s="7">
        <v>0.35</v>
      </c>
      <c r="H34" s="7"/>
      <c r="I34" s="7">
        <f>AVERAGE(D34:G34)</f>
        <v>0.32499999999999996</v>
      </c>
      <c r="J34" s="7"/>
      <c r="K34" s="7"/>
      <c r="L34" s="26"/>
      <c r="M34" s="92"/>
    </row>
    <row r="35" spans="1:13" x14ac:dyDescent="0.25">
      <c r="A35" s="111"/>
      <c r="B35" s="112"/>
      <c r="C35" s="12" t="s">
        <v>24</v>
      </c>
      <c r="D35" s="7">
        <v>0</v>
      </c>
      <c r="E35" s="7">
        <v>0</v>
      </c>
      <c r="F35" s="7">
        <v>0</v>
      </c>
      <c r="G35" s="7">
        <v>0</v>
      </c>
      <c r="H35" s="7"/>
      <c r="I35" s="7">
        <f>AVERAGE(D35:G35)</f>
        <v>0</v>
      </c>
      <c r="J35" s="7"/>
      <c r="K35" s="7"/>
      <c r="L35" s="26"/>
      <c r="M35" s="92"/>
    </row>
    <row r="36" spans="1:13" x14ac:dyDescent="0.25">
      <c r="A36" s="114"/>
      <c r="B36" s="113"/>
      <c r="C36" s="19" t="s">
        <v>39</v>
      </c>
      <c r="D36" s="20" t="s">
        <v>19</v>
      </c>
      <c r="E36" s="20" t="s">
        <v>19</v>
      </c>
      <c r="F36" s="20" t="s">
        <v>19</v>
      </c>
      <c r="G36" s="20" t="s">
        <v>20</v>
      </c>
      <c r="H36" s="20"/>
      <c r="I36" s="20"/>
      <c r="J36" s="20"/>
      <c r="K36" s="20"/>
      <c r="L36" s="27"/>
      <c r="M36" s="93"/>
    </row>
    <row r="37" spans="1:13" x14ac:dyDescent="0.25">
      <c r="A37" s="14"/>
      <c r="B37" s="15"/>
      <c r="C37" s="16"/>
      <c r="D37" s="17" t="s">
        <v>26</v>
      </c>
      <c r="E37" s="17" t="s">
        <v>27</v>
      </c>
      <c r="F37" s="17" t="s">
        <v>28</v>
      </c>
      <c r="G37" s="17" t="s">
        <v>29</v>
      </c>
      <c r="H37" s="18"/>
      <c r="I37" s="18"/>
      <c r="J37" s="18"/>
      <c r="K37" s="18"/>
      <c r="L37" s="28"/>
      <c r="M37" s="7"/>
    </row>
    <row r="38" spans="1:13" x14ac:dyDescent="0.25">
      <c r="A38" s="21"/>
      <c r="B38" s="22"/>
      <c r="C38" s="16"/>
      <c r="D38" s="17">
        <v>0</v>
      </c>
      <c r="E38" s="17">
        <v>1</v>
      </c>
      <c r="F38" s="17">
        <v>2</v>
      </c>
      <c r="G38" s="17">
        <v>3</v>
      </c>
      <c r="H38" s="18"/>
      <c r="I38" s="18"/>
      <c r="J38" s="18"/>
      <c r="K38" s="18"/>
      <c r="L38" s="28"/>
      <c r="M38" s="7"/>
    </row>
    <row r="39" spans="1:13" ht="15" customHeight="1" x14ac:dyDescent="0.25">
      <c r="A39" s="103" t="s">
        <v>30</v>
      </c>
      <c r="B39" s="103" t="s">
        <v>78</v>
      </c>
      <c r="C39" s="18"/>
      <c r="D39" s="18"/>
      <c r="E39" s="18"/>
      <c r="F39" s="18"/>
      <c r="G39" s="18"/>
      <c r="H39" s="18"/>
      <c r="I39" s="18"/>
      <c r="J39" s="18"/>
      <c r="K39" s="18"/>
      <c r="L39" s="28"/>
      <c r="M39" s="7"/>
    </row>
    <row r="40" spans="1:13" x14ac:dyDescent="0.25">
      <c r="A40" s="103"/>
      <c r="B40" s="104"/>
      <c r="C40" s="18"/>
      <c r="D40" s="18"/>
      <c r="E40" s="18"/>
      <c r="F40" s="18"/>
      <c r="G40" s="18"/>
      <c r="H40" s="18"/>
      <c r="I40" s="18"/>
      <c r="J40" s="18"/>
      <c r="K40" s="18"/>
      <c r="L40" s="28"/>
      <c r="M40" s="7"/>
    </row>
    <row r="41" spans="1:13" x14ac:dyDescent="0.25">
      <c r="A41" s="103"/>
      <c r="B41" s="104"/>
      <c r="C41" s="18"/>
      <c r="D41" s="18"/>
      <c r="E41" s="18"/>
      <c r="F41" s="18"/>
      <c r="G41" s="18"/>
      <c r="H41" s="18"/>
      <c r="I41" s="18"/>
      <c r="J41" s="18"/>
      <c r="K41" s="18"/>
      <c r="L41" s="28"/>
      <c r="M41" s="7"/>
    </row>
    <row r="42" spans="1:13" x14ac:dyDescent="0.25">
      <c r="A42" s="103"/>
      <c r="B42" s="104"/>
      <c r="C42" s="18"/>
      <c r="D42" s="18"/>
      <c r="E42" s="18"/>
      <c r="F42" s="18"/>
      <c r="G42" s="18"/>
      <c r="H42" s="18"/>
      <c r="I42" s="18"/>
      <c r="J42" s="18"/>
      <c r="K42" s="18"/>
      <c r="L42" s="28"/>
      <c r="M42" s="7"/>
    </row>
    <row r="43" spans="1:13" x14ac:dyDescent="0.25">
      <c r="A43" s="103"/>
      <c r="B43" s="104"/>
      <c r="C43" s="18"/>
      <c r="D43" s="18"/>
      <c r="E43" s="18"/>
      <c r="F43" s="18"/>
      <c r="G43" s="18"/>
      <c r="H43" s="18"/>
      <c r="I43" s="18"/>
      <c r="J43" s="18"/>
      <c r="K43" s="18"/>
      <c r="L43" s="28"/>
      <c r="M43" s="7"/>
    </row>
    <row r="44" spans="1:13" x14ac:dyDescent="0.25">
      <c r="A44" s="103"/>
      <c r="B44" s="104"/>
      <c r="C44" s="18"/>
      <c r="D44" s="18"/>
      <c r="E44" s="18"/>
      <c r="F44" s="18"/>
      <c r="G44" s="18"/>
      <c r="H44" s="18"/>
      <c r="I44" s="18"/>
      <c r="J44" s="18"/>
      <c r="K44" s="18"/>
      <c r="L44" s="28"/>
      <c r="M44" s="7"/>
    </row>
    <row r="45" spans="1:13" x14ac:dyDescent="0.25">
      <c r="A45" s="103"/>
      <c r="B45" s="104"/>
      <c r="C45" s="18"/>
      <c r="D45" s="18"/>
      <c r="E45" s="18"/>
      <c r="F45" s="18"/>
      <c r="G45" s="18"/>
      <c r="H45" s="18"/>
      <c r="I45" s="18"/>
      <c r="J45" s="18"/>
      <c r="K45" s="18"/>
      <c r="L45" s="28"/>
      <c r="M45" s="7"/>
    </row>
    <row r="46" spans="1:13" x14ac:dyDescent="0.25">
      <c r="A46" s="103"/>
      <c r="B46" s="104"/>
      <c r="C46" s="18"/>
      <c r="D46" s="18"/>
      <c r="E46" s="18"/>
      <c r="F46" s="18"/>
      <c r="G46" s="18"/>
      <c r="H46" s="18"/>
      <c r="I46" s="18"/>
      <c r="J46" s="18"/>
      <c r="K46" s="18"/>
      <c r="L46" s="28"/>
      <c r="M46" s="7"/>
    </row>
    <row r="47" spans="1:13" x14ac:dyDescent="0.25">
      <c r="A47" s="103"/>
      <c r="B47" s="104"/>
      <c r="C47" s="18"/>
      <c r="D47" s="18"/>
      <c r="E47" s="18"/>
      <c r="F47" s="18"/>
      <c r="G47" s="18"/>
      <c r="H47" s="18"/>
      <c r="I47" s="18"/>
      <c r="J47" s="18"/>
      <c r="K47" s="18"/>
      <c r="L47" s="28"/>
      <c r="M47" s="7"/>
    </row>
    <row r="48" spans="1:13" x14ac:dyDescent="0.25">
      <c r="A48" s="103"/>
      <c r="B48" s="104"/>
      <c r="C48" s="18"/>
      <c r="D48" s="18"/>
      <c r="E48" s="18"/>
      <c r="F48" s="18"/>
      <c r="G48" s="18"/>
      <c r="H48" s="18"/>
      <c r="I48" s="18"/>
      <c r="J48" s="18"/>
      <c r="K48" s="18"/>
      <c r="L48" s="28"/>
      <c r="M48" s="7"/>
    </row>
    <row r="49" spans="1:13" x14ac:dyDescent="0.25">
      <c r="A49" s="103"/>
      <c r="B49" s="104"/>
      <c r="C49" s="18"/>
      <c r="D49" s="18"/>
      <c r="E49" s="18"/>
      <c r="F49" s="18"/>
      <c r="G49" s="18"/>
      <c r="H49" s="18"/>
      <c r="I49" s="18"/>
      <c r="J49" s="18"/>
      <c r="K49" s="18"/>
      <c r="L49" s="28"/>
      <c r="M49" s="7"/>
    </row>
    <row r="50" spans="1:13" x14ac:dyDescent="0.25">
      <c r="A50" s="38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x14ac:dyDescent="0.25">
      <c r="A51" s="38"/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x14ac:dyDescent="0.25">
      <c r="A52" s="38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x14ac:dyDescent="0.25">
      <c r="A53" s="38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x14ac:dyDescent="0.25">
      <c r="A54" s="38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x14ac:dyDescent="0.25">
      <c r="A55" s="38"/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x14ac:dyDescent="0.25">
      <c r="A56" s="38"/>
      <c r="B56" s="39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x14ac:dyDescent="0.25">
      <c r="A57" s="38"/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9" spans="1:13" x14ac:dyDescent="0.25">
      <c r="A59" s="7"/>
      <c r="B59" s="7"/>
      <c r="C59" s="7"/>
      <c r="D59" s="3" t="s">
        <v>45</v>
      </c>
      <c r="E59" s="3"/>
      <c r="F59" s="3"/>
      <c r="G59" s="3"/>
      <c r="H59" s="7"/>
      <c r="I59" s="7"/>
      <c r="J59" s="7"/>
      <c r="K59" s="7"/>
      <c r="L59" s="7"/>
      <c r="M59" s="7"/>
    </row>
    <row r="60" spans="1:13" x14ac:dyDescent="0.25">
      <c r="A60" s="7"/>
      <c r="B60" s="7"/>
      <c r="C60" s="7"/>
      <c r="D60" s="3" t="s">
        <v>26</v>
      </c>
      <c r="E60" s="3" t="s">
        <v>27</v>
      </c>
      <c r="F60" s="3" t="s">
        <v>28</v>
      </c>
      <c r="G60" s="3" t="s">
        <v>29</v>
      </c>
      <c r="H60" s="7"/>
      <c r="I60" s="7"/>
      <c r="J60" s="7"/>
      <c r="K60" s="7"/>
      <c r="L60" s="7"/>
      <c r="M60" s="7"/>
    </row>
    <row r="61" spans="1:13" x14ac:dyDescent="0.25">
      <c r="A61" s="41"/>
      <c r="B61" s="41"/>
      <c r="C61" s="41"/>
      <c r="D61" s="52">
        <v>0</v>
      </c>
      <c r="E61" s="52">
        <v>1</v>
      </c>
      <c r="F61" s="52">
        <v>2</v>
      </c>
      <c r="G61" s="52">
        <v>3</v>
      </c>
      <c r="H61" s="41"/>
      <c r="I61" s="41"/>
      <c r="J61" s="41"/>
      <c r="K61" s="41"/>
      <c r="L61" s="41"/>
      <c r="M61" s="41"/>
    </row>
    <row r="62" spans="1:13" ht="30" customHeight="1" x14ac:dyDescent="0.25">
      <c r="A62" s="83" t="s">
        <v>43</v>
      </c>
      <c r="B62" s="81" t="s">
        <v>80</v>
      </c>
      <c r="C62" s="43" t="s">
        <v>79</v>
      </c>
      <c r="D62" s="44">
        <v>0.56630000000000003</v>
      </c>
      <c r="E62" s="44">
        <v>0.73340000000000005</v>
      </c>
      <c r="F62" s="44">
        <v>0.59160000000000001</v>
      </c>
      <c r="G62" s="44">
        <v>0.59940000000000004</v>
      </c>
      <c r="H62" s="44"/>
      <c r="I62" s="44"/>
      <c r="J62" s="43"/>
      <c r="K62" s="44"/>
      <c r="L62" s="44"/>
      <c r="M62" s="43"/>
    </row>
    <row r="63" spans="1:13" ht="30" customHeight="1" x14ac:dyDescent="0.25">
      <c r="A63" s="105"/>
      <c r="B63" s="106"/>
      <c r="C63" s="44" t="s">
        <v>76</v>
      </c>
      <c r="D63" s="44">
        <v>0.60770000000000002</v>
      </c>
      <c r="E63" s="44">
        <v>0.76870000000000005</v>
      </c>
      <c r="F63" s="44">
        <v>0.62060000000000004</v>
      </c>
      <c r="G63" s="44">
        <v>0.6129</v>
      </c>
      <c r="H63" s="44"/>
      <c r="I63" s="44"/>
      <c r="J63" s="44"/>
      <c r="K63" s="44"/>
      <c r="L63" s="44"/>
      <c r="M63" s="43"/>
    </row>
    <row r="64" spans="1:13" x14ac:dyDescent="0.25">
      <c r="A64" s="105"/>
      <c r="B64" s="106"/>
      <c r="C64" s="44" t="s">
        <v>46</v>
      </c>
      <c r="D64" s="44">
        <v>0.4</v>
      </c>
      <c r="E64" s="44">
        <v>0.65</v>
      </c>
      <c r="F64" s="44">
        <v>0.6</v>
      </c>
      <c r="G64" s="44">
        <v>0.25</v>
      </c>
      <c r="H64" s="44"/>
      <c r="I64" s="44"/>
      <c r="J64" s="81" t="s">
        <v>77</v>
      </c>
      <c r="K64" s="83">
        <v>6436</v>
      </c>
      <c r="L64" s="83">
        <v>0.65200000000000002</v>
      </c>
      <c r="M64" s="81" t="s">
        <v>73</v>
      </c>
    </row>
    <row r="65" spans="1:13" x14ac:dyDescent="0.25">
      <c r="A65" s="84"/>
      <c r="B65" s="82"/>
      <c r="C65" s="44" t="s">
        <v>24</v>
      </c>
      <c r="D65" s="44">
        <v>31000</v>
      </c>
      <c r="E65" s="44">
        <v>15000</v>
      </c>
      <c r="F65" s="44">
        <v>20000</v>
      </c>
      <c r="G65" s="44">
        <v>10000</v>
      </c>
      <c r="H65" s="44"/>
      <c r="I65" s="44"/>
      <c r="J65" s="82"/>
      <c r="K65" s="84"/>
      <c r="L65" s="84"/>
      <c r="M65" s="82"/>
    </row>
    <row r="66" spans="1:13" ht="45" customHeight="1" x14ac:dyDescent="0.25">
      <c r="A66" s="87" t="s">
        <v>57</v>
      </c>
      <c r="B66" s="85" t="s">
        <v>80</v>
      </c>
      <c r="C66" s="53" t="s">
        <v>79</v>
      </c>
      <c r="D66" s="54">
        <v>0.5585</v>
      </c>
      <c r="E66" s="54">
        <v>0.75260000000000005</v>
      </c>
      <c r="F66" s="54">
        <v>0.55300000000000005</v>
      </c>
      <c r="G66" s="54">
        <v>0.60250000000000004</v>
      </c>
      <c r="H66" s="54"/>
      <c r="I66" s="54"/>
      <c r="J66" s="54"/>
      <c r="K66" s="54"/>
      <c r="L66" s="54"/>
      <c r="M66" s="53"/>
    </row>
    <row r="67" spans="1:13" x14ac:dyDescent="0.25">
      <c r="A67" s="88"/>
      <c r="B67" s="90"/>
      <c r="C67" s="53" t="s">
        <v>76</v>
      </c>
      <c r="D67" s="54">
        <v>0.6149</v>
      </c>
      <c r="E67" s="54">
        <v>0.77680000000000005</v>
      </c>
      <c r="F67" s="54">
        <v>0.60099999999999998</v>
      </c>
      <c r="G67" s="54">
        <v>0.61270000000000002</v>
      </c>
      <c r="H67" s="54"/>
      <c r="I67" s="54"/>
      <c r="J67" s="54"/>
      <c r="K67" s="54"/>
      <c r="L67" s="54"/>
      <c r="M67" s="53"/>
    </row>
    <row r="68" spans="1:13" x14ac:dyDescent="0.25">
      <c r="A68" s="88"/>
      <c r="B68" s="90"/>
      <c r="C68" s="53" t="s">
        <v>46</v>
      </c>
      <c r="D68" s="54">
        <v>0.45</v>
      </c>
      <c r="E68" s="54">
        <v>0.7</v>
      </c>
      <c r="F68" s="54">
        <v>0.45</v>
      </c>
      <c r="G68" s="54">
        <v>0.2</v>
      </c>
      <c r="H68" s="54"/>
      <c r="I68" s="54"/>
      <c r="J68" s="54"/>
      <c r="K68" s="54"/>
      <c r="L68" s="54"/>
      <c r="M68" s="53"/>
    </row>
    <row r="69" spans="1:13" x14ac:dyDescent="0.25">
      <c r="A69" s="89"/>
      <c r="B69" s="86"/>
      <c r="C69" s="53" t="s">
        <v>24</v>
      </c>
      <c r="D69" s="54">
        <v>33000</v>
      </c>
      <c r="E69" s="54">
        <v>15000</v>
      </c>
      <c r="F69" s="54">
        <v>30000</v>
      </c>
      <c r="G69" s="54">
        <v>10000</v>
      </c>
      <c r="H69" s="54"/>
      <c r="I69" s="54"/>
      <c r="J69" s="54"/>
      <c r="K69" s="54"/>
      <c r="L69" s="54"/>
      <c r="M69" s="53"/>
    </row>
    <row r="70" spans="1:13" ht="30" x14ac:dyDescent="0.25">
      <c r="A70" s="48"/>
      <c r="B70" s="49"/>
      <c r="C70" s="53" t="s">
        <v>86</v>
      </c>
      <c r="D70" s="54">
        <f t="shared" ref="D70:G71" si="2">AVERAGE(D64,D68)</f>
        <v>0.42500000000000004</v>
      </c>
      <c r="E70" s="54">
        <f t="shared" si="2"/>
        <v>0.67500000000000004</v>
      </c>
      <c r="F70" s="54">
        <f t="shared" si="2"/>
        <v>0.52500000000000002</v>
      </c>
      <c r="G70" s="54">
        <f t="shared" si="2"/>
        <v>0.22500000000000001</v>
      </c>
      <c r="H70" s="54"/>
      <c r="I70" s="54"/>
      <c r="J70" s="85" t="s">
        <v>84</v>
      </c>
      <c r="K70" s="87">
        <v>6308</v>
      </c>
      <c r="L70" s="87">
        <v>0.65600000000000003</v>
      </c>
      <c r="M70" s="85" t="s">
        <v>85</v>
      </c>
    </row>
    <row r="71" spans="1:13" ht="30" x14ac:dyDescent="0.25">
      <c r="A71" s="48"/>
      <c r="B71" s="49"/>
      <c r="C71" s="53" t="s">
        <v>87</v>
      </c>
      <c r="D71" s="54">
        <f t="shared" si="2"/>
        <v>32000</v>
      </c>
      <c r="E71" s="54">
        <f t="shared" si="2"/>
        <v>15000</v>
      </c>
      <c r="F71" s="54">
        <f t="shared" si="2"/>
        <v>25000</v>
      </c>
      <c r="G71" s="54">
        <f t="shared" si="2"/>
        <v>10000</v>
      </c>
      <c r="H71" s="54"/>
      <c r="I71" s="54"/>
      <c r="J71" s="86"/>
      <c r="K71" s="89"/>
      <c r="L71" s="89"/>
      <c r="M71" s="86"/>
    </row>
    <row r="72" spans="1:13" ht="30" x14ac:dyDescent="0.25">
      <c r="A72" s="60"/>
      <c r="B72" s="62"/>
      <c r="C72" s="53"/>
      <c r="D72" s="54"/>
      <c r="E72" s="54"/>
      <c r="F72" s="54"/>
      <c r="G72" s="54"/>
      <c r="H72" s="54"/>
      <c r="I72" s="54"/>
      <c r="J72" s="59" t="s">
        <v>93</v>
      </c>
      <c r="K72" s="61">
        <v>6308</v>
      </c>
      <c r="L72" s="61">
        <v>0.65500000000000003</v>
      </c>
      <c r="M72" s="59" t="s">
        <v>94</v>
      </c>
    </row>
    <row r="73" spans="1:13" ht="30" x14ac:dyDescent="0.25">
      <c r="A73" s="78" t="s">
        <v>58</v>
      </c>
      <c r="B73" s="75" t="s">
        <v>75</v>
      </c>
      <c r="C73" s="50" t="s">
        <v>79</v>
      </c>
      <c r="D73" s="51">
        <v>0.5837</v>
      </c>
      <c r="E73" s="51">
        <v>0.72540000000000004</v>
      </c>
      <c r="F73" s="51">
        <v>0.56889999999999996</v>
      </c>
      <c r="G73" s="51">
        <v>0.58550000000000002</v>
      </c>
      <c r="H73" s="51"/>
      <c r="I73" s="51"/>
      <c r="J73" s="51"/>
      <c r="K73" s="51"/>
      <c r="L73" s="51"/>
      <c r="M73" s="50"/>
    </row>
    <row r="74" spans="1:13" x14ac:dyDescent="0.25">
      <c r="A74" s="79"/>
      <c r="B74" s="77"/>
      <c r="C74" s="50" t="s">
        <v>76</v>
      </c>
      <c r="D74" s="51">
        <v>0.61409999999999998</v>
      </c>
      <c r="E74" s="51">
        <v>0.74919999999999998</v>
      </c>
      <c r="F74" s="51">
        <v>0.60350000000000004</v>
      </c>
      <c r="G74" s="51">
        <v>0.60629999999999995</v>
      </c>
      <c r="H74" s="51"/>
      <c r="I74" s="51"/>
      <c r="J74" s="51"/>
      <c r="K74" s="51"/>
      <c r="L74" s="51"/>
      <c r="M74" s="50"/>
    </row>
    <row r="75" spans="1:13" x14ac:dyDescent="0.25">
      <c r="A75" s="79"/>
      <c r="B75" s="77"/>
      <c r="C75" s="50" t="s">
        <v>46</v>
      </c>
      <c r="D75" s="51">
        <v>0.65</v>
      </c>
      <c r="E75" s="51">
        <v>0.6</v>
      </c>
      <c r="F75" s="51">
        <v>0.4</v>
      </c>
      <c r="G75" s="51">
        <v>0.3</v>
      </c>
      <c r="H75" s="51"/>
      <c r="I75" s="51"/>
      <c r="J75" s="51"/>
      <c r="K75" s="51"/>
      <c r="L75" s="51"/>
      <c r="M75" s="50"/>
    </row>
    <row r="76" spans="1:13" x14ac:dyDescent="0.25">
      <c r="A76" s="80"/>
      <c r="B76" s="76"/>
      <c r="C76" s="50" t="s">
        <v>24</v>
      </c>
      <c r="D76" s="51">
        <v>20000</v>
      </c>
      <c r="E76" s="51">
        <v>15000</v>
      </c>
      <c r="F76" s="51">
        <v>25000</v>
      </c>
      <c r="G76" s="51">
        <v>15000</v>
      </c>
      <c r="H76" s="51"/>
      <c r="I76" s="51"/>
      <c r="J76" s="51"/>
      <c r="K76" s="51"/>
      <c r="L76" s="51"/>
      <c r="M76" s="50"/>
    </row>
    <row r="77" spans="1:13" ht="30" x14ac:dyDescent="0.25">
      <c r="A77" s="51"/>
      <c r="B77" s="50"/>
      <c r="C77" s="50" t="s">
        <v>86</v>
      </c>
      <c r="D77" s="51">
        <f t="shared" ref="D77:G78" si="3">AVERAGE(D64,D68,D75)</f>
        <v>0.5</v>
      </c>
      <c r="E77" s="51">
        <f t="shared" si="3"/>
        <v>0.65</v>
      </c>
      <c r="F77" s="51">
        <f t="shared" si="3"/>
        <v>0.48333333333333339</v>
      </c>
      <c r="G77" s="51">
        <f t="shared" si="3"/>
        <v>0.25</v>
      </c>
      <c r="H77" s="51"/>
      <c r="I77" s="51"/>
      <c r="J77" s="75" t="s">
        <v>88</v>
      </c>
      <c r="K77" s="78">
        <v>6224</v>
      </c>
      <c r="L77" s="78">
        <v>0.65800000000000003</v>
      </c>
      <c r="M77" s="75" t="s">
        <v>89</v>
      </c>
    </row>
    <row r="78" spans="1:13" ht="30" x14ac:dyDescent="0.25">
      <c r="A78" s="51"/>
      <c r="B78" s="50"/>
      <c r="C78" s="50" t="s">
        <v>87</v>
      </c>
      <c r="D78" s="51">
        <f t="shared" si="3"/>
        <v>28000</v>
      </c>
      <c r="E78" s="51">
        <f t="shared" si="3"/>
        <v>15000</v>
      </c>
      <c r="F78" s="51">
        <f t="shared" si="3"/>
        <v>25000</v>
      </c>
      <c r="G78" s="51">
        <f t="shared" si="3"/>
        <v>11666.666666666666</v>
      </c>
      <c r="H78" s="51"/>
      <c r="I78" s="51"/>
      <c r="J78" s="76"/>
      <c r="K78" s="80"/>
      <c r="L78" s="80"/>
      <c r="M78" s="76"/>
    </row>
    <row r="79" spans="1:13" ht="48" customHeight="1" x14ac:dyDescent="0.25">
      <c r="A79" s="51"/>
      <c r="B79" s="50"/>
      <c r="C79" s="50"/>
      <c r="D79" s="51"/>
      <c r="E79" s="51"/>
      <c r="F79" s="51"/>
      <c r="G79" s="51"/>
      <c r="H79" s="51"/>
      <c r="I79" s="51"/>
      <c r="J79" s="63" t="s">
        <v>95</v>
      </c>
      <c r="K79" s="64">
        <v>6264</v>
      </c>
      <c r="L79" s="64">
        <v>0.65800000000000003</v>
      </c>
      <c r="M79" s="63"/>
    </row>
    <row r="80" spans="1:13" ht="30" x14ac:dyDescent="0.25">
      <c r="A80" s="41" t="s">
        <v>59</v>
      </c>
      <c r="B80" s="10" t="s">
        <v>75</v>
      </c>
      <c r="C80" s="6" t="s">
        <v>79</v>
      </c>
      <c r="D80" s="7"/>
      <c r="E80" s="7"/>
      <c r="F80" s="7"/>
      <c r="G80" s="7"/>
      <c r="H80" s="7"/>
      <c r="I80" s="7"/>
      <c r="J80" s="7" t="s">
        <v>108</v>
      </c>
      <c r="K80" s="7">
        <v>5771</v>
      </c>
      <c r="L80" s="8">
        <v>0.65500000000000003</v>
      </c>
      <c r="M80" s="47"/>
    </row>
    <row r="81" spans="1:13" x14ac:dyDescent="0.25">
      <c r="A81" s="41"/>
      <c r="B81" s="10"/>
      <c r="C81" s="50" t="s">
        <v>76</v>
      </c>
      <c r="D81" s="7"/>
      <c r="E81" s="7"/>
      <c r="F81" s="7"/>
      <c r="G81" s="7"/>
      <c r="H81" s="7"/>
      <c r="I81" s="7"/>
      <c r="J81" s="7" t="s">
        <v>107</v>
      </c>
      <c r="K81" s="7">
        <v>6488</v>
      </c>
      <c r="L81" s="7">
        <v>0.65600000000000003</v>
      </c>
      <c r="M81" s="47"/>
    </row>
    <row r="82" spans="1:13" x14ac:dyDescent="0.25">
      <c r="A82" s="41"/>
      <c r="B82" s="10"/>
      <c r="C82" s="50" t="s">
        <v>46</v>
      </c>
      <c r="D82" s="7"/>
      <c r="E82" s="7"/>
      <c r="F82" s="7"/>
      <c r="G82" s="7"/>
      <c r="H82" s="7"/>
      <c r="I82" s="7"/>
      <c r="J82" s="7"/>
      <c r="K82" s="7"/>
      <c r="L82" s="7"/>
      <c r="M82" s="47"/>
    </row>
    <row r="83" spans="1:13" x14ac:dyDescent="0.25">
      <c r="A83" s="41"/>
      <c r="B83" s="10"/>
      <c r="C83" s="50" t="s">
        <v>24</v>
      </c>
      <c r="D83" s="7"/>
      <c r="E83" s="7"/>
      <c r="F83" s="7"/>
      <c r="G83" s="7"/>
      <c r="H83" s="7"/>
      <c r="I83" s="7"/>
      <c r="J83" s="7"/>
      <c r="K83" s="7"/>
      <c r="L83" s="7"/>
      <c r="M83" s="47"/>
    </row>
    <row r="84" spans="1:13" ht="30" x14ac:dyDescent="0.25">
      <c r="A84" s="41" t="s">
        <v>60</v>
      </c>
      <c r="B84" s="10" t="s">
        <v>75</v>
      </c>
      <c r="C84" s="6" t="s">
        <v>79</v>
      </c>
      <c r="D84" s="7"/>
      <c r="E84" s="7"/>
      <c r="F84" s="7"/>
      <c r="G84" s="7"/>
      <c r="H84" s="7"/>
      <c r="I84" s="7"/>
      <c r="J84" s="7"/>
      <c r="K84" s="7"/>
      <c r="L84" s="7"/>
      <c r="M84" s="47"/>
    </row>
    <row r="85" spans="1:1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101" spans="1:13" x14ac:dyDescent="0.25">
      <c r="D101" s="35" t="s">
        <v>45</v>
      </c>
      <c r="E101" s="35"/>
      <c r="F101" s="35"/>
      <c r="G101" s="35"/>
    </row>
    <row r="102" spans="1:13" x14ac:dyDescent="0.25">
      <c r="D102" s="35" t="s">
        <v>26</v>
      </c>
      <c r="E102" s="35" t="s">
        <v>27</v>
      </c>
      <c r="F102" s="35" t="s">
        <v>28</v>
      </c>
      <c r="G102" s="35" t="s">
        <v>29</v>
      </c>
    </row>
    <row r="103" spans="1:13" x14ac:dyDescent="0.25">
      <c r="A103" s="7"/>
      <c r="B103" s="7"/>
      <c r="C103" s="7"/>
      <c r="D103" s="3">
        <v>0</v>
      </c>
      <c r="E103" s="3">
        <v>1</v>
      </c>
      <c r="F103" s="3">
        <v>2</v>
      </c>
      <c r="G103" s="3">
        <v>3</v>
      </c>
      <c r="H103" s="7"/>
      <c r="I103" s="7"/>
      <c r="J103" s="7"/>
      <c r="K103" s="7"/>
      <c r="L103" s="7"/>
      <c r="M103" s="7"/>
    </row>
    <row r="104" spans="1:13" ht="30" x14ac:dyDescent="0.25">
      <c r="A104" s="91" t="s">
        <v>43</v>
      </c>
      <c r="B104" s="91" t="s">
        <v>47</v>
      </c>
      <c r="C104" s="4" t="s">
        <v>79</v>
      </c>
      <c r="D104" s="5">
        <v>0.61650000000000005</v>
      </c>
      <c r="E104" s="5">
        <v>0.75600000000000001</v>
      </c>
      <c r="F104" s="5">
        <v>0.623</v>
      </c>
      <c r="G104" s="5">
        <v>0.60489999999999999</v>
      </c>
      <c r="H104" s="24"/>
      <c r="I104" s="24">
        <f>AVERAGE(D104:G104)</f>
        <v>0.65010000000000001</v>
      </c>
      <c r="J104" s="42"/>
      <c r="K104" s="42"/>
      <c r="L104" s="42"/>
      <c r="M104" s="42"/>
    </row>
    <row r="105" spans="1:13" ht="30.75" customHeight="1" x14ac:dyDescent="0.25">
      <c r="A105" s="92"/>
      <c r="B105" s="92"/>
      <c r="C105" s="70" t="s">
        <v>46</v>
      </c>
      <c r="D105" s="70">
        <v>0.5</v>
      </c>
      <c r="E105" s="70">
        <v>0.65</v>
      </c>
      <c r="F105" s="70">
        <v>0.65</v>
      </c>
      <c r="G105" s="70">
        <v>0.65</v>
      </c>
      <c r="H105" s="24"/>
      <c r="I105" s="24"/>
      <c r="J105" s="96" t="s">
        <v>44</v>
      </c>
      <c r="K105" s="94">
        <v>6174</v>
      </c>
      <c r="L105" s="94">
        <v>0.65100000000000002</v>
      </c>
      <c r="M105" s="96" t="s">
        <v>73</v>
      </c>
    </row>
    <row r="106" spans="1:13" ht="28.5" customHeight="1" x14ac:dyDescent="0.25">
      <c r="A106" s="93"/>
      <c r="B106" s="93"/>
      <c r="C106" s="24" t="s">
        <v>24</v>
      </c>
      <c r="D106" s="36">
        <v>15000</v>
      </c>
      <c r="E106" s="36">
        <v>20000</v>
      </c>
      <c r="F106" s="36">
        <v>20000</v>
      </c>
      <c r="G106" s="36">
        <v>15000</v>
      </c>
      <c r="H106" s="24"/>
      <c r="I106" s="24"/>
      <c r="J106" s="97"/>
      <c r="K106" s="95"/>
      <c r="L106" s="95"/>
      <c r="M106" s="97"/>
    </row>
    <row r="107" spans="1:13" ht="28.5" customHeight="1" x14ac:dyDescent="0.25">
      <c r="A107" s="68"/>
      <c r="B107" s="68"/>
      <c r="C107" s="24" t="s">
        <v>76</v>
      </c>
      <c r="D107" s="36">
        <v>0.62170000000000003</v>
      </c>
      <c r="E107" s="36">
        <v>0.76229999999999998</v>
      </c>
      <c r="F107" s="36">
        <v>0.625</v>
      </c>
      <c r="G107" s="36">
        <v>0.60599999999999998</v>
      </c>
      <c r="H107" s="24"/>
      <c r="I107" s="24">
        <f>AVERAGE(D107:G107)</f>
        <v>0.65374999999999994</v>
      </c>
      <c r="J107" s="67"/>
      <c r="K107" s="69"/>
      <c r="L107" s="69"/>
      <c r="M107" s="67"/>
    </row>
    <row r="108" spans="1:13" ht="28.5" customHeight="1" x14ac:dyDescent="0.25">
      <c r="A108" s="68"/>
      <c r="B108" s="68"/>
      <c r="C108" s="24" t="s">
        <v>98</v>
      </c>
      <c r="D108" s="36">
        <v>0.08</v>
      </c>
      <c r="E108" s="36">
        <v>7.4999999999999997E-2</v>
      </c>
      <c r="F108" s="36">
        <v>0.23</v>
      </c>
      <c r="G108" s="36">
        <v>0.45</v>
      </c>
      <c r="H108" s="24"/>
      <c r="I108" s="24"/>
      <c r="J108" s="67"/>
      <c r="K108" s="69"/>
      <c r="L108" s="69"/>
      <c r="M108" s="67"/>
    </row>
    <row r="109" spans="1:13" x14ac:dyDescent="0.25">
      <c r="A109" s="91" t="s">
        <v>57</v>
      </c>
      <c r="B109" s="91" t="s">
        <v>47</v>
      </c>
      <c r="C109" s="7" t="s">
        <v>46</v>
      </c>
      <c r="D109" s="36">
        <v>0.35</v>
      </c>
      <c r="E109" s="36">
        <v>0.7</v>
      </c>
      <c r="F109" s="36">
        <v>0.55000000000000004</v>
      </c>
      <c r="G109" s="36">
        <v>0.4</v>
      </c>
      <c r="H109" s="24"/>
      <c r="I109" s="24"/>
      <c r="J109" s="24"/>
      <c r="K109" s="24"/>
      <c r="L109" s="24"/>
      <c r="M109" s="24"/>
    </row>
    <row r="110" spans="1:13" x14ac:dyDescent="0.25">
      <c r="A110" s="93"/>
      <c r="B110" s="93"/>
      <c r="C110" s="7" t="s">
        <v>24</v>
      </c>
      <c r="D110" s="36">
        <v>30000</v>
      </c>
      <c r="E110" s="36">
        <v>15000</v>
      </c>
      <c r="F110" s="36">
        <v>15000</v>
      </c>
      <c r="G110" s="36">
        <v>15000</v>
      </c>
      <c r="H110" s="24"/>
      <c r="I110" s="24"/>
      <c r="J110" s="24"/>
      <c r="K110" s="24"/>
      <c r="L110" s="24"/>
      <c r="M110" s="24"/>
    </row>
    <row r="111" spans="1:13" x14ac:dyDescent="0.25">
      <c r="A111" s="68"/>
      <c r="B111" s="68"/>
      <c r="C111" s="7"/>
      <c r="D111" s="36">
        <v>0.61129999999999995</v>
      </c>
      <c r="E111" s="36">
        <v>0.76490000000000002</v>
      </c>
      <c r="F111" s="36">
        <v>0.59919999999999995</v>
      </c>
      <c r="G111" s="36">
        <v>0.59589999999999999</v>
      </c>
      <c r="H111" s="24"/>
      <c r="I111" s="24"/>
      <c r="J111" s="24"/>
      <c r="K111" s="24"/>
      <c r="L111" s="24"/>
      <c r="M111" s="24"/>
    </row>
    <row r="112" spans="1:13" x14ac:dyDescent="0.25">
      <c r="A112" s="68"/>
      <c r="B112" s="68"/>
      <c r="C112" s="7"/>
      <c r="D112" s="36">
        <v>2.5000000000000001E-2</v>
      </c>
      <c r="E112" s="36">
        <v>0</v>
      </c>
      <c r="F112" s="36">
        <v>0</v>
      </c>
      <c r="G112" s="36">
        <v>0.57499999999999996</v>
      </c>
      <c r="H112" s="24"/>
      <c r="I112" s="24"/>
      <c r="J112" s="24"/>
      <c r="K112" s="24"/>
      <c r="L112" s="24"/>
      <c r="M112" s="24"/>
    </row>
    <row r="113" spans="1:13" x14ac:dyDescent="0.25">
      <c r="A113" s="91" t="s">
        <v>58</v>
      </c>
      <c r="B113" s="91" t="s">
        <v>47</v>
      </c>
      <c r="C113" s="7" t="s">
        <v>46</v>
      </c>
      <c r="D113" s="71">
        <v>0.45</v>
      </c>
      <c r="E113" s="71">
        <v>0.6</v>
      </c>
      <c r="F113" s="71">
        <v>0.25</v>
      </c>
      <c r="G113" s="71">
        <v>0.35</v>
      </c>
      <c r="H113" s="24"/>
      <c r="I113" s="24"/>
      <c r="J113" s="24"/>
      <c r="K113" s="24"/>
      <c r="L113" s="24"/>
      <c r="M113" s="24"/>
    </row>
    <row r="114" spans="1:13" x14ac:dyDescent="0.25">
      <c r="A114" s="93"/>
      <c r="B114" s="93"/>
      <c r="C114" s="7" t="s">
        <v>24</v>
      </c>
      <c r="D114" s="36">
        <v>30000</v>
      </c>
      <c r="E114" s="36">
        <v>20000</v>
      </c>
      <c r="F114" s="36">
        <v>20000</v>
      </c>
      <c r="G114" s="36">
        <v>15000</v>
      </c>
      <c r="H114" s="24"/>
      <c r="I114" s="24"/>
      <c r="J114" s="24"/>
      <c r="K114" s="24"/>
      <c r="L114" s="24"/>
      <c r="M114" s="24"/>
    </row>
    <row r="115" spans="1:13" x14ac:dyDescent="0.25">
      <c r="A115" s="91" t="s">
        <v>59</v>
      </c>
      <c r="B115" s="91" t="s">
        <v>47</v>
      </c>
      <c r="C115" s="7" t="s">
        <v>46</v>
      </c>
      <c r="D115" s="71">
        <v>0.35</v>
      </c>
      <c r="E115" s="71">
        <v>0.65</v>
      </c>
      <c r="F115" s="71">
        <v>0.5</v>
      </c>
      <c r="G115" s="71">
        <v>0.4</v>
      </c>
      <c r="H115" s="24"/>
      <c r="I115" s="24"/>
      <c r="J115" s="24"/>
      <c r="K115" s="24"/>
      <c r="L115" s="24"/>
      <c r="M115" s="24"/>
    </row>
    <row r="116" spans="1:13" x14ac:dyDescent="0.25">
      <c r="A116" s="93"/>
      <c r="B116" s="93"/>
      <c r="C116" s="7" t="s">
        <v>24</v>
      </c>
      <c r="D116" s="36">
        <v>15000</v>
      </c>
      <c r="E116" s="36">
        <v>25000</v>
      </c>
      <c r="F116" s="36">
        <v>15000</v>
      </c>
      <c r="G116" s="36">
        <v>15000</v>
      </c>
      <c r="H116" s="24"/>
      <c r="I116" s="24"/>
      <c r="J116" s="24"/>
      <c r="K116" s="24"/>
      <c r="L116" s="24"/>
      <c r="M116" s="24"/>
    </row>
    <row r="117" spans="1:13" x14ac:dyDescent="0.25">
      <c r="A117" s="91" t="s">
        <v>60</v>
      </c>
      <c r="B117" s="91" t="s">
        <v>47</v>
      </c>
      <c r="C117" s="7" t="s">
        <v>46</v>
      </c>
      <c r="D117" s="36">
        <v>0.65</v>
      </c>
      <c r="E117" s="36">
        <v>0.4</v>
      </c>
      <c r="F117" s="36">
        <v>0.35</v>
      </c>
      <c r="G117" s="36">
        <v>0.7</v>
      </c>
      <c r="H117" s="24"/>
      <c r="I117" s="24"/>
      <c r="J117" s="24"/>
      <c r="K117" s="24"/>
      <c r="L117" s="24"/>
      <c r="M117" s="24"/>
    </row>
    <row r="118" spans="1:13" x14ac:dyDescent="0.25">
      <c r="A118" s="93"/>
      <c r="B118" s="93"/>
      <c r="C118" s="7" t="s">
        <v>24</v>
      </c>
      <c r="D118" s="36">
        <v>20000</v>
      </c>
      <c r="E118" s="36">
        <v>20000</v>
      </c>
      <c r="F118" s="36">
        <v>20000</v>
      </c>
      <c r="G118" s="36">
        <v>15000</v>
      </c>
      <c r="H118" s="24"/>
      <c r="I118" s="24"/>
      <c r="J118" s="24"/>
      <c r="K118" s="24"/>
      <c r="L118" s="24"/>
      <c r="M118" s="24"/>
    </row>
    <row r="119" spans="1:13" ht="38.25" customHeight="1" x14ac:dyDescent="0.25">
      <c r="A119" s="8"/>
      <c r="B119" s="8"/>
      <c r="C119" s="5" t="s">
        <v>65</v>
      </c>
      <c r="D119" s="37">
        <f t="shared" ref="D119:G120" si="4">AVERAGE(D105,D109,D113,D115,D117)</f>
        <v>0.45999999999999996</v>
      </c>
      <c r="E119" s="37">
        <f t="shared" si="4"/>
        <v>0.6</v>
      </c>
      <c r="F119" s="37">
        <f t="shared" si="4"/>
        <v>0.46000000000000008</v>
      </c>
      <c r="G119" s="37">
        <f t="shared" si="4"/>
        <v>0.5</v>
      </c>
      <c r="H119" s="24"/>
      <c r="I119" s="24"/>
      <c r="J119" s="96" t="s">
        <v>67</v>
      </c>
      <c r="K119" s="94">
        <v>6101</v>
      </c>
      <c r="L119" s="94">
        <v>0.65900000000000003</v>
      </c>
      <c r="M119" s="94"/>
    </row>
    <row r="120" spans="1:13" ht="40.5" customHeight="1" x14ac:dyDescent="0.25">
      <c r="A120" s="8"/>
      <c r="B120" s="8"/>
      <c r="C120" s="5" t="s">
        <v>66</v>
      </c>
      <c r="D120" s="37">
        <f t="shared" si="4"/>
        <v>22000</v>
      </c>
      <c r="E120" s="37">
        <f t="shared" si="4"/>
        <v>20000</v>
      </c>
      <c r="F120" s="37">
        <f t="shared" si="4"/>
        <v>18000</v>
      </c>
      <c r="G120" s="37">
        <f t="shared" si="4"/>
        <v>15000</v>
      </c>
      <c r="H120" s="24"/>
      <c r="I120" s="24"/>
      <c r="J120" s="97"/>
      <c r="K120" s="95"/>
      <c r="L120" s="95"/>
      <c r="M120" s="95"/>
    </row>
    <row r="121" spans="1:13" ht="76.5" customHeight="1" x14ac:dyDescent="0.25">
      <c r="A121" s="8"/>
      <c r="B121" s="8"/>
      <c r="C121" s="5"/>
      <c r="D121" s="37"/>
      <c r="E121" s="37"/>
      <c r="F121" s="37"/>
      <c r="G121" s="37"/>
      <c r="H121" s="5"/>
      <c r="I121" s="5"/>
      <c r="J121" s="57" t="s">
        <v>90</v>
      </c>
      <c r="K121" s="58">
        <v>6101</v>
      </c>
      <c r="L121" s="58">
        <v>0.66</v>
      </c>
      <c r="M121" s="58" t="s">
        <v>72</v>
      </c>
    </row>
    <row r="122" spans="1:13" ht="76.5" customHeight="1" x14ac:dyDescent="0.25">
      <c r="A122" s="8"/>
      <c r="B122" s="8"/>
      <c r="C122" s="5"/>
      <c r="D122" s="37"/>
      <c r="E122" s="37"/>
      <c r="F122" s="37"/>
      <c r="G122" s="37"/>
      <c r="H122" s="5"/>
      <c r="I122" s="5"/>
      <c r="J122" s="57" t="s">
        <v>97</v>
      </c>
      <c r="K122" s="58">
        <v>6101</v>
      </c>
      <c r="L122" s="58">
        <v>0.65900000000000003</v>
      </c>
      <c r="M122" s="58"/>
    </row>
    <row r="123" spans="1:13" ht="76.5" customHeight="1" x14ac:dyDescent="0.25">
      <c r="A123" s="8"/>
      <c r="B123" s="8"/>
      <c r="C123" s="24"/>
      <c r="D123" s="36"/>
      <c r="E123" s="36"/>
      <c r="F123" s="36"/>
      <c r="G123" s="36"/>
      <c r="H123" s="24"/>
      <c r="I123" s="24"/>
      <c r="J123" s="66" t="s">
        <v>96</v>
      </c>
      <c r="K123" s="65">
        <v>6166</v>
      </c>
      <c r="L123" s="65">
        <v>0.65500000000000003</v>
      </c>
      <c r="M123" s="65"/>
    </row>
    <row r="124" spans="1:13" ht="76.5" customHeight="1" x14ac:dyDescent="0.25">
      <c r="A124" s="8"/>
      <c r="B124" s="8"/>
      <c r="C124" s="24"/>
      <c r="D124" s="36"/>
      <c r="E124" s="36"/>
      <c r="F124" s="36"/>
      <c r="G124" s="36"/>
      <c r="H124" s="24"/>
      <c r="I124" s="24"/>
      <c r="J124" s="55" t="s">
        <v>91</v>
      </c>
      <c r="K124" s="56">
        <v>6101</v>
      </c>
      <c r="L124" s="56">
        <v>0.65100000000000002</v>
      </c>
      <c r="M124" s="56"/>
    </row>
    <row r="125" spans="1:13" ht="76.5" customHeight="1" x14ac:dyDescent="0.25">
      <c r="A125" s="8"/>
      <c r="B125" s="8"/>
      <c r="C125" s="24"/>
      <c r="D125" s="36"/>
      <c r="E125" s="36"/>
      <c r="F125" s="36"/>
      <c r="G125" s="36"/>
      <c r="H125" s="24"/>
      <c r="I125" s="24"/>
      <c r="J125" s="55" t="s">
        <v>92</v>
      </c>
      <c r="K125" s="56">
        <v>6101</v>
      </c>
      <c r="L125" s="56">
        <v>0.65300000000000002</v>
      </c>
      <c r="M125" s="56"/>
    </row>
    <row r="126" spans="1:13" ht="60.75" customHeight="1" x14ac:dyDescent="0.25">
      <c r="A126" s="8"/>
      <c r="B126" s="8"/>
      <c r="C126" s="24"/>
      <c r="D126" s="36"/>
      <c r="E126" s="36"/>
      <c r="F126" s="36"/>
      <c r="G126" s="36"/>
      <c r="H126" s="24"/>
      <c r="I126" s="24"/>
      <c r="J126" s="46" t="s">
        <v>82</v>
      </c>
      <c r="K126" s="45">
        <v>6080</v>
      </c>
      <c r="L126" s="45">
        <v>0.65900000000000003</v>
      </c>
      <c r="M126" s="45"/>
    </row>
    <row r="127" spans="1:13" ht="72.75" customHeight="1" x14ac:dyDescent="0.25">
      <c r="A127" s="8"/>
      <c r="B127" s="8"/>
      <c r="C127" s="24"/>
      <c r="D127" s="36"/>
      <c r="E127" s="36"/>
      <c r="F127" s="36"/>
      <c r="G127" s="36"/>
      <c r="H127" s="24"/>
      <c r="I127" s="24"/>
      <c r="J127" s="46" t="s">
        <v>83</v>
      </c>
      <c r="K127" s="45">
        <v>6126</v>
      </c>
      <c r="L127" s="45">
        <v>0.65800000000000003</v>
      </c>
      <c r="M127" s="45"/>
    </row>
    <row r="128" spans="1:13" ht="40.5" customHeight="1" x14ac:dyDescent="0.25">
      <c r="A128" s="8"/>
      <c r="B128" s="8"/>
      <c r="C128" s="24"/>
      <c r="D128" s="36"/>
      <c r="E128" s="36"/>
      <c r="F128" s="36"/>
      <c r="G128" s="36"/>
      <c r="H128" s="24"/>
      <c r="I128" s="24"/>
      <c r="J128" s="46"/>
      <c r="K128" s="45"/>
      <c r="L128" s="45"/>
      <c r="M128" s="45"/>
    </row>
    <row r="129" spans="1:13" ht="20.25" customHeight="1" x14ac:dyDescent="0.25">
      <c r="A129" s="8"/>
      <c r="B129" s="8"/>
      <c r="C129" s="24"/>
      <c r="D129" s="3" t="s">
        <v>45</v>
      </c>
      <c r="E129" s="3"/>
      <c r="F129" s="3"/>
      <c r="G129" s="3"/>
      <c r="H129" s="24"/>
      <c r="I129" s="24"/>
      <c r="J129" s="34"/>
      <c r="K129" s="33"/>
      <c r="L129" s="33"/>
      <c r="M129" s="33"/>
    </row>
    <row r="130" spans="1:13" ht="18" customHeight="1" x14ac:dyDescent="0.25">
      <c r="A130" s="8"/>
      <c r="B130" s="8"/>
      <c r="C130" s="24"/>
      <c r="D130" s="3" t="s">
        <v>26</v>
      </c>
      <c r="E130" s="3" t="s">
        <v>27</v>
      </c>
      <c r="F130" s="3" t="s">
        <v>28</v>
      </c>
      <c r="G130" s="3" t="s">
        <v>29</v>
      </c>
      <c r="H130" s="24"/>
      <c r="I130" s="24"/>
      <c r="J130" s="34"/>
      <c r="K130" s="33"/>
      <c r="L130" s="33"/>
      <c r="M130" s="33"/>
    </row>
    <row r="131" spans="1:13" ht="16.5" customHeight="1" x14ac:dyDescent="0.25">
      <c r="A131" s="8"/>
      <c r="B131" s="8"/>
      <c r="C131" s="24"/>
      <c r="D131" s="3">
        <v>0</v>
      </c>
      <c r="E131" s="3">
        <v>1</v>
      </c>
      <c r="F131" s="3">
        <v>2</v>
      </c>
      <c r="G131" s="3">
        <v>3</v>
      </c>
      <c r="H131" s="24"/>
      <c r="I131" s="24"/>
      <c r="J131" s="34"/>
      <c r="K131" s="33"/>
      <c r="L131" s="33"/>
      <c r="M131" s="33"/>
    </row>
    <row r="132" spans="1:13" ht="75" customHeight="1" x14ac:dyDescent="0.25">
      <c r="A132" s="98" t="s">
        <v>62</v>
      </c>
      <c r="B132" s="98" t="s">
        <v>69</v>
      </c>
      <c r="C132" s="24" t="s">
        <v>46</v>
      </c>
      <c r="D132" s="24">
        <v>0.4</v>
      </c>
      <c r="E132" s="24">
        <v>0.3</v>
      </c>
      <c r="F132" s="24">
        <v>0.35</v>
      </c>
      <c r="G132" s="24">
        <v>0.35</v>
      </c>
      <c r="H132" s="24"/>
      <c r="I132" s="24"/>
      <c r="J132" s="96" t="s">
        <v>68</v>
      </c>
      <c r="K132" s="94">
        <v>6352</v>
      </c>
      <c r="L132" s="94">
        <v>0.65600000000000003</v>
      </c>
      <c r="M132" s="96" t="s">
        <v>74</v>
      </c>
    </row>
    <row r="133" spans="1:13" x14ac:dyDescent="0.25">
      <c r="A133" s="99"/>
      <c r="B133" s="99"/>
      <c r="C133" s="24" t="s">
        <v>24</v>
      </c>
      <c r="D133" s="24">
        <v>25000</v>
      </c>
      <c r="E133" s="24">
        <v>20000</v>
      </c>
      <c r="F133" s="24">
        <v>15000</v>
      </c>
      <c r="G133" s="24">
        <v>15000</v>
      </c>
      <c r="H133" s="24"/>
      <c r="I133" s="24"/>
      <c r="J133" s="97"/>
      <c r="K133" s="95"/>
      <c r="L133" s="95"/>
      <c r="M133" s="97"/>
    </row>
    <row r="134" spans="1:13" x14ac:dyDescent="0.25">
      <c r="A134" s="8"/>
      <c r="B134" s="8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3" x14ac:dyDescent="0.25">
      <c r="A135" s="8"/>
      <c r="B135" s="8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1:13" x14ac:dyDescent="0.25">
      <c r="A136" s="8"/>
      <c r="B136" s="8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1:13" x14ac:dyDescent="0.25">
      <c r="A137" s="8"/>
      <c r="B137" s="8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3" x14ac:dyDescent="0.25">
      <c r="A138" s="8"/>
      <c r="B138" s="8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 spans="1:13" x14ac:dyDescent="0.25">
      <c r="A139" s="25"/>
      <c r="B139" s="25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x14ac:dyDescent="0.25">
      <c r="A140" s="25" t="s">
        <v>100</v>
      </c>
      <c r="B140" s="25" t="s">
        <v>99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1:13" x14ac:dyDescent="0.25">
      <c r="B141" s="25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x14ac:dyDescent="0.25">
      <c r="A142" s="25"/>
      <c r="B142" s="25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x14ac:dyDescent="0.25">
      <c r="A143" s="25"/>
      <c r="B143" s="25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x14ac:dyDescent="0.25">
      <c r="A144" s="25"/>
      <c r="B144" s="25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1:13" x14ac:dyDescent="0.25">
      <c r="A145" s="25"/>
      <c r="B145" s="25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1:13" x14ac:dyDescent="0.25">
      <c r="A146" s="25"/>
      <c r="B146" s="25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1:13" x14ac:dyDescent="0.25">
      <c r="A147" s="25"/>
      <c r="B147" s="25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x14ac:dyDescent="0.25">
      <c r="A148" s="25"/>
      <c r="B148" s="25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x14ac:dyDescent="0.25">
      <c r="A149" s="25"/>
      <c r="B149" s="25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x14ac:dyDescent="0.25">
      <c r="A150" s="25"/>
      <c r="B150" s="25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1:13" ht="30" x14ac:dyDescent="0.25">
      <c r="A151" s="29" t="s">
        <v>62</v>
      </c>
      <c r="C151" s="1" t="s">
        <v>64</v>
      </c>
      <c r="D151">
        <v>0.60529999999999995</v>
      </c>
      <c r="E151">
        <v>0.60019999999999996</v>
      </c>
      <c r="F151">
        <v>0.60929999999999995</v>
      </c>
      <c r="G151">
        <v>0.61460000000000004</v>
      </c>
      <c r="H151">
        <v>0.60589999999999999</v>
      </c>
    </row>
    <row r="152" spans="1:13" x14ac:dyDescent="0.25">
      <c r="A152" s="25"/>
    </row>
    <row r="153" spans="1:13" x14ac:dyDescent="0.25">
      <c r="A153" s="25"/>
    </row>
    <row r="154" spans="1:13" x14ac:dyDescent="0.25">
      <c r="A154" s="25"/>
    </row>
    <row r="155" spans="1:13" x14ac:dyDescent="0.25">
      <c r="A155" s="25"/>
    </row>
    <row r="158" spans="1:13" x14ac:dyDescent="0.25">
      <c r="A158" s="23" t="s">
        <v>40</v>
      </c>
    </row>
    <row r="159" spans="1:13" x14ac:dyDescent="0.25">
      <c r="A159" s="23" t="s">
        <v>41</v>
      </c>
    </row>
    <row r="160" spans="1:13" x14ac:dyDescent="0.25">
      <c r="A160" s="23" t="s">
        <v>42</v>
      </c>
    </row>
  </sheetData>
  <mergeCells count="53">
    <mergeCell ref="A62:A65"/>
    <mergeCell ref="B62:B65"/>
    <mergeCell ref="D2:H2"/>
    <mergeCell ref="B4:B10"/>
    <mergeCell ref="A4:A10"/>
    <mergeCell ref="B26:B36"/>
    <mergeCell ref="A26:A36"/>
    <mergeCell ref="A12:A19"/>
    <mergeCell ref="B12:B19"/>
    <mergeCell ref="M132:M133"/>
    <mergeCell ref="M12:M19"/>
    <mergeCell ref="A117:A118"/>
    <mergeCell ref="B109:B110"/>
    <mergeCell ref="B113:B114"/>
    <mergeCell ref="B115:B116"/>
    <mergeCell ref="B117:B118"/>
    <mergeCell ref="A109:A110"/>
    <mergeCell ref="A113:A114"/>
    <mergeCell ref="A115:A116"/>
    <mergeCell ref="B39:B49"/>
    <mergeCell ref="A39:A49"/>
    <mergeCell ref="M26:M36"/>
    <mergeCell ref="A104:A106"/>
    <mergeCell ref="J105:J106"/>
    <mergeCell ref="K105:K106"/>
    <mergeCell ref="A132:A133"/>
    <mergeCell ref="J132:J133"/>
    <mergeCell ref="B132:B133"/>
    <mergeCell ref="K132:K133"/>
    <mergeCell ref="L132:L133"/>
    <mergeCell ref="B104:B106"/>
    <mergeCell ref="L105:L106"/>
    <mergeCell ref="M105:M106"/>
    <mergeCell ref="J119:J120"/>
    <mergeCell ref="K119:K120"/>
    <mergeCell ref="L119:L120"/>
    <mergeCell ref="M119:M120"/>
    <mergeCell ref="M77:M78"/>
    <mergeCell ref="B73:B76"/>
    <mergeCell ref="A73:A76"/>
    <mergeCell ref="J64:J65"/>
    <mergeCell ref="K64:K65"/>
    <mergeCell ref="L64:L65"/>
    <mergeCell ref="M64:M65"/>
    <mergeCell ref="M70:M71"/>
    <mergeCell ref="A66:A69"/>
    <mergeCell ref="B66:B69"/>
    <mergeCell ref="K70:K71"/>
    <mergeCell ref="L70:L71"/>
    <mergeCell ref="J70:J71"/>
    <mergeCell ref="J77:J78"/>
    <mergeCell ref="K77:K78"/>
    <mergeCell ref="L77:L78"/>
  </mergeCells>
  <hyperlinks>
    <hyperlink ref="A158" r:id="rId1"/>
    <hyperlink ref="A159" r:id="rId2"/>
    <hyperlink ref="A160" r:id="rId3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zoomScale="70" zoomScaleNormal="70" workbookViewId="0">
      <selection activeCell="F2" sqref="F2:F18"/>
    </sheetView>
  </sheetViews>
  <sheetFormatPr defaultRowHeight="15" x14ac:dyDescent="0.25"/>
  <sheetData>
    <row r="2" spans="1:18" x14ac:dyDescent="0.25">
      <c r="A2" t="s">
        <v>109</v>
      </c>
      <c r="D2" s="73">
        <v>0</v>
      </c>
      <c r="E2" s="74">
        <v>1</v>
      </c>
      <c r="F2" s="73">
        <v>2</v>
      </c>
      <c r="G2" s="73">
        <v>3</v>
      </c>
      <c r="H2" s="74">
        <v>4</v>
      </c>
      <c r="K2" t="s">
        <v>109</v>
      </c>
      <c r="N2">
        <v>0</v>
      </c>
      <c r="O2">
        <v>1</v>
      </c>
      <c r="P2">
        <v>2</v>
      </c>
      <c r="Q2">
        <v>3</v>
      </c>
      <c r="R2">
        <v>4</v>
      </c>
    </row>
    <row r="3" spans="1:18" x14ac:dyDescent="0.25">
      <c r="A3" t="s">
        <v>111</v>
      </c>
      <c r="D3" s="73">
        <v>0.61780000000000002</v>
      </c>
      <c r="E3" s="74">
        <v>0.60589999999999999</v>
      </c>
      <c r="F3" s="73">
        <v>0.62460000000000004</v>
      </c>
      <c r="G3" s="73">
        <v>0.62849999999999995</v>
      </c>
      <c r="H3" s="74">
        <v>0.61680000000000001</v>
      </c>
      <c r="K3" t="s">
        <v>110</v>
      </c>
      <c r="N3">
        <v>0.60529999999999995</v>
      </c>
      <c r="O3">
        <v>0.60019999999999996</v>
      </c>
      <c r="P3">
        <v>0.60929999999999995</v>
      </c>
      <c r="Q3">
        <v>0.61460000000000004</v>
      </c>
      <c r="R3">
        <v>0.60589999999999999</v>
      </c>
    </row>
    <row r="4" spans="1:18" x14ac:dyDescent="0.25">
      <c r="D4" s="73"/>
      <c r="E4" s="74" t="s">
        <v>113</v>
      </c>
      <c r="F4" s="73"/>
      <c r="G4" s="73"/>
      <c r="H4" s="74" t="s">
        <v>113</v>
      </c>
    </row>
    <row r="5" spans="1:18" x14ac:dyDescent="0.25">
      <c r="C5" t="s">
        <v>114</v>
      </c>
      <c r="D5" s="73">
        <v>0.35</v>
      </c>
      <c r="E5" s="74">
        <v>0.5</v>
      </c>
      <c r="F5" s="73">
        <v>0.35</v>
      </c>
      <c r="G5" s="73">
        <v>0.45</v>
      </c>
      <c r="H5" s="74">
        <v>0.6</v>
      </c>
      <c r="J5">
        <f>AVERAGE(D5:H5)</f>
        <v>0.45</v>
      </c>
      <c r="M5" t="s">
        <v>114</v>
      </c>
      <c r="N5">
        <v>0.5</v>
      </c>
      <c r="O5">
        <v>0.35</v>
      </c>
      <c r="P5">
        <v>0.45</v>
      </c>
      <c r="Q5">
        <v>0.35</v>
      </c>
      <c r="R5">
        <v>0.65</v>
      </c>
    </row>
    <row r="6" spans="1:18" x14ac:dyDescent="0.25">
      <c r="C6" t="s">
        <v>24</v>
      </c>
      <c r="D6" s="73">
        <v>25000</v>
      </c>
      <c r="E6" s="74">
        <v>20000</v>
      </c>
      <c r="F6" s="73">
        <v>30000</v>
      </c>
      <c r="G6" s="73">
        <v>20000</v>
      </c>
      <c r="H6" s="74">
        <v>20000</v>
      </c>
      <c r="J6">
        <f>AVERAGE(D6:H6)</f>
        <v>23000</v>
      </c>
      <c r="M6" t="s">
        <v>24</v>
      </c>
      <c r="N6">
        <v>15000</v>
      </c>
      <c r="O6">
        <v>30000</v>
      </c>
      <c r="P6">
        <v>30000</v>
      </c>
      <c r="Q6">
        <v>15000</v>
      </c>
      <c r="R6">
        <v>20000</v>
      </c>
    </row>
    <row r="7" spans="1:18" x14ac:dyDescent="0.25">
      <c r="C7" t="s">
        <v>13</v>
      </c>
      <c r="D7" s="73">
        <v>0.63190000000000002</v>
      </c>
      <c r="E7" s="74">
        <v>0.6038</v>
      </c>
      <c r="F7" s="73">
        <v>0.62609999999999999</v>
      </c>
      <c r="G7" s="73">
        <v>0.62819999999999998</v>
      </c>
      <c r="H7" s="74">
        <v>0.61699999999999999</v>
      </c>
      <c r="M7" t="s">
        <v>13</v>
      </c>
      <c r="N7">
        <v>0.61650000000000005</v>
      </c>
      <c r="O7">
        <v>0.61129999999999995</v>
      </c>
      <c r="P7">
        <v>0.61860000000000004</v>
      </c>
      <c r="Q7">
        <v>0.61480000000000001</v>
      </c>
      <c r="R7">
        <v>0.61909999999999998</v>
      </c>
    </row>
    <row r="8" spans="1:18" x14ac:dyDescent="0.25">
      <c r="C8" t="s">
        <v>114</v>
      </c>
      <c r="D8" s="73">
        <v>0.6</v>
      </c>
      <c r="E8" s="74">
        <v>0.7</v>
      </c>
      <c r="F8" s="73">
        <v>0.3</v>
      </c>
      <c r="G8" s="73">
        <v>0.75</v>
      </c>
      <c r="H8" s="74">
        <v>0.35</v>
      </c>
      <c r="J8">
        <f>AVERAGE(D8:H8)</f>
        <v>0.53999999999999992</v>
      </c>
      <c r="M8" t="s">
        <v>114</v>
      </c>
      <c r="N8">
        <v>0.65</v>
      </c>
      <c r="O8">
        <v>0.7</v>
      </c>
      <c r="P8">
        <v>0.6</v>
      </c>
      <c r="Q8">
        <v>0.65</v>
      </c>
      <c r="R8">
        <v>0.4</v>
      </c>
    </row>
    <row r="9" spans="1:18" x14ac:dyDescent="0.25">
      <c r="C9" t="s">
        <v>24</v>
      </c>
      <c r="D9" s="73">
        <v>15000</v>
      </c>
      <c r="E9" s="74">
        <v>20000</v>
      </c>
      <c r="F9" s="73">
        <v>25000</v>
      </c>
      <c r="G9" s="73">
        <v>15000</v>
      </c>
      <c r="H9" s="74">
        <v>15000</v>
      </c>
      <c r="J9">
        <f>AVERAGE(D9:H9)</f>
        <v>18000</v>
      </c>
      <c r="M9" t="s">
        <v>24</v>
      </c>
      <c r="N9">
        <v>20000</v>
      </c>
      <c r="O9">
        <v>15000</v>
      </c>
      <c r="P9">
        <v>20000</v>
      </c>
      <c r="Q9">
        <v>25000</v>
      </c>
      <c r="R9">
        <v>20000</v>
      </c>
    </row>
    <row r="10" spans="1:18" x14ac:dyDescent="0.25">
      <c r="C10" t="s">
        <v>13</v>
      </c>
      <c r="D10" s="73">
        <v>0.7732</v>
      </c>
      <c r="E10" s="74">
        <v>0.74909999999999999</v>
      </c>
      <c r="F10" s="73">
        <v>0.76119999999999999</v>
      </c>
      <c r="G10" s="73">
        <v>0.78110000000000002</v>
      </c>
      <c r="H10" s="74">
        <v>0.77110000000000001</v>
      </c>
      <c r="M10" t="s">
        <v>13</v>
      </c>
      <c r="N10">
        <v>0.75600000000000001</v>
      </c>
      <c r="O10">
        <v>0.76449999999999996</v>
      </c>
      <c r="P10">
        <v>0.75039999999999996</v>
      </c>
      <c r="Q10">
        <v>0.76729999999999998</v>
      </c>
      <c r="R10">
        <v>0.76700000000000002</v>
      </c>
    </row>
    <row r="11" spans="1:18" x14ac:dyDescent="0.25">
      <c r="C11" t="s">
        <v>114</v>
      </c>
      <c r="D11" s="73">
        <v>0.45</v>
      </c>
      <c r="E11" s="74">
        <v>0.3</v>
      </c>
      <c r="F11" s="73">
        <v>0.15</v>
      </c>
      <c r="G11" s="73">
        <v>0.5</v>
      </c>
      <c r="H11" s="74">
        <v>0.4</v>
      </c>
      <c r="J11">
        <f>AVERAGE(D11:H11)</f>
        <v>0.36</v>
      </c>
      <c r="M11" t="s">
        <v>114</v>
      </c>
      <c r="N11">
        <v>0.65</v>
      </c>
      <c r="O11">
        <v>0.55000000000000004</v>
      </c>
      <c r="P11">
        <v>0.25</v>
      </c>
      <c r="Q11">
        <v>0.5</v>
      </c>
      <c r="R11">
        <v>0.35</v>
      </c>
    </row>
    <row r="12" spans="1:18" x14ac:dyDescent="0.25">
      <c r="C12" t="s">
        <v>24</v>
      </c>
      <c r="D12" s="73">
        <v>25000</v>
      </c>
      <c r="E12" s="74">
        <v>20000</v>
      </c>
      <c r="F12" s="73">
        <v>25000</v>
      </c>
      <c r="G12" s="73">
        <v>15000</v>
      </c>
      <c r="H12" s="74">
        <v>20000</v>
      </c>
      <c r="J12">
        <f>AVERAGE(D12:H12)</f>
        <v>21000</v>
      </c>
      <c r="M12" t="s">
        <v>24</v>
      </c>
      <c r="N12">
        <v>20000</v>
      </c>
      <c r="O12">
        <v>15000</v>
      </c>
      <c r="P12">
        <v>20000</v>
      </c>
      <c r="Q12">
        <v>15000</v>
      </c>
      <c r="R12">
        <v>20000</v>
      </c>
    </row>
    <row r="13" spans="1:18" x14ac:dyDescent="0.25">
      <c r="C13" t="s">
        <v>13</v>
      </c>
      <c r="D13" s="73">
        <v>0.62339999999999995</v>
      </c>
      <c r="E13" s="74">
        <v>0.60199999999999998</v>
      </c>
      <c r="F13" s="73">
        <v>0.61899999999999999</v>
      </c>
      <c r="G13" s="73">
        <v>0.62270000000000003</v>
      </c>
      <c r="H13" s="74">
        <v>0.60629999999999995</v>
      </c>
      <c r="M13" t="s">
        <v>13</v>
      </c>
      <c r="N13">
        <v>0.623</v>
      </c>
      <c r="O13">
        <v>0.59919999999999995</v>
      </c>
      <c r="P13">
        <v>0.61329999999999996</v>
      </c>
      <c r="Q13">
        <v>0.61809999999999998</v>
      </c>
      <c r="R13">
        <v>0.60609999999999997</v>
      </c>
    </row>
    <row r="14" spans="1:18" x14ac:dyDescent="0.25">
      <c r="C14" t="s">
        <v>114</v>
      </c>
      <c r="D14" s="73">
        <v>0.7</v>
      </c>
      <c r="E14" s="74">
        <v>0.4</v>
      </c>
      <c r="F14" s="73">
        <v>0.6</v>
      </c>
      <c r="G14" s="73">
        <v>0.25</v>
      </c>
      <c r="H14" s="74">
        <v>0.35</v>
      </c>
      <c r="J14">
        <f>AVERAGE(D14:H14)</f>
        <v>0.46000000000000008</v>
      </c>
      <c r="M14" t="s">
        <v>114</v>
      </c>
      <c r="N14">
        <v>0.65</v>
      </c>
      <c r="O14">
        <v>0.4</v>
      </c>
      <c r="P14">
        <v>0.35</v>
      </c>
      <c r="Q14">
        <v>0.4</v>
      </c>
      <c r="R14">
        <v>0.7</v>
      </c>
    </row>
    <row r="15" spans="1:18" x14ac:dyDescent="0.25">
      <c r="C15" t="s">
        <v>24</v>
      </c>
      <c r="D15" s="73">
        <v>15000</v>
      </c>
      <c r="E15" s="74">
        <v>15000</v>
      </c>
      <c r="F15" s="73">
        <v>15000</v>
      </c>
      <c r="G15" s="73">
        <v>15000</v>
      </c>
      <c r="H15" s="74">
        <v>15000</v>
      </c>
      <c r="J15">
        <f>AVERAGE(D15:H15)</f>
        <v>15000</v>
      </c>
      <c r="M15" t="s">
        <v>24</v>
      </c>
      <c r="N15">
        <v>15000</v>
      </c>
      <c r="O15">
        <v>15000</v>
      </c>
      <c r="P15">
        <v>15000</v>
      </c>
      <c r="Q15">
        <v>15000</v>
      </c>
      <c r="R15">
        <v>15000</v>
      </c>
    </row>
    <row r="16" spans="1:18" x14ac:dyDescent="0.25">
      <c r="C16" t="s">
        <v>13</v>
      </c>
      <c r="D16" s="73">
        <v>0.61</v>
      </c>
      <c r="E16" s="74">
        <v>0.60699999999999998</v>
      </c>
      <c r="F16" s="73">
        <v>0.61719999999999997</v>
      </c>
      <c r="G16" s="73">
        <v>0.62439999999999996</v>
      </c>
      <c r="H16" s="74">
        <v>0.61470000000000002</v>
      </c>
      <c r="M16" t="s">
        <v>13</v>
      </c>
      <c r="N16">
        <v>0.60489999999999999</v>
      </c>
      <c r="O16">
        <v>0.59140000000000004</v>
      </c>
      <c r="P16">
        <v>0.61209999999999998</v>
      </c>
      <c r="Q16">
        <v>0.61950000000000005</v>
      </c>
      <c r="R16">
        <v>0.60760000000000003</v>
      </c>
    </row>
    <row r="17" spans="1:19" x14ac:dyDescent="0.25">
      <c r="D17" s="73"/>
      <c r="E17" s="74"/>
      <c r="F17" s="73"/>
      <c r="G17" s="73"/>
      <c r="H17" s="74"/>
      <c r="J17">
        <v>6184</v>
      </c>
      <c r="S17">
        <v>6101</v>
      </c>
    </row>
    <row r="18" spans="1:19" x14ac:dyDescent="0.25">
      <c r="C18" t="s">
        <v>115</v>
      </c>
      <c r="D18" s="73">
        <f>AVERAGE(D7,D10,D13,D16)</f>
        <v>0.65962500000000002</v>
      </c>
      <c r="E18" s="74">
        <f>AVERAGE(E7,E10,E13,E16)</f>
        <v>0.64047499999999991</v>
      </c>
      <c r="F18" s="73">
        <f>AVERAGE(F7,F10,F13,F16)</f>
        <v>0.65587499999999999</v>
      </c>
      <c r="G18" s="73">
        <f>AVERAGE(G7,G10,G13,G16)</f>
        <v>0.66410000000000002</v>
      </c>
      <c r="H18" s="74">
        <f>AVERAGE(H7,H10,H13,H16)</f>
        <v>0.65227500000000005</v>
      </c>
      <c r="I18" s="73">
        <f>AVERAGE(D18:H18)</f>
        <v>0.65447</v>
      </c>
      <c r="M18" t="s">
        <v>115</v>
      </c>
      <c r="N18">
        <f t="shared" ref="N18:R18" si="0">AVERAGE(N7,N10,N13,N16)</f>
        <v>0.65010000000000001</v>
      </c>
      <c r="O18">
        <f t="shared" si="0"/>
        <v>0.64159999999999995</v>
      </c>
      <c r="P18">
        <f t="shared" si="0"/>
        <v>0.64859999999999995</v>
      </c>
      <c r="Q18">
        <f t="shared" si="0"/>
        <v>0.65492499999999998</v>
      </c>
      <c r="R18">
        <f t="shared" si="0"/>
        <v>0.64995000000000003</v>
      </c>
      <c r="S18">
        <f>AVERAGE(N18:R18)</f>
        <v>0.64903500000000003</v>
      </c>
    </row>
    <row r="19" spans="1:19" x14ac:dyDescent="0.25">
      <c r="D19" s="74"/>
      <c r="E19" s="74"/>
      <c r="F19" s="74"/>
      <c r="G19" s="74"/>
      <c r="H19" s="74"/>
    </row>
    <row r="20" spans="1:19" x14ac:dyDescent="0.25">
      <c r="D20" s="74"/>
      <c r="E20" s="74"/>
      <c r="F20" s="74"/>
      <c r="G20" s="74"/>
      <c r="H20" s="74"/>
    </row>
    <row r="21" spans="1:19" x14ac:dyDescent="0.25">
      <c r="D21" s="74"/>
      <c r="E21" s="74"/>
      <c r="F21" s="74"/>
      <c r="G21" s="74"/>
      <c r="H21" s="74"/>
    </row>
    <row r="22" spans="1:19" x14ac:dyDescent="0.25">
      <c r="A22" t="s">
        <v>112</v>
      </c>
      <c r="D22" s="74">
        <v>0.61760000000000004</v>
      </c>
      <c r="E22" s="74"/>
      <c r="F22" s="74"/>
      <c r="G22" s="74"/>
      <c r="H22" s="74"/>
    </row>
    <row r="23" spans="1:19" x14ac:dyDescent="0.25">
      <c r="D23" s="74">
        <v>0</v>
      </c>
      <c r="E23" s="73">
        <v>1</v>
      </c>
      <c r="F23" s="74">
        <v>2</v>
      </c>
      <c r="G23" s="74">
        <v>3</v>
      </c>
      <c r="H23" s="74">
        <v>4</v>
      </c>
      <c r="I23" t="s">
        <v>117</v>
      </c>
    </row>
    <row r="24" spans="1:19" x14ac:dyDescent="0.25">
      <c r="A24" t="s">
        <v>116</v>
      </c>
      <c r="D24" s="74">
        <v>0.6169</v>
      </c>
      <c r="E24" s="73"/>
      <c r="F24" s="74"/>
      <c r="G24" s="74"/>
      <c r="H24" s="74"/>
      <c r="L24" t="s">
        <v>118</v>
      </c>
    </row>
    <row r="25" spans="1:19" x14ac:dyDescent="0.25">
      <c r="C25" t="s">
        <v>114</v>
      </c>
      <c r="D25" s="74">
        <v>0.55000000000000004</v>
      </c>
      <c r="E25" s="73">
        <v>0.55000000000000004</v>
      </c>
      <c r="F25" s="74">
        <v>0.5</v>
      </c>
      <c r="G25" s="74">
        <v>0.45</v>
      </c>
      <c r="H25" s="74">
        <v>0.6</v>
      </c>
      <c r="I25">
        <f>AVERAGE(D25:H25)</f>
        <v>0.53</v>
      </c>
    </row>
    <row r="26" spans="1:19" x14ac:dyDescent="0.25">
      <c r="C26" t="s">
        <v>24</v>
      </c>
      <c r="D26" s="74">
        <v>25000</v>
      </c>
      <c r="E26" s="73">
        <v>25000</v>
      </c>
      <c r="F26" s="74">
        <v>25000</v>
      </c>
      <c r="G26" s="74">
        <v>25000</v>
      </c>
      <c r="H26" s="74">
        <v>30000</v>
      </c>
      <c r="I26">
        <f>AVERAGE(D26:H26)</f>
        <v>26000</v>
      </c>
    </row>
    <row r="27" spans="1:19" x14ac:dyDescent="0.25">
      <c r="C27" t="s">
        <v>13</v>
      </c>
      <c r="D27" s="74">
        <v>0.61870000000000003</v>
      </c>
      <c r="E27" s="73">
        <v>0.61229999999999996</v>
      </c>
      <c r="F27" s="74">
        <v>0.62380000000000002</v>
      </c>
      <c r="G27" s="74">
        <v>0.622</v>
      </c>
      <c r="H27" s="74">
        <v>0.60209999999999997</v>
      </c>
    </row>
    <row r="28" spans="1:19" x14ac:dyDescent="0.25">
      <c r="D28" s="74"/>
      <c r="E28" s="73"/>
      <c r="F28" s="74"/>
      <c r="G28" s="74"/>
      <c r="H28" s="74"/>
    </row>
    <row r="29" spans="1:19" x14ac:dyDescent="0.25">
      <c r="C29" t="s">
        <v>114</v>
      </c>
      <c r="D29" s="74">
        <v>0.8</v>
      </c>
      <c r="E29" s="73">
        <v>0.7</v>
      </c>
      <c r="F29" s="74">
        <v>0.6</v>
      </c>
      <c r="G29" s="74">
        <v>0.6</v>
      </c>
      <c r="H29" s="74">
        <v>0.55000000000000004</v>
      </c>
      <c r="I29">
        <f>AVERAGE(D29:H29)</f>
        <v>0.65</v>
      </c>
    </row>
    <row r="30" spans="1:19" x14ac:dyDescent="0.25">
      <c r="C30" t="s">
        <v>24</v>
      </c>
      <c r="D30" s="74">
        <v>15000</v>
      </c>
      <c r="E30" s="73">
        <v>15000</v>
      </c>
      <c r="F30" s="74">
        <v>20000</v>
      </c>
      <c r="G30" s="74">
        <v>15000</v>
      </c>
      <c r="H30" s="74">
        <v>20000</v>
      </c>
      <c r="I30">
        <f>AVERAGE(D30:H30)</f>
        <v>17000</v>
      </c>
    </row>
    <row r="31" spans="1:19" x14ac:dyDescent="0.25">
      <c r="C31" t="s">
        <v>13</v>
      </c>
      <c r="D31" s="74">
        <v>0.76680000000000004</v>
      </c>
      <c r="E31" s="73">
        <v>0.7581</v>
      </c>
      <c r="F31" s="74">
        <v>0.75670000000000004</v>
      </c>
      <c r="G31" s="74">
        <v>0.77100000000000002</v>
      </c>
      <c r="H31" s="74">
        <v>0.76680000000000004</v>
      </c>
    </row>
    <row r="32" spans="1:19" x14ac:dyDescent="0.25">
      <c r="D32" s="74"/>
      <c r="E32" s="73"/>
      <c r="F32" s="74"/>
      <c r="G32" s="74"/>
      <c r="H32" s="74"/>
    </row>
    <row r="33" spans="3:10" x14ac:dyDescent="0.25">
      <c r="C33" t="s">
        <v>114</v>
      </c>
      <c r="D33" s="74">
        <v>0.7</v>
      </c>
      <c r="E33" s="73">
        <v>0.5</v>
      </c>
      <c r="F33" s="74">
        <v>0.3</v>
      </c>
      <c r="G33" s="74">
        <v>0.6</v>
      </c>
      <c r="H33" s="74">
        <v>0.5</v>
      </c>
      <c r="I33">
        <f>AVERAGE(D33:H33)</f>
        <v>0.52</v>
      </c>
    </row>
    <row r="34" spans="3:10" x14ac:dyDescent="0.25">
      <c r="C34" t="s">
        <v>24</v>
      </c>
      <c r="D34" s="74">
        <v>10000</v>
      </c>
      <c r="E34" s="73">
        <v>20000</v>
      </c>
      <c r="F34" s="74">
        <v>25000</v>
      </c>
      <c r="G34" s="74">
        <v>20000</v>
      </c>
      <c r="H34" s="74">
        <v>20000</v>
      </c>
      <c r="I34">
        <f>AVERAGE(D34:H34)</f>
        <v>19000</v>
      </c>
    </row>
    <row r="35" spans="3:10" x14ac:dyDescent="0.25">
      <c r="C35" t="s">
        <v>13</v>
      </c>
      <c r="D35" s="74">
        <v>0.61509999999999998</v>
      </c>
      <c r="E35" s="73">
        <v>0.60740000000000005</v>
      </c>
      <c r="F35" s="74">
        <v>0.62639999999999996</v>
      </c>
      <c r="G35" s="74">
        <v>0.62590000000000001</v>
      </c>
      <c r="H35" s="74">
        <v>0.60489999999999999</v>
      </c>
    </row>
    <row r="36" spans="3:10" x14ac:dyDescent="0.25">
      <c r="D36" s="74"/>
      <c r="E36" s="73"/>
      <c r="F36" s="74"/>
      <c r="G36" s="74"/>
      <c r="H36" s="74"/>
    </row>
    <row r="37" spans="3:10" x14ac:dyDescent="0.25">
      <c r="C37" t="s">
        <v>114</v>
      </c>
      <c r="D37" s="74">
        <v>0.5</v>
      </c>
      <c r="E37" s="73">
        <v>0.5</v>
      </c>
      <c r="F37" s="74">
        <v>0.35</v>
      </c>
      <c r="G37" s="74">
        <v>0.6</v>
      </c>
      <c r="H37" s="74">
        <v>0.6</v>
      </c>
      <c r="I37">
        <f>AVERAGE(D37:H37)</f>
        <v>0.51</v>
      </c>
    </row>
    <row r="38" spans="3:10" x14ac:dyDescent="0.25">
      <c r="C38" t="s">
        <v>24</v>
      </c>
      <c r="D38" s="74">
        <v>15000</v>
      </c>
      <c r="E38" s="73">
        <v>15000</v>
      </c>
      <c r="F38" s="74">
        <v>10000</v>
      </c>
      <c r="G38" s="74">
        <v>10000</v>
      </c>
      <c r="H38" s="74">
        <v>15000</v>
      </c>
      <c r="I38">
        <f>AVERAGE(D38:H38)</f>
        <v>13000</v>
      </c>
    </row>
    <row r="39" spans="3:10" x14ac:dyDescent="0.25">
      <c r="C39" t="s">
        <v>13</v>
      </c>
      <c r="D39" s="74">
        <v>0.6</v>
      </c>
      <c r="E39" s="73">
        <v>0.59960000000000002</v>
      </c>
      <c r="F39" s="74">
        <v>0.61109999999999998</v>
      </c>
      <c r="G39" s="74">
        <v>0.61639999999999995</v>
      </c>
      <c r="H39" s="74">
        <v>0.61080000000000001</v>
      </c>
    </row>
    <row r="40" spans="3:10" x14ac:dyDescent="0.25">
      <c r="D40" s="74"/>
      <c r="E40" s="73"/>
      <c r="F40" s="74"/>
      <c r="G40" s="74"/>
      <c r="H40" s="74"/>
    </row>
    <row r="41" spans="3:10" x14ac:dyDescent="0.25">
      <c r="D41" s="74">
        <f>AVERAGE(D27,D31,D35,D39)</f>
        <v>0.65015000000000001</v>
      </c>
      <c r="E41" s="73">
        <v>0.64429999999999998</v>
      </c>
      <c r="F41" s="74">
        <v>0.65449999999999997</v>
      </c>
      <c r="G41" s="74">
        <v>0.65880000000000005</v>
      </c>
      <c r="H41" s="74">
        <v>0.64610000000000001</v>
      </c>
      <c r="I41" s="73">
        <f>AVERAGE(D41:H41)</f>
        <v>0.65077000000000007</v>
      </c>
      <c r="J41">
        <v>5927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3" zoomScale="85" zoomScaleNormal="85" workbookViewId="0">
      <selection activeCell="D19" sqref="D19"/>
    </sheetView>
  </sheetViews>
  <sheetFormatPr defaultRowHeight="15" x14ac:dyDescent="0.25"/>
  <cols>
    <col min="1" max="1" width="9.140625" style="1"/>
    <col min="2" max="2" width="17.42578125" style="1" customWidth="1"/>
    <col min="3" max="3" width="60.140625" style="1" customWidth="1"/>
    <col min="4" max="4" width="12.5703125" style="1" customWidth="1"/>
    <col min="5" max="5" width="13.42578125" style="1" customWidth="1"/>
    <col min="6" max="6" width="12.5703125" style="1" customWidth="1"/>
    <col min="7" max="7" width="13.5703125" style="1" customWidth="1"/>
    <col min="8" max="8" width="18" style="1" customWidth="1"/>
    <col min="9" max="16384" width="9.140625" style="1"/>
  </cols>
  <sheetData>
    <row r="1" spans="2:9" ht="30" x14ac:dyDescent="0.25">
      <c r="D1" s="1" t="s">
        <v>101</v>
      </c>
      <c r="E1" s="1" t="s">
        <v>102</v>
      </c>
      <c r="F1" s="1" t="s">
        <v>13</v>
      </c>
      <c r="G1" s="1" t="s">
        <v>16</v>
      </c>
    </row>
    <row r="2" spans="2:9" x14ac:dyDescent="0.25">
      <c r="B2" s="29" t="s">
        <v>100</v>
      </c>
      <c r="C2" s="29" t="s">
        <v>99</v>
      </c>
      <c r="D2" s="1">
        <v>0.8</v>
      </c>
      <c r="E2" s="1">
        <v>0.7</v>
      </c>
      <c r="F2" s="1">
        <v>0.60560000000000003</v>
      </c>
      <c r="G2" s="1">
        <v>0.55500000000000005</v>
      </c>
    </row>
    <row r="3" spans="2:9" x14ac:dyDescent="0.25">
      <c r="D3" s="1">
        <v>0.8</v>
      </c>
      <c r="E3" s="1">
        <v>0.8</v>
      </c>
      <c r="F3" s="1">
        <v>0.60550000000000004</v>
      </c>
    </row>
    <row r="4" spans="2:9" x14ac:dyDescent="0.25">
      <c r="D4" s="1">
        <v>0.8</v>
      </c>
      <c r="E4" s="1">
        <v>0.9</v>
      </c>
      <c r="F4" s="1">
        <v>0.62170000000000003</v>
      </c>
    </row>
    <row r="5" spans="2:9" x14ac:dyDescent="0.25">
      <c r="D5" s="1">
        <v>0.8</v>
      </c>
      <c r="E5" s="1">
        <v>0.95</v>
      </c>
    </row>
    <row r="7" spans="2:9" x14ac:dyDescent="0.25">
      <c r="D7" s="1" t="s">
        <v>26</v>
      </c>
      <c r="E7" s="1" t="s">
        <v>27</v>
      </c>
      <c r="F7" s="1" t="s">
        <v>28</v>
      </c>
      <c r="G7" s="1" t="s">
        <v>29</v>
      </c>
      <c r="H7" s="1" t="s">
        <v>102</v>
      </c>
      <c r="I7" s="1" t="s">
        <v>13</v>
      </c>
    </row>
    <row r="8" spans="2:9" x14ac:dyDescent="0.25">
      <c r="D8" s="1">
        <v>0.5</v>
      </c>
    </row>
    <row r="9" spans="2:9" x14ac:dyDescent="0.25">
      <c r="D9" s="1">
        <v>0.6</v>
      </c>
    </row>
    <row r="10" spans="2:9" x14ac:dyDescent="0.25">
      <c r="D10" s="1">
        <v>0.7</v>
      </c>
    </row>
    <row r="11" spans="2:9" x14ac:dyDescent="0.25">
      <c r="D11" s="1">
        <v>0.8</v>
      </c>
    </row>
    <row r="12" spans="2:9" x14ac:dyDescent="0.25">
      <c r="D12" s="1">
        <v>0.9</v>
      </c>
    </row>
    <row r="18" spans="2:3" x14ac:dyDescent="0.25">
      <c r="B18" s="1" t="s">
        <v>105</v>
      </c>
      <c r="C18" s="1" t="s">
        <v>106</v>
      </c>
    </row>
    <row r="19" spans="2:3" ht="255" x14ac:dyDescent="0.25">
      <c r="B19" s="72" t="s">
        <v>103</v>
      </c>
      <c r="C19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faster-rcnn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2019-11-17T15:48:27Z</dcterms:modified>
</cp:coreProperties>
</file>