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C9BD45B-E78D-4DE6-B4E0-C6819EED53F1}" xr6:coauthVersionLast="45" xr6:coauthVersionMax="45" xr10:uidLastSave="{00000000-0000-0000-0000-000000000000}"/>
  <bookViews>
    <workbookView xWindow="-120" yWindow="-120" windowWidth="20730" windowHeight="11310" xr2:uid="{7E15F5D1-3CCB-4BE3-BB4E-9AAF7D5856AB}"/>
  </bookViews>
  <sheets>
    <sheet name="Option Board" sheetId="1" r:id="rId1"/>
    <sheet name="Result" sheetId="2" r:id="rId2"/>
  </sheets>
  <definedNames>
    <definedName name="CHAR_A">'Option Board'!$H$9</definedName>
    <definedName name="CHAR_B">'Option Board'!$H$12</definedName>
    <definedName name="CHAR_C">'Option Board'!$H$15</definedName>
    <definedName name="CHAR_D">'Option Board'!$H$18</definedName>
    <definedName name="DoubtAB1">'Option Board'!$O$10</definedName>
    <definedName name="DoubtAB2">'Option Board'!$O$11</definedName>
    <definedName name="DOUBTAC1">'Option Board'!$P$10</definedName>
    <definedName name="DOUBTAC2">'Option Board'!$P$11</definedName>
    <definedName name="DOUBTAD1">'Option Board'!$Q$10</definedName>
    <definedName name="DOUBTAD2">'Option Board'!$Q$11</definedName>
    <definedName name="DoubtBA1">'Option Board'!$N$13</definedName>
    <definedName name="DoubtBA2">'Option Board'!$N$14</definedName>
    <definedName name="DOUBTBC1">'Option Board'!$P$13</definedName>
    <definedName name="DOUBTBC2">'Option Board'!$P$14</definedName>
    <definedName name="DOUBTBD1">'Option Board'!$Q$13</definedName>
    <definedName name="DOUBTBD2">'Option Board'!$Q$14</definedName>
    <definedName name="DOUBTCA1">'Option Board'!$N$16</definedName>
    <definedName name="DOUBTCA2">'Option Board'!$N$17</definedName>
    <definedName name="DOUBTCB1">'Option Board'!$O$16</definedName>
    <definedName name="DOUBTCB2">'Option Board'!$O$17</definedName>
    <definedName name="DOUBTCD1">'Option Board'!$Q$16</definedName>
    <definedName name="DOUBTCD2">'Option Board'!$Q$17</definedName>
    <definedName name="DOUBTDA1">'Option Board'!$N$19</definedName>
    <definedName name="DOUBTDA2">'Option Board'!$N$20</definedName>
    <definedName name="DOUBTDB1">'Option Board'!$O$19</definedName>
    <definedName name="DOUBTDB2">'Option Board'!$O$20</definedName>
    <definedName name="DOUBTDC1">'Option Board'!$P$19</definedName>
    <definedName name="DOUBTDC2">'Option Board'!$P$20</definedName>
    <definedName name="PositionA1">'Option Board'!$I$10</definedName>
    <definedName name="PositionA2">'Option Board'!$I$11</definedName>
    <definedName name="PositionAB1">'Option Board'!$J$10</definedName>
    <definedName name="PositionAB2">'Option Board'!$J$11</definedName>
    <definedName name="POSITIONAC1">'Option Board'!$K$10</definedName>
    <definedName name="POSITIONAC2">'Option Board'!$K$11</definedName>
    <definedName name="POSITIONAD1">'Option Board'!$L$10</definedName>
    <definedName name="POSITIONAD2">'Option Board'!$L$11</definedName>
    <definedName name="PositionB1">'Option Board'!$J$13</definedName>
    <definedName name="PositionB2">'Option Board'!$J$14</definedName>
    <definedName name="PositionBA1">'Option Board'!$I$13</definedName>
    <definedName name="PositionBA2">'Option Board'!$I$14</definedName>
    <definedName name="POSITIONBC1">'Option Board'!$K$13</definedName>
    <definedName name="POSITIONBC2">'Option Board'!$K$14</definedName>
    <definedName name="POSITIONBD1">'Option Board'!$L$13</definedName>
    <definedName name="POSITIONBD2">'Option Board'!$L$14</definedName>
    <definedName name="POSITIONC1">'Option Board'!$K$16</definedName>
    <definedName name="POSITIONC2">'Option Board'!$K$17</definedName>
    <definedName name="POSITIONCA1">'Option Board'!$I$16</definedName>
    <definedName name="POSITIONCA2">'Option Board'!$I$17</definedName>
    <definedName name="POSITIONCB1">'Option Board'!$J$16</definedName>
    <definedName name="POSITIONCB2">'Option Board'!$J$17</definedName>
    <definedName name="POSITIONCD1">'Option Board'!$L$16</definedName>
    <definedName name="POSITIONCD2">'Option Board'!$L$17</definedName>
    <definedName name="POSITIOND1">'Option Board'!$L$19</definedName>
    <definedName name="POSITIOND2">'Option Board'!$L$20</definedName>
    <definedName name="POSITIONDA1">'Option Board'!$I$19</definedName>
    <definedName name="POSITIONDA2">'Option Board'!$I$20</definedName>
    <definedName name="POSITIONDB1">'Option Board'!$J$19</definedName>
    <definedName name="POSITIONDB2">'Option Board'!$J$20</definedName>
    <definedName name="POSITIONDC1">'Option Board'!$K$19</definedName>
    <definedName name="POSITIONDC2">'Option Board'!$K$20</definedName>
    <definedName name="SI_A1">'Option Board'!$M$10</definedName>
    <definedName name="SI_A2">'Option Board'!$M$11</definedName>
    <definedName name="SI_B1">'Option Board'!$M$13</definedName>
    <definedName name="SI_B2">'Option Board'!$K$14</definedName>
    <definedName name="SI_C1">'Option Board'!$M$16</definedName>
    <definedName name="SI_C2">'Option Board'!$M$17</definedName>
    <definedName name="SI_D1">'Option Board'!$M$19</definedName>
    <definedName name="SI_D2">'Option Board'!$M$20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1" l="1"/>
  <c r="U11" i="1"/>
  <c r="U10" i="1"/>
  <c r="T11" i="1"/>
  <c r="T10" i="1"/>
  <c r="S11" i="1"/>
  <c r="S10" i="1"/>
  <c r="U14" i="1"/>
  <c r="U13" i="1"/>
  <c r="T14" i="1"/>
  <c r="T13" i="1"/>
  <c r="S13" i="1"/>
  <c r="R14" i="1"/>
  <c r="T20" i="1"/>
  <c r="T19" i="1"/>
  <c r="S20" i="1"/>
  <c r="S19" i="1"/>
  <c r="R20" i="1"/>
  <c r="R19" i="1"/>
  <c r="U17" i="1"/>
  <c r="U16" i="1"/>
  <c r="S17" i="1"/>
  <c r="S16" i="1"/>
  <c r="R17" i="1"/>
  <c r="R16" i="1"/>
  <c r="T16" i="1"/>
  <c r="U20" i="1"/>
  <c r="U19" i="1"/>
  <c r="T17" i="1"/>
  <c r="S14" i="1"/>
  <c r="R11" i="1"/>
  <c r="R10" i="1"/>
  <c r="U8" i="1" l="1"/>
  <c r="Q8" i="1"/>
  <c r="L8" i="1"/>
  <c r="K8" i="1"/>
  <c r="T8" i="1"/>
  <c r="S8" i="1"/>
  <c r="R8" i="1"/>
  <c r="P8" i="1"/>
  <c r="O8" i="1"/>
  <c r="N8" i="1"/>
  <c r="J8" i="1"/>
  <c r="I8" i="1"/>
</calcChain>
</file>

<file path=xl/sharedStrings.xml><?xml version="1.0" encoding="utf-8"?>
<sst xmlns="http://schemas.openxmlformats.org/spreadsheetml/2006/main" count="4" uniqueCount="4">
  <si>
    <t>Position</t>
  </si>
  <si>
    <t>SI</t>
  </si>
  <si>
    <t>Doubt</t>
  </si>
  <si>
    <t>Dilemma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</si>
</sst>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8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4" fillId="9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DE35-03A9-4A03-A1D5-0CFC2A17A312}">
  <dimension ref="G7:W20"/>
  <sheetViews>
    <sheetView tabSelected="1" topLeftCell="D4" zoomScale="91" zoomScaleNormal="70" workbookViewId="0">
      <selection activeCell="K16" sqref="K16"/>
    </sheetView>
  </sheetViews>
  <sheetFormatPr defaultColWidth="8.7109375" defaultRowHeight="15" x14ac:dyDescent="0.25"/>
  <cols>
    <col min="1" max="7" width="8.7109375" style="2"/>
    <col min="8" max="8" width="26.85546875" style="2" bestFit="1" customWidth="1"/>
    <col min="9" max="11" width="8.7109375" style="2"/>
    <col min="12" max="12" width="9.5703125" style="2" customWidth="1"/>
    <col min="13" max="13" width="9" style="2" customWidth="1"/>
    <col min="14" max="14" width="8.7109375" style="2"/>
    <col min="15" max="15" width="12" style="2" customWidth="1"/>
    <col min="16" max="16" width="11.85546875" style="2" bestFit="1" customWidth="1"/>
    <col min="17" max="17" width="11.85546875" style="2" customWidth="1"/>
    <col min="18" max="18" width="37.5703125" style="2" customWidth="1"/>
    <col min="19" max="19" width="37.7109375" style="2" customWidth="1"/>
    <col min="20" max="20" width="32.5703125" style="2" customWidth="1"/>
    <col min="21" max="21" width="29.42578125" style="2" customWidth="1"/>
    <col min="22" max="16384" width="8.7109375" style="2"/>
  </cols>
  <sheetData>
    <row r="7" spans="7:23" x14ac:dyDescent="0.25">
      <c r="G7" s="11"/>
      <c r="H7" s="11"/>
      <c r="I7" s="13" t="s">
        <v>0</v>
      </c>
      <c r="J7" s="13"/>
      <c r="K7" s="13"/>
      <c r="L7" s="13"/>
      <c r="M7" s="12" t="s">
        <v>1</v>
      </c>
      <c r="N7" s="14" t="s">
        <v>2</v>
      </c>
      <c r="O7" s="14"/>
      <c r="P7" s="14"/>
      <c r="Q7" s="14"/>
      <c r="R7" s="15" t="s">
        <v>3</v>
      </c>
      <c r="S7" s="15"/>
      <c r="T7" s="15"/>
      <c r="U7" s="15"/>
      <c r="V7" s="11"/>
      <c r="W7" s="11"/>
    </row>
    <row r="8" spans="7:23" x14ac:dyDescent="0.25">
      <c r="G8" s="11"/>
      <c r="H8" s="11"/>
      <c r="I8" s="10" t="str">
        <f>LEFT($H$9,1)&amp; "_" &amp;RIGHT($H$9,1)</f>
        <v>_</v>
      </c>
      <c r="J8" s="10" t="str">
        <f>LEFT($H$12,1)&amp; "_" &amp;RIGHT($H$12,1)</f>
        <v>_</v>
      </c>
      <c r="K8" s="10" t="str">
        <f>LEFT($H$15,1)&amp; "_" &amp;RIGHT($H$15,1)</f>
        <v>_</v>
      </c>
      <c r="L8" s="10" t="str">
        <f>LEFT($H$18,1)&amp; "_" &amp;RIGHT($H$18,1)</f>
        <v>_</v>
      </c>
      <c r="M8" s="12"/>
      <c r="N8" s="10" t="str">
        <f>LEFT($H$9,1)&amp; "_" &amp;RIGHT($H$9,1)</f>
        <v>_</v>
      </c>
      <c r="O8" s="10" t="str">
        <f>LEFT($H$12,1)&amp; "_" &amp;RIGHT($H$12,1)</f>
        <v>_</v>
      </c>
      <c r="P8" s="10" t="str">
        <f>LEFT($H$15,1)&amp; "_" &amp;RIGHT($H$15,1)</f>
        <v>_</v>
      </c>
      <c r="Q8" s="10" t="str">
        <f>LEFT($H$18,1)&amp; "_" &amp;RIGHT($H$18,1)</f>
        <v>_</v>
      </c>
      <c r="R8" s="10" t="str">
        <f>LEFT($H$9,1)&amp; "_" &amp;RIGHT($H$9,1)</f>
        <v>_</v>
      </c>
      <c r="S8" s="10" t="str">
        <f>LEFT($H$12,1)&amp; "_" &amp;RIGHT($H$12,1)</f>
        <v>_</v>
      </c>
      <c r="T8" s="10" t="str">
        <f>LEFT($H$15,1)&amp; "_" &amp;RIGHT($H$15,1)</f>
        <v>_</v>
      </c>
      <c r="U8" s="10" t="str">
        <f>LEFT($H$18,1)&amp; "_" &amp;RIGHT($H$18,1)</f>
        <v>_</v>
      </c>
      <c r="V8" s="11"/>
      <c r="W8" s="11"/>
    </row>
    <row r="9" spans="7:23" ht="18.75" x14ac:dyDescent="0.3">
      <c r="H9" s="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7:23" ht="30" x14ac:dyDescent="0.25">
      <c r="I10" s="7"/>
      <c r="J10" s="7"/>
      <c r="K10" s="7"/>
      <c r="L10" s="7"/>
      <c r="M10" s="7"/>
      <c r="N10" s="8"/>
      <c r="O10" s="7"/>
      <c r="P10" s="7"/>
      <c r="Q10" s="7"/>
      <c r="R10" s="16" t="str">
        <f>IF(PositionA1="","",IF(PositionAB1="","",IF(AND(PositionA1=SI_A1,PositionA1=PositionAB1,DoubtAB1=""),CONCATENATE("No dilemma with ",CHAR_B," AND "),IF(AND(DoubtAB1="?",LEFT(PositionA1,1)&lt;&gt;SI_A1),CONCATENATE(CHAR_A," has Rejection dilemma with ",CHAR_B," in Threat Mode"),IF(AND(RIGHT(PositionA1,1)="?",DoubtAB1=""),CONCATENATE(CHAR_A," has Rejection dilemma with ",CHAR_B," in Position Mode"),IF(AND(RIGHT(PositionA1,1)="?",DoubtAB1="?"),CONCATENATE(CHAR_A," has Rejection dilemma with ",CHAR_B," in Position and Threat Mode"),"")))))&amp;IF(PositionA1="","",IF(POSITIONAC1="","",IF(AND(PositionA1=SI_A1,PositionA1=POSITIONAC1,DOUBTAC1=""),CONCATENATE("No dilemma with ",CHAR_C," AND "),IF(AND(DOUBTAC1="?",LEFT(PositionA1,1)&lt;&gt;SI_A1),CONCATENATE(" ALSO ",CHAR_A," has Rejection dilemma with ",CHAR_C," in Threat Mode"),IF(AND(RIGHT(PositionA1,1)="?",DOUBTAC1=""),CONCATENATE(" ALSO ",CHAR_A," has Rejection dilemma with ",CHAR_C," in Position Mode"),IF(AND(RIGHT(PositionA1,1)="?",DOUBTAC1="?"),CONCATENATE(" ALSO ",CHAR_A," has Rejection dilemma with ",CHAR_C," in Position and Threat Mode"),"")))))&amp;IF(PositionA1="","",IF(POSITIONAD1="","",IF(AND(PositionA1=SI_A1,PositionA1=POSITIONAD1,DOUBTAD1=""),CONCATENATE("No dilemma with ",CHAR_D),IF(AND(DOUBTAD1="?",LEFT(PositionA1,1)&lt;&gt;SI_A1),CONCATENATE(" ALSO ",CHAR_A," has Rejection dilemma with ",CHAR_D," in Threat Mode"),IF(AND(RIGHT(PositionA1,1)="?",DOUBTAD1=""),CONCATENATE(" ALSO ",CHAR_A," has Rejection dilemma with ",CHAR_D," in Position Mode"),IF(AND(RIGHT(PositionA1,1)="?",DOUBTAD1="?"),CONCATENATE(" ALSO ",CHAR_A," has Rejection dilemma with ",CHAR_D," in Position and Threat Mode"),""))))))))</f>
        <v/>
      </c>
      <c r="S10" s="16" t="str">
        <f>IF(PositionAB1="","",IF(PositionA1="","No dilemma",IF(PositionAB1="-","No dilemma",IF(AND(PositionA1=SI_A1,PositionA1=PositionAB1,DoubtAB1=""),"No dilemma",
IF(AND(LEFT(PositionA1,1)=SI_A1,DoubtAB1="?"),CONCATENATE(CHAR_B," has Trust dilemma with ",CHAR_A),
IF(AND(DoubtAB1="",LEFT(PositionA1,1)&lt;&gt;LEFT(PositionAB1,1),LEFT(PositionAB1,1)&lt;&gt;SI_A1,LEFT(PositionAB1,2)&lt;&gt;"?"),CONCATENATE(CHAR_B," has Persuasion dilemma with ",CHAR_A," in Position and Threat Mode"),
IF(AND(DoubtAB1="",LEFT(PositionA1,1)&lt;&gt;LEFT(PositionAB1,1), PositionAB1&lt;&gt;"-"),CONCATENATE(CHAR_B," has Persuasion dilemma with ",CHAR_A," in Position Mode"),
IF((AND(LEFT(PositionAB1,1)&lt;&gt;SI_A1,LEFT(PositionAB1,2)="",DoubtAB1="")),CONCATENATE(CHAR_B," has Persuasion dilemma with ",CHAR_A," in Threat Mode "),""))))))))</f>
        <v/>
      </c>
      <c r="T10" s="16" t="str">
        <f>IF(POSITIONAC1="","",IF(PositionA1="","No dilemma",IF(POSITIONAC1="-","No dilemma",IF(AND(PositionA1=SI_A1,PositionA1=POSITIONAC1,DOUBTAC1=""),"No dilemma",IF(AND(LEFT(PositionA1,1)=SI_A1,DOUBTAC1="?"),CONCATENATE(CHAR_C," has Trust dilemma with ",CHAR_A),IF(AND(DOUBTAC1="",LEFT(PositionA1,1)&lt;&gt;LEFT(POSITIONAC1,1),LEFT(POSITIONAC1,1)&lt;&gt;SI_A1,LEFT(PositionAB1,2)&lt;&gt;"?"),CONCATENATE(CHAR_C," has Persuasion dilemma with ",CHAR_A," in Position and Threat Mode"),IF(AND(LEFT(PositionA1,1)=SI_A1,DOUBTAC1="",LEFT(PositionA1,1)&lt;&gt;POSITIONAC1, POSITIONAC1&lt;&gt;"-"),CONCATENATE(CHAR_C," has Persuasion dilemma with ",CHAR_A," in Position Mode"),IF((AND(POSITIONAC1&lt;&gt;SI_A1, RIGHT(POSITIONAC1,1)&lt;&gt;"?",DOUBTAC1="")),CONCATENATE(CHAR_C," has Persuasion dilemma with ",CHAR_A," in Threat Mode "),""))))))))</f>
        <v/>
      </c>
      <c r="U10" s="16" t="str">
        <f>IF(POSITIONAD1="","",IF(PositionA1="","No dilemma",IF(POSITIONAD1="-","No dilemma",IF(AND(POSITIONAD1=SI_A1,PositionA1=POSITIONAD1,DOUBTAD1=""),"No dilemma",IF(AND(LEFT(PositionA1,1)=SI_A1,DOUBTAD1="?"),CONCATENATE(CHAR_D," has Trust dilemma with ",CHAR_A),IF(AND(PositionA1=SI_A1,DOUBTAD1="",LEFT(PositionA1,1)&lt;&gt;LEFT(POSITIONAD1,1),LEFT(POSITIONAD1,1)&lt;&gt;SI_A1,LEFT(POSITIONAD1,2)&lt;&gt;"?"),CONCATENATE(CHAR_D," has Persuasion dilemma with ",CHAR_A," in Position and Threat Mode"),IF(AND(DOUBTAD1="",LEFT(PositionA1,1)&lt;&gt;LEFT(POSITIONAD1,1), PositionA1&lt;&gt;"-",POSITIONAD1&lt;&gt;"-"),CONCATENATE(CHAR_D," has Persuasion dilemma with ",CHAR_A," in Position Mode"),IF((AND(LEFT(POSITIONAD1,1)&lt;&gt;SI_A1,DOUBTAD1="")),CONCATENATE(CHAR_D," has Persuasion dilemma with ",CHAR_A," in Threat Mode "),""))))))))</f>
        <v/>
      </c>
    </row>
    <row r="11" spans="7:23" ht="30" x14ac:dyDescent="0.25">
      <c r="I11" s="7"/>
      <c r="J11" s="7"/>
      <c r="K11" s="7"/>
      <c r="L11" s="7"/>
      <c r="M11" s="7"/>
      <c r="N11" s="8"/>
      <c r="O11" s="7"/>
      <c r="P11" s="7"/>
      <c r="Q11" s="7"/>
      <c r="R11" s="16" t="str">
        <f>IF(PositionA2="","",IF(PositionAB2="","",IF(AND(PositionA2=SI_A2,PositionA2=PositionAB2,DoubtAB2=""),CONCATENATE("No dilemma with ",CHAR_B," AND "),IF(AND(DoubtAB2="?",LEFT(PositionA2,1)&lt;&gt;SI_A2),CONCATENATE(CHAR_A," has Rejection dilemma with ",CHAR_B," in Threat Mode"),IF(AND(RIGHT(PositionA2,1)="?",DoubtAB2=""),CONCATENATE(CHAR_A," has Rejection dilemma with ",CHAR_B," in Position Mode"),IF(AND(RIGHT(PositionA2,1)="?",DoubtAB2="?"),CONCATENATE(CHAR_A," has Rejection dilemma with ",CHAR_B," in Position and Threat Mode"),"")))))&amp;IF(PositionA2="","",IF(PositionAB2="","",IF(AND(PositionA2=SI_A2,PositionA2=POSITIONAC2,DOUBTAC2=""),CONCATENATE("No dilemma with ",CHAR_C),IF(AND(DOUBTAC2="?",LEFT(PositionA2,1)&lt;&gt;SI_A2),CONCATENATE(" ALSO ",CHAR_A," has Rejection dilemma with ",CHAR_C," in Threat Mode"),IF(AND(RIGHT(PositionA2,1)="?",DOUBTAC2=""),CONCATENATE(" ALSO ",CHAR_A," has Rejection dilemma with ",CHAR_C," in Position Mode"),IF(AND(RIGHT(PositionA2,1)="?",DOUBTAC2="?"),CONCATENATE(" ALSO ",CHAR_A," has Rejection dilemma with ",CHAR_C," in Position and Threat Mode"),"")))))&amp;IF(PositionA2="","",IF(POSITIONAD2="","",IF(AND(PositionA2=SI_A2,PositionA2=POSITIONAD2,DOUBTAD2=""),CONCATENATE("No dilemma with ",CHAR_D),IF(AND(DOUBTAD2="?",LEFT(PositionA2,1)&lt;&gt;SI_A2),CONCATENATE(" ALSO ",CHAR_A," has Rejection dilemma with ",CHAR_D," in Threat Mode"),IF(AND(RIGHT(PositionA2,1)="?",DOUBTAD2=""),CONCATENATE(" ALSO ",CHAR_A," has Rejection dilemma with ",CHAR_D," in Position Mode"),IF(AND(RIGHT(PositionA2,1)="?",DOUBTAD2="?"),CONCATENATE(" ALSO ",CHAR_A," has Rejection dilemma with ",CHAR_D," in Position and Threat Mode"),""))))))))</f>
        <v/>
      </c>
      <c r="S11" s="16" t="str">
        <f>IF(PositionAB2="","",IF(PositionA2="","No dilemma",IF(PositionAB2="-","No dilemma",IF(AND(PositionA2=SI_A2,PositionA2=PositionAB2,DoubtAB2=""),"No dilemma",IF(AND(LEFT(PositionA2,1)=SI_A2,DoubtAB2="?"),CONCATENATE(CHAR_B," has Trust dilemma with ",CHAR_A),IF(AND(DoubtAB2="",LEFT(PositionA2,1)&lt;&gt;LEFT(PositionAB2,1),LEFT(PositionAB2,1)&lt;&gt;SI_A2,LEFT(PositionAB2,2)&lt;&gt;"?"),CONCATENATE(CHAR_B," has Persuasion dilemma with ",CHAR_A," in Position and Threat Mode"),IF(AND(PositionA2=SI_A2,DoubtAB2="",LEFT(PositionA2,1)&lt;&gt;PositionAB2, PositionAB2&lt;&gt;"-"),CONCATENATE(CHAR_B," has Persuasion dilemma with ",CHAR_A," in Position Mode"),IF((AND(PositionAB2&lt;&gt;SI_A2,DoubtAB2="")),CONCATENATE(CHAR_B," has Persuasion dilemma with ",CHAR_A," in Threat Mode "),""))))))))</f>
        <v/>
      </c>
      <c r="T11" s="16" t="str">
        <f>IF(POSITIONAC2="","",IF(PositionA2="","No dilemma",IF(POSITIONAC2="-","No dilemma",IF(AND(POSITIONAC2=SI_A2,PositionA2=POSITIONAC2,DOUBTAC2=""),"No dilemma",IF(AND(LEFT(PositionA2,1)=SI_A2,DOUBTAC2="?"),CONCATENATE(CHAR_C," has Trust dilemma with ",CHAR_A),IF(AND(PositionA2=SI_A2,DOUBTAC2="",LEFT(PositionA2,1)&lt;&gt;LEFT(POSITIONAC2,1),LEFT(POSITIONAC2,1)&lt;&gt;SI_A2,LEFT(POSITIONAC2,2)&lt;&gt;"?"),CONCATENATE(CHAR_C," has Persuasion dilemma with ",CHAR_A," in Position and Threat Mode"),IF(AND(DOUBTAC2="",LEFT(PositionA2,1)&lt;&gt;LEFT(POSITIONAC2,1), PositionA2&lt;&gt;"-",POSITIONAC2&lt;&gt;"-"),CONCATENATE(CHAR_C," has Persuasion dilemma with ",CHAR_A," in Position Mode"),IF((AND(LEFT(POSITIONAC2,1)&lt;&gt;SI_A2,DOUBTAC2="")),CONCATENATE(CHAR_C," has Persuasion dilemma with ",CHAR_A," in Threat Mode "),""))))))))</f>
        <v/>
      </c>
      <c r="U11" s="16" t="str">
        <f>IF(POSITIONAD2="","",IF(PositionA2="","No dilemma",IF(POSITIONAD2="-","No dilemma",IF(AND(POSITIONAD2=SI_A2,PositionA2=POSITIONAD2,DOUBTAD2=""),"No dilemma",IF(AND(LEFT(PositionA2,1)=SI_A2,DOUBTAD2="?"),CONCATENATE(CHAR_D," has Trust dilemma with ",CHAR_A),IF(AND(PositionA2=SI_A2,DOUBTAD2="",LEFT(PositionA2,1)&lt;&gt;LEFT(POSITIONAD2,1),LEFT(POSITIONAD2,1)&lt;&gt;SI_A2,LEFT(POSITIONAD2,2)&lt;&gt;"?"),CONCATENATE(CHAR_D," has Persuasion dilemma with ",CHAR_A," in Position and Threat Mode"),IF(AND(DOUBTAD2="",LEFT(PositionA2,1)&lt;&gt;LEFT(POSITIONAD2,1), PositionA2&lt;&gt;"-",POSITIONAD2&lt;&gt;"-"),CONCATENATE(CHAR_D," has Persuasion dilemma with ",CHAR_A," in Position Mode"),IF((AND(LEFT(POSITIONAD2,1)&lt;&gt;SI_A2,DOUBTAD2="")),CONCATENATE(CHAR_D," has Persuasion dilemma with ",CHAR_A," in Threat Mode "),""))))))))</f>
        <v/>
      </c>
    </row>
    <row r="12" spans="7:23" ht="23.25" x14ac:dyDescent="0.3">
      <c r="H12" s="3"/>
      <c r="I12" s="8"/>
      <c r="J12" s="8"/>
      <c r="K12" s="8"/>
      <c r="L12" s="8"/>
      <c r="M12" s="8"/>
      <c r="N12" s="8"/>
      <c r="O12" s="8"/>
      <c r="P12" s="8"/>
      <c r="Q12" s="8"/>
      <c r="R12" s="4"/>
      <c r="S12" s="4"/>
      <c r="T12" s="4"/>
      <c r="U12" s="4"/>
    </row>
    <row r="13" spans="7:23" ht="45" x14ac:dyDescent="0.25">
      <c r="I13" s="7"/>
      <c r="J13" s="7"/>
      <c r="K13" s="7"/>
      <c r="L13" s="7"/>
      <c r="M13" s="7"/>
      <c r="N13" s="7"/>
      <c r="O13" s="8"/>
      <c r="P13" s="7"/>
      <c r="Q13" s="7"/>
      <c r="R13" s="16" t="str">
        <f>IF(PositionBA1="","",IF(PositionB1="","No dilemma",IF(PositionBA1="-","No dilemma",IF(AND(PositionBA1=SI_B1,PositionB1=PositionBA1,DoubtBA1=""),"No dilemma",IF(AND(LEFT(PositionB1,1)=SI_B1,DoubtBA1="?"),CONCATENATE(CHAR_A," has Trust dilemma with ",CHAR_B),IF(AND(PositionB1=SI_B1,DoubtBA1="",LEFT(PositionB1,1)&lt;&gt;LEFT(PositionBA1,1),LEFT(PositionBA1,1)&lt;&gt;SI_B1,LEFT(PositionBA1,2)&lt;&gt;"?"),CONCATENATE(CHAR_A," has Persuasion dilemma with ",CHAR_B," in Position and Threat Mode"),IF(AND(DoubtBA1="",LEFT(PositionB1,1)&lt;&gt;LEFT(PositionBA1,1), PositionB1&lt;&gt;"-",PositionBA1&lt;&gt;"-"),CONCATENATE(CHAR_A," has Persuasion dilemma with ",CHAR_B," in Position Mode"),IF((AND(LEFT(PositionBA1,1)&lt;&gt;SI_B1,DoubtBA1="")),CONCATENATE(CHAR_A," has Persuasion dilemma with ",CHAR_B," in Threat Mode "),""))))))))</f>
        <v/>
      </c>
      <c r="S13" s="16" t="str">
        <f>IF(PositionB1="","",IF(PositionBA1="","",IF(AND(PositionB1=SI_B1,PositionB1=PositionBA1,DoubtBA1=""),CONCATENATE("No dilemma with ",CHAR_A," AND "),IF(AND(DoubtBA1="?",LEFT(PositionB1,1)&lt;&gt;SI_B1),CONCATENATE(CHAR_B," has Rejection dilemma with ",CHAR_A," in Threat Mode"),IF(AND(RIGHT(PositionB1,1)="?",DoubtBA1=""),CONCATENATE(CHAR_B," has Rejection dilemma with ",CHAR_A," in Position Mode"),IF(AND(RIGHT(PositionB1,1)="?",DoubtBA1="?"),CONCATENATE(CHAR_B," has Rejection dilemma with ",CHAR_A," in Position and Threat Mode"),"")))))&amp;IF(PositionB1="","",IF(POSITIONBC1="","",IF(AND(PositionB1=SI_B1,PositionB1=POSITIONBC1,DOUBTBC1=""),CONCATENATE("No dilemma with ",CHAR_C),IF(AND(DOUBTBC1="?",LEFT(PositionB1,1)&lt;&gt;SI_B1),CONCATENATE(" ALSO ",CHAR_B," has Rejection dilemma with ",CHAR_C," in Threat Mode"),IF(AND(RIGHT(PositionB1,1)="?",DOUBTBC1=""),CONCATENATE(" ALSO ",CHAR_B," has Rejection dilemma with ",CHAR_C," in Position Mode"),IF(AND(RIGHT(PositionB1,1)="?",DOUBTBC1="?"),CONCATENATE(" ALSO ",CHAR_B," has Rejection dilemma with ",CHAR_C," in Position and Threat Mode"),"")))))&amp;IF(PositionB1="","",IF(POSITIONBD1="","",IF(AND(PositionB1=SI_B1,PositionB1=POSITIONBD1,DOUBTBD1=""),CONCATENATE("No dilemma with ",CHAR_D),IF(AND(DOUBTBD1="?",LEFT(PositionB1,1)&lt;&gt;SI_B1),CONCATENATE(" ALSO ",CHAR_B," has Rejection dilemma with ",CHAR_D," in Threat Mode"),IF(AND(RIGHT(PositionB1,1)="?",DOUBTBD1=""),CONCATENATE(" ALSO ",CHAR_B," has Rejection dilemma with ",CHAR_D," in Position Mode"),IF(AND(RIGHT(PositionB1,1)="?",DoubtAB1="?"),CONCATENATE(" ALSO ",CHAR_B," has Rejection dilemma with ",CHAR_D," in Position and Threat Mode"),""))))))))</f>
        <v/>
      </c>
      <c r="T13" s="16" t="str">
        <f>IF(POSITIONBC1="","",IF(PositionB1="","No dilemma",IF(POSITIONBC1="-","No dilemma",IF(AND(POSITIONBC1=SI_B1,PositionB1=POSITIONBC1,DOUBTBC1=""),"No dilemma",IF(AND(LEFT(PositionB1,1)=SI_B1,DOUBTBC1="?"),CONCATENATE(CHAR_C," has Trust dilemma with ",CHAR_B),IF(AND(PositionB1=SI_B1,DOUBTBC1="",LEFT(PositionB1,1)&lt;&gt;LEFT(POSITIONBC1,1),LEFT(POSITIONBC1,1)&lt;&gt;SI_B1,LEFT(POSITIONBC1,2)&lt;&gt;"?"),CONCATENATE(CHAR_C," has Persuasion dilemma with ",CHAR_B," in Position and Threat Mode"),IF(AND(DOUBTBC1="",LEFT(PositionB1,1)&lt;&gt;LEFT(POSITIONBC1,1), PositionB1&lt;&gt;"-",POSITIONBC1&lt;&gt;"-"),CONCATENATE(CHAR_C," has Persuasion dilemma with ",CHAR_B," in Position Mode"),IF((AND(LEFT(POSITIONBC1,1)&lt;&gt;SI_B1,DOUBTBC1="")),CONCATENATE(CHAR_C," has Persuasion dilemma with ",CHAR_B," in Threat Mode "),""))))))))</f>
        <v/>
      </c>
      <c r="U13" s="16" t="str">
        <f>IF(POSITIONBD1="","",IF(PositionB1="","No dilemma",IF(POSITIONBD1="-","No dilemma",IF(AND(POSITIONBD1=SI_B1,PositionB1=POSITIONBD1,DOUBTBD1=""),"No dilemma",IF(AND(LEFT(PositionB1,1)=SI_B1,DOUBTBD1="?"),CONCATENATE(CHAR_D," has Trust dilemma with ",CHAR_B),IF(AND(PositionB1=SI_B1,DOUBTBD1="",LEFT(PositionB1,1)&lt;&gt;LEFT(POSITIONBD1,1),LEFT(POSITIONBD1,1)&lt;&gt;SI_B1,LEFT(POSITIONBD1,2)&lt;&gt;"?"),CONCATENATE(CHAR_D," has Persuasion dilemma with ",CHAR_B," in Position and Threat Mode"),IF(AND(DOUBTBD1="",LEFT(PositionB1,1)&lt;&gt;LEFT(POSITIONBD1,1), PositionB1&lt;&gt;"-",POSITIONBD1&lt;&gt;"-"),CONCATENATE(CHAR_D," has Persuasion dilemma with ",CHAR_B," in Position Mode"),IF((AND(LEFT(POSITIONBD1,1)&lt;&gt;SI_B1,DOUBTBD1="")),CONCATENATE(CHAR_D," has Persuasion dilemma with ",CHAR_B," in Threat Mode "),""))))))))</f>
        <v/>
      </c>
    </row>
    <row r="14" spans="7:23" ht="23.25" x14ac:dyDescent="0.25">
      <c r="I14" s="7"/>
      <c r="J14" s="7"/>
      <c r="K14" s="7"/>
      <c r="L14" s="7"/>
      <c r="M14" s="7"/>
      <c r="N14" s="7"/>
      <c r="O14" s="8"/>
      <c r="P14" s="7"/>
      <c r="Q14" s="7"/>
      <c r="R14" s="16" t="str">
        <f>IF(PositionBA2="","",IF(PositionB2="","No dilemma",IF(PositionBA2="-","No dilemma",IF(AND(PositionBA2=SI_B2,PositionB2=PositionBA2,DoubtBA2=""),"No dilemma",IF(AND(LEFT(PositionB2,1)=SI_B2,DoubtBA2="?"),CONCATENATE(CHAR_A," has Trust dilemma with ",CHAR_B),IF(AND(PositionB2=SI_B2,DoubtBA2="",LEFT(PositionB2,1)&lt;&gt;LEFT(PositionBA2,1),LEFT(PositionBA2,1)&lt;&gt;SI_B2,LEFT(PositionBA2,2)&lt;&gt;"?"),CONCATENATE(CHAR_A," has Persuasion dilemma with ",CHAR_B," in Position and Threat Mode"),IF(AND(DoubtBA2="",LEFT(PositionB2,1)&lt;&gt;LEFT(PositionBA2,1), PositionB2&lt;&gt;"-",PositionBA2&lt;&gt;"-"),CONCATENATE(CHAR_A," has Persuasion dilemma with ",CHAR_B," in Position Mode"),IF((AND(LEFT(PositionBA2,1)&lt;&gt;SI_B2,DoubtBA2="")),CONCATENATE(CHAR_A," has Persuasion dilemma with ",CHAR_B," in Threat Mode "),""))))))))</f>
        <v/>
      </c>
      <c r="S14" s="16" t="str">
        <f>IF(PositionB2="","",IF(PositionBA1="","",IF(AND(PositionB2=SI_B2,PositionB2=PositionBA2,DoubtBA2=""),CONCATENATE("No dilemma with ",CHAR_A," AND "),IF(AND(DoubtBA2="?",LEFT(PositionB2,1)&lt;&gt;SI_B2),CONCATENATE(CHAR_B," has Rejection dilemma with ",CHAR_A," in Threat Mode"),IF(AND(RIGHT(PositionB2,1)="?",DoubtBA2=""),CONCATENATE(CHAR_B," has Rejection dilemma with ",CHAR_A," in Position Mode"),IF(AND(RIGHT(PositionB2,1)="?",DoubtBA2="?"),CONCATENATE(CHAR_B," has Rejection dilemma with ",CHAR_A," in Position and Threat Mode"),"")))))&amp;IF(PositionB2="","",IF(POSITIONBC2="","",IF(AND(PositionB2=SI_B2,PositionB2=POSITIONBC2,DOUBTBC2=""),CONCATENATE("No dilemma with ",CHAR_C),IF(AND(DOUBTBC1="?",LEFT(PositionB2,1)&lt;&gt;SI_B2),CONCATENATE(" ALSO ",CHAR_B," has Rejection dilemma with ",CHAR_C," in Threat Mode"),IF(AND(RIGHT(PositionB2,1)="?",DOUBTBC2=""),CONCATENATE(" ALSO ",CHAR_B," has Rejection dilemma with ",CHAR_C," in Position Mode"),IF(AND(RIGHT(PositionB2,1)="?",DOUBTBC2="?"),CONCATENATE(" ALSO ",CHAR_B," has Rejection dilemma with ",CHAR_C," in Position and Threat Mode"),"")))))&amp;IF(PositionB2="","",IF(POSITIONBD2="","",IF(AND(PositionB2=SI_B2,PositionB2=POSITIONBD2,DOUBTBD2=""),CONCATENATE("No dilemma with ",CHAR_D),IF(AND(DOUBTBD2="?",LEFT(PositionB2,1)&lt;&gt;SI_B2),CONCATENATE(" ALSO ",CHAR_B," has Rejection dilemma with ",CHAR_D," in Threat Mode"),IF(AND(RIGHT(PositionB2,1)="?",DOUBTBD2=""),CONCATENATE(" ALSO ",CHAR_B," has Rejection dilemma with ",CHAR_D," in Position Mode"),IF(AND(RIGHT(PositionB2,1)="?",DoubtAB1="?"),CONCATENATE(" ALSO ",CHAR_B," has Rejection dilemma with ",CHAR_D," in Position and Threat Mode"),""))))))))</f>
        <v/>
      </c>
      <c r="T14" s="16" t="str">
        <f>IF(POSITIONBC2="","",IF(PositionB2="","No dilemma",IF(POSITIONBC2="-","No dilemma",IF(AND(POSITIONBC2=SI_B2,PositionB2=POSITIONBC2,DOUBTBC2=""),"No dilemma",IF(AND(LEFT(PositionB2,1)=SI_B2,DOUBTBC2="?"),CONCATENATE(CHAR_C," has Trust dilemma with ",CHAR_B),IF(AND(PositionB2=SI_B2,DOUBTBC2="",LEFT(PositionB2,1)&lt;&gt;LEFT(POSITIONBC2,1),LEFT(POSITIONBC2,1)&lt;&gt;SI_B2,LEFT(POSITIONBC2,2)&lt;&gt;"?"),CONCATENATE(CHAR_C," has Persuasion dilemma with ",CHAR_B," in Position and Threat Mode"),IF(AND(DOUBTBC2="",LEFT(PositionB2,1)&lt;&gt;LEFT(POSITIONBC2,1), PositionB2&lt;&gt;"-",POSITIONBC2&lt;&gt;"-"),CONCATENATE(CHAR_C," has Persuasion dilemma with ",CHAR_B," in Position Mode"),IF((AND(LEFT(POSITIONBC2,1)&lt;&gt;SI_B2,DOUBTBC2="")),CONCATENATE(CHAR_C," has Persuasion dilemma with ",CHAR_B," in Threat Mode "),""))))))))</f>
        <v/>
      </c>
      <c r="U14" s="16" t="str">
        <f>IF(POSITIONBD2="","",IF(PositionB2="","No dilemma",IF(POSITIONBD2="-","No dilemma",IF(AND(POSITIONBD2=SI_B2,PositionB2=POSITIONBD2,DOUBTBD2=""),"No dilemma",IF(AND(LEFT(PositionB2,1)=SI_B2,DOUBTBD2="?"),CONCATENATE(CHAR_D," has Trust dilemma with ",CHAR_B),IF(AND(PositionB2=SI_B2,DOUBTBD2="",LEFT(PositionB2,1)&lt;&gt;LEFT(POSITIONBD2,1),LEFT(POSITIONBD2,1)&lt;&gt;SI_B2,LEFT(POSITIONBD2,2)&lt;&gt;"?"),CONCATENATE(CHAR_D," has Persuasion dilemma with ",CHAR_B," in Position and Threat Mode"),IF(AND(DOUBTBD2="",LEFT(PositionB2,1)&lt;&gt;LEFT(POSITIONBD2,1), PositionB2&lt;&gt;"-",POSITIONBD2&lt;&gt;"-"),CONCATENATE(CHAR_D," has Persuasion dilemma with ",CHAR_B," in Position Mode"),IF((AND(LEFT(POSITIONBD2,1)&lt;&gt;SI_B2,DOUBTBD2="")),CONCATENATE(CHAR_D," has Persuasion dilemma with ",CHAR_B," in Threat Mode "),""))))))))</f>
        <v/>
      </c>
    </row>
    <row r="15" spans="7:23" ht="23.25" x14ac:dyDescent="0.3">
      <c r="H15" s="5"/>
      <c r="I15" s="8"/>
      <c r="J15" s="8"/>
      <c r="K15" s="8"/>
      <c r="L15" s="8"/>
      <c r="M15" s="8"/>
      <c r="N15" s="8"/>
      <c r="O15" s="8"/>
      <c r="P15" s="8"/>
      <c r="Q15" s="8"/>
      <c r="R15" s="4"/>
      <c r="S15" s="4"/>
      <c r="T15" s="4"/>
      <c r="U15" s="4"/>
    </row>
    <row r="16" spans="7:23" ht="30" x14ac:dyDescent="0.25">
      <c r="I16" s="7"/>
      <c r="J16" s="7"/>
      <c r="K16" s="7"/>
      <c r="L16" s="7"/>
      <c r="M16" s="7"/>
      <c r="N16" s="7"/>
      <c r="O16" s="7"/>
      <c r="P16" s="8"/>
      <c r="Q16" s="9"/>
      <c r="R16" s="16" t="str">
        <f>IF(POSITIONCA1="","",IF(POSITIONC1="","No dilemma",IF(POSITIONCA1="-","No dilemma",IF(AND(POSITIONC1=SI_C1,POSITIONC1=POSITIONCA1,DOUBTCA1=""),"No dilemma",IF(AND(LEFT(POSITIONC1,1)=SI_C1,DOUBTCA1="?"),CONCATENATE(CHAR_A," has Trust dilemma with ",CHAR_C),IF(AND(POSITIONC1=SI_C1,DOUBTCA1="",LEFT(POSITIONC1,1)&lt;&gt;LEFT(POSITIONCA1,1),LEFT(POSITIONCA1,1)&lt;&gt;SI_C1,LEFT(POSITIONCA1,2)&lt;&gt;"?"),CONCATENATE(CHAR_A," has Persuasion dilemma with ",CHAR_C," in Position and Threat Mode"),IF(AND(DOUBTCA1="",LEFT(POSITIONC1,1)&lt;&gt;LEFT(POSITIONCA1,1), POSITIONC1&lt;&gt;"-",POSITIONCA1&lt;&gt;"-"),CONCATENATE(CHAR_A," has Persuasion dilemma with ",CHAR_C," in Position Mode"),IF((AND(LEFT(POSITIONCA1,1)&lt;&gt;SI_C1,DOUBTCA1="")),CONCATENATE(CHAR_A," has Persuasion dilemma with ",CHAR_C," in Threat Mode "),""))))))))</f>
        <v/>
      </c>
      <c r="S16" s="16" t="str">
        <f>IF(POSITIONCB1="","",IF(POSITIONC1="","No dilemma",IF(POSITIONCB1="-","No dilemma",IF(AND(POSITIONC1=SI_C1,POSITIONC1=POSITIONCB1,DOUBTCB1=""),"No dilemma",IF(AND(LEFT(POSITIONC1,1)=SI_C1,DOUBTCB1="?"),CONCATENATE(CHAR_B," has Trust dilemma with ",CHAR_C),IF(AND(POSITIONC1=SI_C1,DOUBTCB1="",LEFT(POSITIONC1,1)&lt;&gt;LEFT(POSITIONCB1,1),LEFT(POSITIONCB1,1)&lt;&gt;SI_C1,LEFT(POSITIONCB1,2)&lt;&gt;"?"),CONCATENATE(CHAR_B," has Persuasion dilemma with ",CHAR_C," in Position and Threat Mode"),IF(AND(DOUBTCB1="",LEFT(POSITIONC1,1)&lt;&gt;LEFT(POSITIONCB1,1), POSITIONCB1&lt;&gt;"-"),CONCATENATE(CHAR_B," has Persuasion dilemma with ",CHAR_C," in Position Mode"),IF((AND(LEFT(POSITIONCB1,1)&lt;&gt;SI_C1,DOUBTCB1="")),CONCATENATE(CHAR_B," has Persuasion dilemma with ",CHAR_C," in Threat Mode "),""))))))))</f>
        <v/>
      </c>
      <c r="T16" s="16" t="str">
        <f>IF(POSITIONC1="","",IF(POSITIONCA1="","",IF(AND(POSITIONC1=SI_C1,POSITIONC1=POSITIONCA1,DOUBTCA1=""),CONCATENATE("No dilemma with ",CHAR_A," AND "),IF(AND(DOUBTCA1="?",LEFT(POSITIONC1,1)&lt;&gt;SI_C1),CONCATENATE(CHAR_C," has Rejection dilemma with ",CHAR_A," in Threat Mode"),IF(AND(RIGHT(POSITIONC1,1)="?",DOUBTCA1=""),CONCATENATE(CHAR_C," has Rejection dilemma with ",CHAR_A," in Position Mode"),IF(AND(RIGHT(POSITIONC1,1)="?",DOUBTCA1="?"),CONCATENATE(CHAR_C," has Rejection dilemma with ",CHAR_A," in Position and Threat Mode"),"")))))&amp;IF(POSITIONC1="","",IF(POSITIONCB1="","",IF(AND(POSITIONC1=SI_C1,POSITIONC1=POSITIONCB1,DOUBTCB1=""),CONCATENATE("No dilemma with ",CHAR_B),IF(AND(DOUBTCB1="?",LEFT(POSITIONC1,1)&lt;&gt;SI_C1),CONCATENATE(" ALSO ",CHAR_C," has Rejection dilemma with ",CHAR_B," in Threat Mode"),IF(AND(RIGHT(POSITIONC1,1)="?",DOUBTCB1=""),CONCATENATE(" ALSO ",CHAR_C," has Rejection dilemma with ",CHAR_B," in Position Mode"),IF(AND(RIGHT(POSITIONC1,1)="?",DOUBTCB1="?"),CONCATENATE(" ALSO ",CHAR_C," has Rejection dilemma with ",CHAR_B," in Position and Threat Mode"),"")))))&amp;IF(POSITIONC1="","",IF(POSITIONCD1="","",IF(AND(POSITIONC1=SI_C1,POSITIONC1=POSITIONCD1,DOUBTCD1=""),CONCATENATE("No dilemma with ",CHAR_D),IF(AND(DOUBTCD1="?",LEFT(POSITIONC1,1)&lt;&gt;SI_C1),CONCATENATE(" ALSO ",CHAR_C," has Rejection dilemma with ",CHAR_D," in Threat Mode"),IF(AND(RIGHT(POSITIONC1,1)="?",DOUBTCD1=""),CONCATENATE(" ALSO ",CHAR_C," has Rejection dilemma with ",CHAR_D," in Position Mode"),IF(AND(RIGHT(POSITIONC1,1)="?",DOUBTAC1="?"),CONCATENATE(" ALSO ",CHAR_C," has Rejection dilemma with ",CHAR_D," in Position and Threat Mode"),""))))))))</f>
        <v/>
      </c>
      <c r="U16" s="16" t="str">
        <f>IF(POSITIONCD1="","",IF(POSITIONC1="","No dilemma",IF(POSITIONCD1="-","No dilemma",IF(AND(POSITIONC1=SI_C1,POSITIONC1=POSITIONCD1,DOUBTCD1=""),"No dilemma",IF(AND(LEFT(POSITIONC1,1)=SI_C1,DOUBTCD1="?"),CONCATENATE(CHAR_D," has Trust dilemma with ",CHAR_C),IF(AND(POSITIONC1=SI_C1,DOUBTCD1="",LEFT(POSITIONC1,1)&lt;&gt;LEFT(POSITIONCD1,1),LEFT(POSITIONCD1,1)&lt;&gt;SI_C1,LEFT(POSITIONCD1,2)&lt;&gt;"?"),CONCATENATE(CHAR_D," has Persuasion dilemma with ",CHAR_C," in Position and Threat Mode"),IF(AND(DOUBTCD1="",LEFT(POSITIONC1,1)&lt;&gt;LEFT(POSITIONCD1,1), POSITIONCD1&lt;&gt;"-"),CONCATENATE(CHAR_D," has Persuasion dilemma with ",CHAR_C," in Position Mode"),IF((AND(LEFT(POSITIONCD1,1)&lt;&gt;SI_C1,DOUBTCD1="")),CONCATENATE(CHAR_D," has Persuasion dilemma with ",CHAR_C," in Threat Mode "),""))))))))</f>
        <v/>
      </c>
    </row>
    <row r="17" spans="8:21" ht="23.25" x14ac:dyDescent="0.25">
      <c r="I17" s="7"/>
      <c r="J17" s="7"/>
      <c r="K17" s="7"/>
      <c r="L17" s="7"/>
      <c r="M17" s="7"/>
      <c r="N17" s="7"/>
      <c r="O17" s="7"/>
      <c r="P17" s="8"/>
      <c r="Q17" s="9"/>
      <c r="R17" s="16" t="str">
        <f>IF(POSITIONCA2="","",IF(POSITIONC2="","No dilemma",IF(POSITIONCA2="-","No dilemma",IF(AND(POSITIONC2=SI_C2,POSITIONC2=POSITIONCA2,DOUBTCA2=""),"No dilemma",IF(AND(LEFT(POSITIONC2,1)=SI_C2,DOUBTCA2="?"),CONCATENATE(CHAR_A," has Trust dilemma with ",CHAR_C),IF(AND(POSITIONC2=SI_C2,DOUBTCA2="",LEFT(POSITIONC2,1)&lt;&gt;LEFT(POSITIONCA2,1),LEFT(POSITIONCA2,1)&lt;&gt;SI_C2,LEFT(POSITIONCA2,2)&lt;&gt;"?"),CONCATENATE(CHAR_A," has Persuasion dilemma with ",CHAR_C," in Position and Threat Mode"),IF(AND(DOUBTCA2="",LEFT(POSITIONC2,1)&lt;&gt;LEFT(POSITIONCA2,1), POSITIONCA2&lt;&gt;"-"),CONCATENATE(CHAR_A," has Persuasion dilemma with ",CHAR_C," in Position Mode"),IF((AND(LEFT(POSITIONCA2,1)&lt;&gt;SI_C2,DOUBTCA2="")),CONCATENATE(CHAR_A," has Persuasion dilemma with ",CHAR_C," in Threat Mode "),""))))))))</f>
        <v/>
      </c>
      <c r="S17" s="16" t="str">
        <f>IF(POSITIONCB2="","",IF(POSITIONC2="","No dilemma",IF(POSITIONCB2="-","No dilemma",IF(AND(LEFT(POSITIONC2,1)=SI_C2,POSITIONC2=POSITIONCB2,DOUBTCB2=""),"No dilemma",IF(AND(POSITIONC2=SI_C2,DOUBTCB2="?"),CONCATENATE(CHAR_A," has Trust dilemma with ",CHAR_C),IF(AND(POSITIONC2=SI_C2,DOUBTCB2="",LEFT(POSITIONC2,1)&lt;&gt;LEFT(POSITIONCB2,1),LEFT(POSITIONCB2,1)&lt;&gt;SI_C2,LEFT(POSITIONCB2,2)&lt;&gt;"?"),CONCATENATE(CHAR_A," has Persuasion dilemma with ",CHAR_C," in Position and Threat Mode"),IF(AND(DOUBTCB2="",LEFT(POSITIONC2,1)&lt;&gt;LEFT(POSITIONCB2,1),POSITIONCB2&lt;&gt;"-"),CONCATENATE(CHAR_A," has Persuasion dilemma with ",CHAR_C," in Position Mode"),IF((AND(LEFT(POSITIONCB2,1)&lt;&gt;SI_C2,DOUBTCB2="")),CONCATENATE(CHAR_A," has Persuasion dilemma with ",CHAR_C," in Threat Mode "),""))))))))</f>
        <v/>
      </c>
      <c r="T17" s="16" t="str">
        <f>IF(POSITIONC2="","",IF(POSITIONCA2="","",IF(AND(POSITIONC2=SI_C2,POSITIONC2=POSITIONCA2,DOUBTCA2=""),CONCATENATE("No dilemma with ",CHAR_A," AND "),IF(AND(DOUBTCA2="?",LEFT(POSITIONC2,1)&lt;&gt;SI_C2),CONCATENATE(CHAR_C," has Rejection dilemma with ",CHAR_A," in Threat Mode"),IF(AND(RIGHT(POSITIONC2,1)="?",DOUBTCA2=""),CONCATENATE(CHAR_C," has Rejection dilemma with ",CHAR_A," in Position Mode"),IF(AND(RIGHT(POSITIONC2,1)="?",DOUBTCA2="?"),CONCATENATE(CHAR_C," has Rejection dilemma with ",CHAR_A," in Position and Threat Mode"),"")))))&amp;IF(POSITIONC2="","",IF(POSITIONCB2="","",IF(AND(POSITIONC2=SI_C2,POSITIONC2=POSITIONCB2,DOUBTCB2=""),CONCATENATE("No dilemma with ",CHAR_B),IF(AND(DOUBTCB2="?",LEFT(POSITIONC2,1)&lt;&gt;SI_C2),CONCATENATE(" ALSO ",CHAR_C," has Rejection dilemma with ",CHAR_B," in Threat Mode"),IF(AND(RIGHT(POSITIONC2,1)="?",DOUBTCB2=""),CONCATENATE(" ALSO ",CHAR_C," has Rejection dilemma with ",CHAR_B," in Position Mode"),IF(AND(RIGHT(POSITIONC2,1)="?",DOUBTCB2="?"),CONCATENATE(" ALSO ",CHAR_C," has Rejection dilemma with ",CHAR_B," in Position and Threat Mode"),"")))))&amp;IF(POSITIONC2="","",IF(POSITIONCD2="","",IF(AND(POSITIONC2=SI_C2,POSITIONC2=POSITIONCD2,DOUBTCD2=""),CONCATENATE("No dilemma with ",CHAR_D),IF(AND(DOUBTCD2="?",LEFT(POSITIONC2,1)&lt;&gt;SI_C2),CONCATENATE(" ALSO ",CHAR_C," has Rejection dilemma with ",CHAR_D," in Threat Mode"),IF(AND(RIGHT(POSITIONC2,1)="?",DOUBTCD2=""),CONCATENATE(" ALSO ",CHAR_C," has Rejection dilemma with ",CHAR_D," in Position Mode"),IF(AND(RIGHT(POSITIONC2,1)="?",DOUBTAC2="?"),CONCATENATE(" ALSO ",CHAR_C," has Rejection dilemma with ",CHAR_D," in Position and Threat Mode"),""))))))))</f>
        <v/>
      </c>
      <c r="U17" s="16" t="str">
        <f>IF(POSITIONCD2="","",IF(POSITIONC2="","No dilemma",IF(POSITIONCD2="-","No dilemma",IF(AND(POSITIONC2=SI_C2,POSITIONC2=POSITIONCD2,DOUBTCD2=""),"No dilemma",IF(AND(LEFT(POSITIONC2,1)=SI_C2,DOUBTCD2="?"),CONCATENATE(CHAR_D," has Trust dilemma with ",CHAR_C),IF(AND(POSITIONC2=SI_C2,DOUBTCD2="",LEFT(POSITIONC2,1)&lt;&gt;LEFT(POSITIONCD2,1),LEFT(POSITIONCD2,1)&lt;&gt;SI_C2,LEFT(POSITIONCD2,2)&lt;&gt;"?"),CONCATENATE(CHAR_D," has Persuasion dilemma with ",CHAR_C," in Position and Threat Mode"),IF(AND(DOUBTCD2="",LEFT(POSITIONC2,1)&lt;&gt;LEFT(POSITIONCD2,1), POSITIONCD2&lt;&gt;"-"),CONCATENATE(CHAR_D," has Persuasion dilemma with ",CHAR_C," in Position Mode"),IF((AND(LEFT(POSITIONCD2,1)&lt;&gt;SI_C2,DOUBTCD2="")),CONCATENATE(CHAR_D," has Persuasion dilemma with ",CHAR_C," in Threat Mode "),""))))))))</f>
        <v/>
      </c>
    </row>
    <row r="18" spans="8:21" ht="23.25" x14ac:dyDescent="0.3">
      <c r="H18" s="6"/>
      <c r="I18" s="8"/>
      <c r="J18" s="8"/>
      <c r="K18" s="8"/>
      <c r="L18" s="8"/>
      <c r="M18" s="8"/>
      <c r="N18" s="8"/>
      <c r="O18" s="8"/>
      <c r="P18" s="8"/>
      <c r="Q18" s="8"/>
      <c r="R18" s="4"/>
      <c r="S18" s="4"/>
      <c r="T18" s="4"/>
      <c r="U18" s="4"/>
    </row>
    <row r="19" spans="8:21" ht="23.25" x14ac:dyDescent="0.25">
      <c r="I19" s="7"/>
      <c r="J19" s="7"/>
      <c r="K19" s="7"/>
      <c r="L19" s="7"/>
      <c r="M19" s="7"/>
      <c r="N19" s="7"/>
      <c r="O19" s="7"/>
      <c r="P19" s="9"/>
      <c r="Q19" s="8"/>
      <c r="R19" s="16" t="str">
        <f>IF(POSITIONDA1="","",IF(POSITIOND1="","No dilemma",IF(POSITIONDA1="-","No dilemma",IF(AND(POSITIOND1=SI_D1,POSITIOND1=POSITIONDA1,DOUBTDA1=""),"No dilemma",IF(AND(LEFT(POSITIOND1,1)=SI_D1,DOUBTDA1="?"),CONCATENATE(CHAR_A," has Trust dilemma with ",CHAR_D),IF(AND(POSITIOND1=SI_D1,DOUBTDA1="",LEFT(POSITIOND1,1)&lt;&gt;LEFT(POSITIONDA1,1),LEFT(POSITIONDA1,1)&lt;&gt;SI_D1,LEFT(POSITIONDA1,2)&lt;&gt;"?"),CONCATENATE(CHAR_A," has Persuasion dilemma with ",CHAR_D," in Position and Threat Mode"),IF(AND(DOUBTDA1="",LEFT(POSITIOND1,1)&lt;&gt;LEFT(POSITIONDA1,1),POSITIONDA1&lt;&gt;"-"),CONCATENATE(CHAR_A," has Persuasion dilemma with ",CHAR_D," in Position Mode"),IF((AND(LEFT(POSITIONDA1,1)&lt;&gt;SI_D1,DOUBTDA1="")),CONCATENATE(CHAR_A," has Persuasion dilemma with ",CHAR_D," in Threat Mode "),""))))))))</f>
        <v/>
      </c>
      <c r="S19" s="16" t="str">
        <f>IF(POSITIONDB1="","",IF(POSITIOND1="","No dilemma",IF(POSITIONDB1="-","No dilemma",IF(AND(POSITIOND1=SI_D1,POSITIOND1=POSITIONDB1,DOUBTDB1=""),"No dilemma",IF(AND(LEFT(POSITIOND1,1)=SI_D1,DOUBTDB1="?"),CONCATENATE(CHAR_B," has Trust dilemma with ",CHAR_D),IF(AND(POSITIOND1=SI_D1,DOUBTDB1="",LEFT(POSITIOND1,1)&lt;&gt;LEFT(POSITIONDB1,1),LEFT(POSITIONDB1,1)&lt;&gt;SI_D1,LEFT(POSITIONDB1,2)&lt;&gt;"?"),CONCATENATE(CHAR_B," has Persuasion dilemma with ",CHAR_D," in Position and Threat Mode"),IF(AND(DOUBTDB1="",LEFT(POSITIOND1,1)&lt;&gt;LEFT(POSITIONDB1,1), POSITIONDB1&lt;&gt;"-"),CONCATENATE(CHAR_B," has Persuasion dilemma with ",CHAR_D," in Position Mode"),IF((AND(LEFT(POSITIONDB1,1)&lt;&gt;SI_D1,DOUBTDB1="")),CONCATENATE(CHAR_B," has Persuasion dilemma with ",CHAR_D," in Threat Mode "),""))))))))</f>
        <v/>
      </c>
      <c r="T19" s="16" t="str">
        <f>IF(POSITIONDC1="","",IF(POSITIOND1="","No dilemma",IF(POSITIONDC1="-","No dilemma",IF(AND(POSITIOND1=SI_D1,POSITIOND1=POSITIONDC1,DOUBTDC1=""),"No dilemma",IF(AND(LEFT(POSITIOND1,1)=SI_D1,DOUBTDC1="?"),CONCATENATE(CHAR_C," has Trust dilemma with ",CHAR_D),IF(AND(POSITIOND1=SI_D1,DOUBTDC1="",LEFT(POSITIOND1,1)&lt;&gt;LEFT(POSITIONDC1,1),LEFT(POSITIONDC1,1)&lt;&gt;SI_D1,LEFT(POSITIONDC1,2)&lt;&gt;"?"),CONCATENATE(CHAR_C," has Persuasion dilemma with ",CHAR_D," in Position and Threat Mode"),IF(AND(DOUBTDC1="",LEFT(POSITIOND1,1)&lt;&gt;LEFT(POSITIONDC1,1), POSITIONDC1&lt;&gt;"-"),CONCATENATE(CHAR_C," has Persuasion dilemma with ",CHAR_D," in Position Mode"),IF((AND(LEFT(POSITIONDC1,1)&lt;&gt;SI_D1,DOUBTDC1="")),CONCATENATE(CHAR_C," has Persuasion dilemma with ",CHAR_D," in Threat Mode "),""))))))))</f>
        <v/>
      </c>
      <c r="U19" s="2" t="str">
        <f>IF(POSITIOND1="","",IF(POSITIONDA1="","",IF(AND(POSITIOND1=SI_D1,POSITIOND1=POSITIONDA1,DOUBTDA1=""),CONCATENATE("No dilemma with ",CHAR_A," AND "),IF(AND(DOUBTDA1="?",LEFT(POSITIOND1,1)&lt;&gt;SI_D1),CONCATENATE(CHAR_D," has Rejection dilemma with ",CHAR_A," in Threat Mode"),IF(AND(RIGHT(POSITIOND1,1)="?",DOUBTDA1=""),CONCATENATE(CHAR_D," has Rejection dilemma with ",CHAR_A," in Position Mode"),IF(AND(RIGHT(POSITIOND1,1)="?",DOUBTDA1="?"),CONCATENATE(CHAR_D," has Rejection dilemma with ",CHAR_A," in Position and Threat Mode"),"")))))
&amp;IF(POSITIOND1="","",IF(POSITIONDB1="","",IF(AND(POSITIOND1=SI_D1,POSITIOND1=POSITIOND1,DOUBTDB1=""),CONCATENATE("No dilemma with ",CHAR_B),IF(AND(DOUBTDB1="?",LEFT(POSITIOND1,1)&lt;&gt;SI_D1),CONCATENATE(" ALSO ",CHAR_D," has Rejection dilemma with ",CHAR_B," in Threat Mode"),IF(AND(RIGHT(POSITIOND1,1)="?",DOUBTDB1=""),CONCATENATE(" ALSO ",CHAR_D," has Rejection dilemma with ",CHAR_B," in Position Mode"),IF(AND(RIGHT(POSITIOND1,1)="?",DOUBTDB1="?"),CONCATENATE(" ALSO ",CHAR_D," has Rejection dilemma with ",CHAR_B," in Position and Threat Mode"),"")))))
&amp;IF(POSITIOND1="","",IF(POSITIONDC1="","",IF(AND(POSITIOND1=SI_D1,POSITIOND1=POSITIOND1,DOUBTDC1=""),CONCATENATE("No dilemma with ",CHAR_C),IF(AND(DOUBTDC1="?",LEFT(POSITIOND1,1)&lt;&gt;SI_D1),CONCATENATE(" ALSO ",CHAR_D," has Rejection dilemma with ",CHAR_C," in Threat Mode"),IF(AND(RIGHT(POSITIOND1,1)="?",DOUBTDC1=""),CONCATENATE(" ALSO ",CHAR_D," has Rejection dilemma with ",CHAR_C," in Position Mode"),IF(AND(RIGHT(POSITIOND1,1)="?",DOUBTDC1="?"),CONCATENATE(" ALSO ",CHAR_D," has Rejection dilemma with ",CHAR_C," in Position and Threat Mode"),""))))))))</f>
        <v/>
      </c>
    </row>
    <row r="20" spans="8:21" ht="23.25" x14ac:dyDescent="0.25">
      <c r="I20" s="7"/>
      <c r="J20" s="7"/>
      <c r="K20" s="7"/>
      <c r="L20" s="7"/>
      <c r="M20" s="7"/>
      <c r="N20" s="7"/>
      <c r="O20" s="7"/>
      <c r="P20" s="9"/>
      <c r="Q20" s="8"/>
      <c r="R20" s="16" t="str">
        <f>IF(POSITIONDA2="","",IF(POSITIOND2="","No dilemma",IF(POSITIONDA2="-","No dilemma",IF(AND(POSITIOND2=SI_D2,POSITIOND2=POSITIONDA2,DOUBTDA2=""),"No dilemma",IF(AND(LEFT(POSITIOND2,1)=SI_D2,DOUBTDA2="?"),CONCATENATE(CHAR_A," has Trust dilemma with ",CHAR_D),IF(AND(POSITIOND2=SI_D2,DOUBTDA2="",LEFT(POSITIOND2,1)&lt;&gt;LEFT(POSITIONDA2,1),LEFT(POSITIONDA2,1)&lt;&gt;SI_D2,LEFT(POSITIONDA2,2)&lt;&gt;"?"),CONCATENATE(CHAR_A," has Persuasion dilemma with ",CHAR_D," in Position and Threat Mode"),IF(AND(DOUBTDA2="",LEFT(POSITIOND2,1)&lt;&gt;LEFT(POSITIONDA2,1), POSITIONDA2&lt;&gt;"-"),CONCATENATE(CHAR_A," has Persuasion dilemma with ",CHAR_D," in Position Mode"),IF((AND(LEFT(POSITIONDA2,1)&lt;&gt;SI_D2,DOUBTDA2="")),CONCATENATE(CHAR_A," has Persuasion dilemma with ",CHAR_D," in Threat Mode "),""))))))))</f>
        <v/>
      </c>
      <c r="S20" s="16" t="str">
        <f>IF(POSITIONDB2="","",IF(POSITIOND2="","No dilemma",IF(POSITIONDB2="-","No dilemma",IF(AND(POSITIOND2=SI_D2,POSITIOND2=POSITIONDB2,DOUBTDB2=""),"No dilemma",IF(AND(LEFT(POSITIOND2,1)=SI_D2,DOUBTDB2="?"),CONCATENATE(CHAR_B," has Trust dilemma with ",CHAR_D),IF(AND(POSITIOND2=SI_D2,DOUBTDB2="",LEFT(POSITIOND2,1)&lt;&gt;LEFT(POSITIONDB2,1),LEFT(POSITIONDB2,1)&lt;&gt;SI_D2,LEFT(POSITIONDB2,2)&lt;&gt;"?"),CONCATENATE(CHAR_B," has Persuasion dilemma with ",CHAR_D," in Position and Threat Mode"),IF(AND(DOUBTDB2="",LEFT(POSITIOND2,1)&lt;&gt;LEFT(POSITIONDB2,1), POSITIONDB2&lt;&gt;"-"),CONCATENATE(CHAR_B," has Persuasion dilemma with ",CHAR_B," in Position Mode"),IF((AND(LEFT(POSITIONDB2,1)&lt;&gt;SI_D2,DOUBTDB2="")),CONCATENATE(CHAR_B," has Persuasion dilemma with ",CHAR_D," in Threat Mode "),""))))))))</f>
        <v/>
      </c>
      <c r="T20" s="16" t="str">
        <f>IF(POSITIONDC2="","",IF(POSITIOND2="","No dilemma",IF(POSITIONDC2="-","No dilemma",IF(AND(POSITIOND2=SI_D2,POSITIOND2=POSITIONDC2,DOUBTDC2=""),"No dilemma",IF(AND(LEFT(POSITIOND2,1)=SI_D2,DOUBTDC2="?"),CONCATENATE(CHAR_C," has Trust dilemma with ",CHAR_D),IF(AND(POSITIOND2=SI_D2,DOUBTDC2="",LEFT(POSITIOND2,1)&lt;&gt;LEFT(POSITIONDC2,1),LEFT(POSITIONDC2,1)&lt;&gt;SI_D2,LEFT(POSITIONDC2,2)&lt;&gt;"?"),CONCATENATE(CHAR_C," has Persuasion dilemma with ",CHAR_D," in Position and Threat Mode"),IF(AND(DOUBTDC2="",LEFT(POSITIOND2,1)&lt;&gt;LEFT(POSITIONDC2,1), POSITIONDC2&lt;&gt;"-"),CONCATENATE(CHAR_C," has Persuasion dilemma with ",CHAR_C," in Position Mode"),IF((AND(LEFT(POSITIONDC2,1)&lt;&gt;SI_D2,DOUBTDC2="")),CONCATENATE(CHAR_C," has Persuasion dilemma with ",CHAR_D," in Threat Mode "),""))))))))</f>
        <v/>
      </c>
      <c r="U20" s="2" t="str">
        <f>IF(POSITIOND2="","",IF(POSITIONDA2="","",IF(AND(POSITIOND2=SI_D2,POSITIOND2=POSITIONDA2,DOUBTDA2=""),CONCATENATE("No dilemma with ",CHAR_A," AND "),IF(AND(DOUBTDA2="?",LEFT(POSITIOND2,1)&lt;&gt;SI_D2),CONCATENATE(CHAR_D," has Rejection dilemma with ",CHAR_A," in Threat Mode"),IF(AND(RIGHT(POSITIOND2,1)="?",DOUBTDA2=""),CONCATENATE(CHAR_D," has Rejection dilemma with ",CHAR_A," in Position Mode"),IF(AND(RIGHT(POSITIOND2,1)="?",DOUBTDA2="?"),CONCATENATE(CHAR_D," has Rejection dilemma with ",CHAR_A," in Position and Threat Mode"),"")))))&amp;IF(POSITIOND2="","",IF(POSITIONDB2="","",IF(AND(POSITIOND2=SI_D2,POSITIOND2=POSITIOND2,DOUBTDB2=""),CONCATENATE("No dilemma with ",CHAR_B),IF(AND(DOUBTDB2="?",LEFT(POSITIOND2,1)&lt;&gt;SI_D2),CONCATENATE(" ALSO ",CHAR_D," has Rejection dilemma with ",CHAR_B," in Threat Mode"),IF(AND(RIGHT(POSITIOND2,1)="?",DOUBTDB2=""),CONCATENATE(" ALSO ",CHAR_D," has Rejection dilemma with ",CHAR_B," in Position Mode"),IF(AND(RIGHT(POSITIOND2,1)="?",DOUBTDB2="?"),CONCATENATE(" ALSO ",CHAR_D," has Rejection dilemma with ",CHAR_B," in Position and Threat Mode"),"")))))&amp;IF(POSITIOND2="","",IF(POSITIONDC2="","",IF(AND(POSITIOND2=SI_D2,POSITIOND2=POSITIOND2,DOUBTDC2=""),CONCATENATE("No dilemma with ",CHAR_C),IF(AND(DOUBTDC1="?",LEFT(POSITIOND2,1)&lt;&gt;SI_D2),CONCATENATE(" ALSO ",CHAR_D," has Rejection dilemma with ",CHAR_C," in Threat Mode"),IF(AND(RIGHT(POSITIOND2,1)="?",DOUBTDC2=""),CONCATENATE(" ALSO ",CHAR_D," has Rejection dilemma with ",CHAR_C," in Position Mode"),IF(AND(RIGHT(POSITIOND2,1)="?",DOUBTDC2="?"),CONCATENATE(" ALSO ",CHAR_D," has Rejection dilemma with ",CHAR_C," in Position and Threat Mode"),""))))))))</f>
        <v/>
      </c>
    </row>
  </sheetData>
  <mergeCells count="4">
    <mergeCell ref="M7:M8"/>
    <mergeCell ref="I7:L7"/>
    <mergeCell ref="N7:Q7"/>
    <mergeCell ref="R7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F16F-8398-41FF-99F2-C7EBBDFA7BF0}">
  <dimension ref="A1"/>
  <sheetViews>
    <sheetView zoomScaleNormal="100" workbookViewId="0">
      <selection activeCell="B3" sqref="B3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68</vt:i4>
      </vt:variant>
    </vt:vector>
  </HeadingPairs>
  <TitlesOfParts>
    <vt:vector size="70" baseType="lpstr">
      <vt:lpstr>Option Board</vt:lpstr>
      <vt:lpstr>Result</vt:lpstr>
      <vt:lpstr>CHAR_A</vt:lpstr>
      <vt:lpstr>CHAR_B</vt:lpstr>
      <vt:lpstr>CHAR_C</vt:lpstr>
      <vt:lpstr>CHAR_D</vt:lpstr>
      <vt:lpstr>DoubtAB1</vt:lpstr>
      <vt:lpstr>DoubtAB2</vt:lpstr>
      <vt:lpstr>DOUBTAC1</vt:lpstr>
      <vt:lpstr>DOUBTAC2</vt:lpstr>
      <vt:lpstr>DOUBTAD1</vt:lpstr>
      <vt:lpstr>DOUBTAD2</vt:lpstr>
      <vt:lpstr>DoubtBA1</vt:lpstr>
      <vt:lpstr>DoubtBA2</vt:lpstr>
      <vt:lpstr>DOUBTBC1</vt:lpstr>
      <vt:lpstr>DOUBTBC2</vt:lpstr>
      <vt:lpstr>DOUBTBD1</vt:lpstr>
      <vt:lpstr>DOUBTBD2</vt:lpstr>
      <vt:lpstr>DOUBTCA1</vt:lpstr>
      <vt:lpstr>DOUBTCA2</vt:lpstr>
      <vt:lpstr>DOUBTCB1</vt:lpstr>
      <vt:lpstr>DOUBTCB2</vt:lpstr>
      <vt:lpstr>DOUBTCD1</vt:lpstr>
      <vt:lpstr>DOUBTCD2</vt:lpstr>
      <vt:lpstr>DOUBTDA1</vt:lpstr>
      <vt:lpstr>DOUBTDA2</vt:lpstr>
      <vt:lpstr>DOUBTDB1</vt:lpstr>
      <vt:lpstr>DOUBTDB2</vt:lpstr>
      <vt:lpstr>DOUBTDC1</vt:lpstr>
      <vt:lpstr>DOUBTDC2</vt:lpstr>
      <vt:lpstr>PositionA1</vt:lpstr>
      <vt:lpstr>PositionA2</vt:lpstr>
      <vt:lpstr>PositionAB1</vt:lpstr>
      <vt:lpstr>PositionAB2</vt:lpstr>
      <vt:lpstr>POSITIONAC1</vt:lpstr>
      <vt:lpstr>POSITIONAC2</vt:lpstr>
      <vt:lpstr>POSITIONAD1</vt:lpstr>
      <vt:lpstr>POSITIONAD2</vt:lpstr>
      <vt:lpstr>PositionB1</vt:lpstr>
      <vt:lpstr>PositionB2</vt:lpstr>
      <vt:lpstr>PositionBA1</vt:lpstr>
      <vt:lpstr>PositionBA2</vt:lpstr>
      <vt:lpstr>POSITIONBC1</vt:lpstr>
      <vt:lpstr>POSITIONBC2</vt:lpstr>
      <vt:lpstr>POSITIONBD1</vt:lpstr>
      <vt:lpstr>POSITIONBD2</vt:lpstr>
      <vt:lpstr>POSITIONC1</vt:lpstr>
      <vt:lpstr>POSITIONC2</vt:lpstr>
      <vt:lpstr>POSITIONCA1</vt:lpstr>
      <vt:lpstr>POSITIONCA2</vt:lpstr>
      <vt:lpstr>POSITIONCB1</vt:lpstr>
      <vt:lpstr>POSITIONCB2</vt:lpstr>
      <vt:lpstr>POSITIONCD1</vt:lpstr>
      <vt:lpstr>POSITIONCD2</vt:lpstr>
      <vt:lpstr>POSITIOND1</vt:lpstr>
      <vt:lpstr>POSITIOND2</vt:lpstr>
      <vt:lpstr>POSITIONDA1</vt:lpstr>
      <vt:lpstr>POSITIONDA2</vt:lpstr>
      <vt:lpstr>POSITIONDB1</vt:lpstr>
      <vt:lpstr>POSITIONDB2</vt:lpstr>
      <vt:lpstr>POSITIONDC1</vt:lpstr>
      <vt:lpstr>POSITIONDC2</vt:lpstr>
      <vt:lpstr>SI_A1</vt:lpstr>
      <vt:lpstr>SI_A2</vt:lpstr>
      <vt:lpstr>SI_B1</vt:lpstr>
      <vt:lpstr>SI_B2</vt:lpstr>
      <vt:lpstr>SI_C1</vt:lpstr>
      <vt:lpstr>SI_C2</vt:lpstr>
      <vt:lpstr>SI_D1</vt:lpstr>
      <vt:lpstr>SI_D2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Nugraha</dc:creator>
  <cp:lastModifiedBy>Ilham Nugraha</cp:lastModifiedBy>
  <dcterms:created xsi:type="dcterms:W3CDTF">2020-05-29T08:55:10Z</dcterms:created>
  <dcterms:modified xsi:type="dcterms:W3CDTF">2020-05-30T00:52:44Z</dcterms:modified>
</cp:coreProperties>
</file>