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defaultThemeVersion="124226"/>
  <bookViews>
    <workbookView xWindow="4995" yWindow="-330" windowWidth="15600" windowHeight="5385" tabRatio="495"/>
  </bookViews>
  <sheets>
    <sheet name="SOURCE" sheetId="59" r:id="rId1"/>
    <sheet name="SURYA SEMBADA DB" sheetId="56" state="hidden" r:id="rId2"/>
    <sheet name="AGUSTUS 2019" sheetId="58" r:id="rId3"/>
  </sheets>
  <definedNames>
    <definedName name="_xlnm._FilterDatabase" localSheetId="0" hidden="1">SOURCE!$A$6:$AL$30</definedName>
    <definedName name="_xlnm._FilterDatabase" localSheetId="1" hidden="1">'SURYA SEMBADA DB'!$A$6:$AL$18</definedName>
    <definedName name="_xlnm.Criteria" localSheetId="0">SOURCE!$A$6:$AL$6</definedName>
    <definedName name="_xlnm.Criteria" localSheetId="1">'SURYA SEMBADA DB'!$A$6:$AL$6</definedName>
    <definedName name="_xlnm.Print_Area" localSheetId="2">'AGUSTUS 2019'!$A$1:$G$92</definedName>
    <definedName name="_xlnm.Print_Area" localSheetId="0">SOURCE!$A$1:$AL$30</definedName>
    <definedName name="_xlnm.Print_Area" localSheetId="1">'SURYA SEMBADA DB'!$A$1:$AL$18</definedName>
    <definedName name="_xlnm.Print_Titles" localSheetId="0">SOURCE!$6:$6</definedName>
    <definedName name="_xlnm.Print_Titles" localSheetId="1">'SURYA SEMBADA DB'!$6:$6</definedName>
  </definedNames>
  <calcPr calcId="144525"/>
</workbook>
</file>

<file path=xl/calcChain.xml><?xml version="1.0" encoding="utf-8"?>
<calcChain xmlns="http://schemas.openxmlformats.org/spreadsheetml/2006/main">
  <c r="AA91" i="59" l="1"/>
  <c r="Q91" i="59"/>
  <c r="S91" i="59" s="1"/>
  <c r="AL91" i="59"/>
  <c r="Z91" i="59" l="1"/>
  <c r="F92" i="58"/>
  <c r="T91" i="59" s="1"/>
  <c r="X91" i="59" s="1"/>
  <c r="AA10" i="59"/>
  <c r="T10" i="59" s="1"/>
  <c r="X10" i="59" s="1"/>
  <c r="AA11" i="59"/>
  <c r="T11" i="59" s="1"/>
  <c r="X11" i="59" s="1"/>
  <c r="AA12" i="59"/>
  <c r="T12" i="59" s="1"/>
  <c r="X12" i="59" s="1"/>
  <c r="AA13" i="59"/>
  <c r="T13" i="59" s="1"/>
  <c r="X13" i="59" s="1"/>
  <c r="AA14" i="59"/>
  <c r="AA15" i="59"/>
  <c r="AA16" i="59"/>
  <c r="T16" i="59" s="1"/>
  <c r="X16" i="59" s="1"/>
  <c r="AA17" i="59"/>
  <c r="T17" i="59" s="1"/>
  <c r="X17" i="59" s="1"/>
  <c r="AA18" i="59"/>
  <c r="AA19" i="59"/>
  <c r="T19" i="59" s="1"/>
  <c r="X19" i="59" s="1"/>
  <c r="AA20" i="59"/>
  <c r="T20" i="59" s="1"/>
  <c r="X20" i="59" s="1"/>
  <c r="AA21" i="59"/>
  <c r="T21" i="59" s="1"/>
  <c r="X21" i="59" s="1"/>
  <c r="AA22" i="59"/>
  <c r="AA23" i="59"/>
  <c r="T23" i="59" s="1"/>
  <c r="X23" i="59" s="1"/>
  <c r="AA24" i="59"/>
  <c r="T24" i="59" s="1"/>
  <c r="X24" i="59" s="1"/>
  <c r="AA25" i="59"/>
  <c r="T25" i="59" s="1"/>
  <c r="X25" i="59" s="1"/>
  <c r="AA26" i="59"/>
  <c r="AA27" i="59"/>
  <c r="T27" i="59" s="1"/>
  <c r="X27" i="59" s="1"/>
  <c r="AA28" i="59"/>
  <c r="T28" i="59" s="1"/>
  <c r="X28" i="59" s="1"/>
  <c r="AA29" i="59"/>
  <c r="T29" i="59" s="1"/>
  <c r="X29" i="59" s="1"/>
  <c r="AA30" i="59"/>
  <c r="AA31" i="59"/>
  <c r="T31" i="59" s="1"/>
  <c r="X31" i="59" s="1"/>
  <c r="AA32" i="59"/>
  <c r="AA33" i="59"/>
  <c r="T33" i="59" s="1"/>
  <c r="X33" i="59" s="1"/>
  <c r="AA34" i="59"/>
  <c r="AA35" i="59"/>
  <c r="AA36" i="59"/>
  <c r="AA37" i="59"/>
  <c r="AA38" i="59"/>
  <c r="AA39" i="59"/>
  <c r="AA40" i="59"/>
  <c r="AA41" i="59"/>
  <c r="AA42" i="59"/>
  <c r="AA43" i="59"/>
  <c r="AA44" i="59"/>
  <c r="AA45" i="59"/>
  <c r="AA46" i="59"/>
  <c r="AA47" i="59"/>
  <c r="AA48" i="59"/>
  <c r="AA49" i="59"/>
  <c r="AA50" i="59"/>
  <c r="AA51" i="59"/>
  <c r="AA52" i="59"/>
  <c r="AA53" i="59"/>
  <c r="AA54" i="59"/>
  <c r="AA55" i="59"/>
  <c r="AA56" i="59"/>
  <c r="T56" i="59" s="1"/>
  <c r="X56" i="59" s="1"/>
  <c r="AA57" i="59"/>
  <c r="T57" i="59" s="1"/>
  <c r="X57" i="59" s="1"/>
  <c r="AA58" i="59"/>
  <c r="AA59" i="59"/>
  <c r="T59" i="59" s="1"/>
  <c r="X59" i="59" s="1"/>
  <c r="AA60" i="59"/>
  <c r="T60" i="59" s="1"/>
  <c r="X60" i="59" s="1"/>
  <c r="AA61" i="59"/>
  <c r="AD61" i="59" s="1"/>
  <c r="AE61" i="59" s="1"/>
  <c r="AA62" i="59"/>
  <c r="AA63" i="59"/>
  <c r="T63" i="59" s="1"/>
  <c r="X63" i="59" s="1"/>
  <c r="AA64" i="59"/>
  <c r="AD64" i="59" s="1"/>
  <c r="AE64" i="59" s="1"/>
  <c r="AA65" i="59"/>
  <c r="AD65" i="59" s="1"/>
  <c r="AE65" i="59" s="1"/>
  <c r="AA66" i="59"/>
  <c r="AA67" i="59"/>
  <c r="T67" i="59" s="1"/>
  <c r="X67" i="59" s="1"/>
  <c r="AA68" i="59"/>
  <c r="T68" i="59" s="1"/>
  <c r="X68" i="59" s="1"/>
  <c r="AA69" i="59"/>
  <c r="T69" i="59" s="1"/>
  <c r="X69" i="59" s="1"/>
  <c r="AA70" i="59"/>
  <c r="AA71" i="59"/>
  <c r="T71" i="59" s="1"/>
  <c r="X71" i="59" s="1"/>
  <c r="AA72" i="59"/>
  <c r="T72" i="59" s="1"/>
  <c r="X72" i="59" s="1"/>
  <c r="AA73" i="59"/>
  <c r="T73" i="59" s="1"/>
  <c r="X73" i="59" s="1"/>
  <c r="AA74" i="59"/>
  <c r="AA75" i="59"/>
  <c r="AA76" i="59"/>
  <c r="T76" i="59" s="1"/>
  <c r="X76" i="59" s="1"/>
  <c r="AA77" i="59"/>
  <c r="T77" i="59" s="1"/>
  <c r="X77" i="59" s="1"/>
  <c r="AA78" i="59"/>
  <c r="AA79" i="59"/>
  <c r="T79" i="59" s="1"/>
  <c r="X79" i="59" s="1"/>
  <c r="AA80" i="59"/>
  <c r="T80" i="59" s="1"/>
  <c r="X80" i="59" s="1"/>
  <c r="AA81" i="59"/>
  <c r="T81" i="59" s="1"/>
  <c r="X81" i="59" s="1"/>
  <c r="AA82" i="59"/>
  <c r="AA83" i="59"/>
  <c r="AA84" i="59"/>
  <c r="T84" i="59" s="1"/>
  <c r="X84" i="59" s="1"/>
  <c r="AA85" i="59"/>
  <c r="T85" i="59" s="1"/>
  <c r="X85" i="59" s="1"/>
  <c r="AA86" i="59"/>
  <c r="AA87" i="59"/>
  <c r="T87" i="59" s="1"/>
  <c r="X87" i="59" s="1"/>
  <c r="AA88" i="59"/>
  <c r="T88" i="59" s="1"/>
  <c r="X88" i="59" s="1"/>
  <c r="AA89" i="59"/>
  <c r="T89" i="59" s="1"/>
  <c r="X89" i="59" s="1"/>
  <c r="AA90" i="59"/>
  <c r="AA9" i="59"/>
  <c r="T9" i="59" s="1"/>
  <c r="X9" i="59" s="1"/>
  <c r="Q9" i="59"/>
  <c r="AL57" i="59"/>
  <c r="Q57" i="59"/>
  <c r="S57" i="59" s="1"/>
  <c r="AL56" i="59"/>
  <c r="Q56" i="59"/>
  <c r="S56" i="59" s="1"/>
  <c r="AL55" i="59"/>
  <c r="T55" i="59"/>
  <c r="X55" i="59" s="1"/>
  <c r="Q55" i="59"/>
  <c r="S55" i="59" s="1"/>
  <c r="AL90" i="59"/>
  <c r="T90" i="59"/>
  <c r="X90" i="59" s="1"/>
  <c r="Q90" i="59"/>
  <c r="S90" i="59" s="1"/>
  <c r="AL89" i="59"/>
  <c r="Q89" i="59"/>
  <c r="S89" i="59" s="1"/>
  <c r="AL88" i="59"/>
  <c r="Q88" i="59"/>
  <c r="S88" i="59" s="1"/>
  <c r="AL87" i="59"/>
  <c r="Q87" i="59"/>
  <c r="S87" i="59" s="1"/>
  <c r="AL86" i="59"/>
  <c r="T86" i="59"/>
  <c r="X86" i="59" s="1"/>
  <c r="Q86" i="59"/>
  <c r="S86" i="59" s="1"/>
  <c r="AL85" i="59"/>
  <c r="Q85" i="59"/>
  <c r="S85" i="59" s="1"/>
  <c r="AL84" i="59"/>
  <c r="Q84" i="59"/>
  <c r="S84" i="59" s="1"/>
  <c r="AL83" i="59"/>
  <c r="T83" i="59"/>
  <c r="X83" i="59" s="1"/>
  <c r="Q83" i="59"/>
  <c r="S83" i="59" s="1"/>
  <c r="AL82" i="59"/>
  <c r="T82" i="59"/>
  <c r="X82" i="59" s="1"/>
  <c r="Q82" i="59"/>
  <c r="S82" i="59" s="1"/>
  <c r="AL81" i="59"/>
  <c r="Q81" i="59"/>
  <c r="S81" i="59" s="1"/>
  <c r="AL80" i="59"/>
  <c r="Q80" i="59"/>
  <c r="S80" i="59" s="1"/>
  <c r="AL79" i="59"/>
  <c r="Q79" i="59"/>
  <c r="S79" i="59" s="1"/>
  <c r="AL78" i="59"/>
  <c r="T78" i="59"/>
  <c r="X78" i="59" s="1"/>
  <c r="Q78" i="59"/>
  <c r="S78" i="59" s="1"/>
  <c r="AL77" i="59"/>
  <c r="Q77" i="59"/>
  <c r="S77" i="59" s="1"/>
  <c r="AL76" i="59"/>
  <c r="Q76" i="59"/>
  <c r="S76" i="59" s="1"/>
  <c r="AL75" i="59"/>
  <c r="T75" i="59"/>
  <c r="X75" i="59" s="1"/>
  <c r="Q75" i="59"/>
  <c r="S75" i="59" s="1"/>
  <c r="AL74" i="59"/>
  <c r="T74" i="59"/>
  <c r="X74" i="59" s="1"/>
  <c r="Q74" i="59"/>
  <c r="S74" i="59" s="1"/>
  <c r="AL73" i="59"/>
  <c r="Q73" i="59"/>
  <c r="S73" i="59" s="1"/>
  <c r="AL72" i="59"/>
  <c r="Q72" i="59"/>
  <c r="S72" i="59" s="1"/>
  <c r="AL71" i="59"/>
  <c r="Q71" i="59"/>
  <c r="S71" i="59" s="1"/>
  <c r="AL70" i="59"/>
  <c r="T70" i="59"/>
  <c r="X70" i="59" s="1"/>
  <c r="Q70" i="59"/>
  <c r="S70" i="59" s="1"/>
  <c r="AL69" i="59"/>
  <c r="Q69" i="59"/>
  <c r="S69" i="59" s="1"/>
  <c r="AL68" i="59"/>
  <c r="Q68" i="59"/>
  <c r="S68" i="59" s="1"/>
  <c r="AL67" i="59"/>
  <c r="AD67" i="59"/>
  <c r="AE67" i="59" s="1"/>
  <c r="Q67" i="59"/>
  <c r="S67" i="59" s="1"/>
  <c r="Z67" i="59" s="1"/>
  <c r="AL66" i="59"/>
  <c r="AD66" i="59"/>
  <c r="AE66" i="59" s="1"/>
  <c r="Z66" i="59"/>
  <c r="T66" i="59"/>
  <c r="X66" i="59" s="1"/>
  <c r="Q66" i="59"/>
  <c r="S66" i="59" s="1"/>
  <c r="AL65" i="59"/>
  <c r="Z65" i="59"/>
  <c r="Q65" i="59"/>
  <c r="S65" i="59" s="1"/>
  <c r="AL64" i="59"/>
  <c r="Z64" i="59"/>
  <c r="T64" i="59"/>
  <c r="X64" i="59" s="1"/>
  <c r="Q64" i="59"/>
  <c r="S64" i="59" s="1"/>
  <c r="AL63" i="59"/>
  <c r="AD63" i="59"/>
  <c r="AE63" i="59" s="1"/>
  <c r="Z63" i="59"/>
  <c r="Q63" i="59"/>
  <c r="S63" i="59" s="1"/>
  <c r="AL62" i="59"/>
  <c r="AD62" i="59"/>
  <c r="AE62" i="59" s="1"/>
  <c r="Z62" i="59"/>
  <c r="T62" i="59"/>
  <c r="X62" i="59" s="1"/>
  <c r="Q62" i="59"/>
  <c r="S62" i="59" s="1"/>
  <c r="AL61" i="59"/>
  <c r="Z61" i="59"/>
  <c r="Q61" i="59"/>
  <c r="S61" i="59" s="1"/>
  <c r="AL60" i="59"/>
  <c r="Q60" i="59"/>
  <c r="S60" i="59" s="1"/>
  <c r="AD60" i="59" s="1"/>
  <c r="AE60" i="59" s="1"/>
  <c r="AL59" i="59"/>
  <c r="Q59" i="59"/>
  <c r="S59" i="59" s="1"/>
  <c r="AL33" i="59"/>
  <c r="S33" i="59"/>
  <c r="Q33" i="59"/>
  <c r="AL32" i="59"/>
  <c r="T32" i="59"/>
  <c r="X32" i="59" s="1"/>
  <c r="Q32" i="59"/>
  <c r="S32" i="59" s="1"/>
  <c r="AL31" i="59"/>
  <c r="S31" i="59"/>
  <c r="Q31" i="59"/>
  <c r="AL30" i="59"/>
  <c r="T30" i="59"/>
  <c r="X30" i="59" s="1"/>
  <c r="Q30" i="59"/>
  <c r="S30" i="59" s="1"/>
  <c r="AL29" i="59"/>
  <c r="S29" i="59"/>
  <c r="Q29" i="59"/>
  <c r="AL28" i="59"/>
  <c r="Q28" i="59"/>
  <c r="S28" i="59" s="1"/>
  <c r="AL27" i="59"/>
  <c r="S27" i="59"/>
  <c r="Q27" i="59"/>
  <c r="AL26" i="59"/>
  <c r="T26" i="59"/>
  <c r="X26" i="59" s="1"/>
  <c r="Q26" i="59"/>
  <c r="S26" i="59" s="1"/>
  <c r="AL25" i="59"/>
  <c r="S25" i="59"/>
  <c r="Q25" i="59"/>
  <c r="AL24" i="59"/>
  <c r="Q24" i="59"/>
  <c r="S24" i="59" s="1"/>
  <c r="AL23" i="59"/>
  <c r="S23" i="59"/>
  <c r="Q23" i="59"/>
  <c r="AL22" i="59"/>
  <c r="T22" i="59"/>
  <c r="Q22" i="59"/>
  <c r="S22" i="59" s="1"/>
  <c r="Z22" i="59" s="1"/>
  <c r="AL21" i="59"/>
  <c r="Q21" i="59"/>
  <c r="S21" i="59" s="1"/>
  <c r="AL20" i="59"/>
  <c r="Q20" i="59"/>
  <c r="S20" i="59" s="1"/>
  <c r="AL19" i="59"/>
  <c r="Q19" i="59"/>
  <c r="S19" i="59" s="1"/>
  <c r="AL18" i="59"/>
  <c r="T18" i="59"/>
  <c r="X18" i="59" s="1"/>
  <c r="Q18" i="59"/>
  <c r="S18" i="59" s="1"/>
  <c r="Z18" i="59" s="1"/>
  <c r="AL17" i="59"/>
  <c r="Q17" i="59"/>
  <c r="S17" i="59" s="1"/>
  <c r="AL16" i="59"/>
  <c r="Q16" i="59"/>
  <c r="S16" i="59" s="1"/>
  <c r="AL15" i="59"/>
  <c r="T15" i="59"/>
  <c r="X15" i="59" s="1"/>
  <c r="Q15" i="59"/>
  <c r="S15" i="59" s="1"/>
  <c r="AL14" i="59"/>
  <c r="T14" i="59"/>
  <c r="X14" i="59" s="1"/>
  <c r="Q14" i="59"/>
  <c r="S14" i="59" s="1"/>
  <c r="Z14" i="59" s="1"/>
  <c r="AL13" i="59"/>
  <c r="Q13" i="59"/>
  <c r="S13" i="59" s="1"/>
  <c r="AL12" i="59"/>
  <c r="Q12" i="59"/>
  <c r="S12" i="59" s="1"/>
  <c r="AL11" i="59"/>
  <c r="Q11" i="59"/>
  <c r="S11" i="59" s="1"/>
  <c r="AL10" i="59"/>
  <c r="Q10" i="59"/>
  <c r="S10" i="59" s="1"/>
  <c r="Z10" i="59" s="1"/>
  <c r="AL9" i="59"/>
  <c r="S9" i="59"/>
  <c r="AD59" i="59" l="1"/>
  <c r="AE59" i="59" s="1"/>
  <c r="U91" i="59"/>
  <c r="W91" i="59" s="1"/>
  <c r="AD91" i="59"/>
  <c r="AE91" i="59" s="1"/>
  <c r="AB91" i="59"/>
  <c r="AC91" i="59" s="1"/>
  <c r="AM91" i="59" s="1"/>
  <c r="G91" i="58" s="1"/>
  <c r="T61" i="59"/>
  <c r="X61" i="59" s="1"/>
  <c r="T65" i="59"/>
  <c r="X65" i="59" s="1"/>
  <c r="U73" i="59"/>
  <c r="W73" i="59" s="1"/>
  <c r="U77" i="59"/>
  <c r="W77" i="59" s="1"/>
  <c r="AD16" i="59"/>
  <c r="AD20" i="59"/>
  <c r="U69" i="59"/>
  <c r="W69" i="59" s="1"/>
  <c r="AD12" i="59"/>
  <c r="AE12" i="59" s="1"/>
  <c r="U71" i="59"/>
  <c r="W71" i="59" s="1"/>
  <c r="U75" i="59"/>
  <c r="W75" i="59" s="1"/>
  <c r="U79" i="59"/>
  <c r="W79" i="59" s="1"/>
  <c r="Z60" i="59"/>
  <c r="Z59" i="59"/>
  <c r="U59" i="59"/>
  <c r="U16" i="59"/>
  <c r="W16" i="59" s="1"/>
  <c r="U26" i="59"/>
  <c r="W26" i="59" s="1"/>
  <c r="U30" i="59"/>
  <c r="W30" i="59" s="1"/>
  <c r="U12" i="59"/>
  <c r="W12" i="59" s="1"/>
  <c r="AD55" i="59"/>
  <c r="U55" i="59"/>
  <c r="W55" i="59" s="1"/>
  <c r="Z55" i="59"/>
  <c r="U56" i="59"/>
  <c r="W56" i="59" s="1"/>
  <c r="AD56" i="59"/>
  <c r="Z56" i="59"/>
  <c r="U57" i="59"/>
  <c r="W57" i="59" s="1"/>
  <c r="AD57" i="59"/>
  <c r="Z57" i="59"/>
  <c r="U86" i="59"/>
  <c r="W86" i="59" s="1"/>
  <c r="AD86" i="59"/>
  <c r="Z86" i="59"/>
  <c r="U87" i="59"/>
  <c r="W87" i="59" s="1"/>
  <c r="AD87" i="59"/>
  <c r="Z87" i="59"/>
  <c r="U90" i="59"/>
  <c r="W90" i="59" s="1"/>
  <c r="AD90" i="59"/>
  <c r="Z90" i="59"/>
  <c r="U85" i="59"/>
  <c r="W85" i="59" s="1"/>
  <c r="AD85" i="59"/>
  <c r="Z85" i="59"/>
  <c r="U89" i="59"/>
  <c r="W89" i="59" s="1"/>
  <c r="Z89" i="59"/>
  <c r="AD89" i="59"/>
  <c r="Z88" i="59"/>
  <c r="U88" i="59"/>
  <c r="W88" i="59" s="1"/>
  <c r="AD88" i="59"/>
  <c r="Z84" i="59"/>
  <c r="U84" i="59"/>
  <c r="W84" i="59" s="1"/>
  <c r="AD84" i="59"/>
  <c r="AD73" i="59"/>
  <c r="AD75" i="59"/>
  <c r="U81" i="59"/>
  <c r="W81" i="59" s="1"/>
  <c r="AD81" i="59"/>
  <c r="Z81" i="59"/>
  <c r="AD71" i="59"/>
  <c r="AD77" i="59"/>
  <c r="AD79" i="59"/>
  <c r="U82" i="59"/>
  <c r="W82" i="59" s="1"/>
  <c r="AD82" i="59"/>
  <c r="Z82" i="59"/>
  <c r="W59" i="59"/>
  <c r="U60" i="59"/>
  <c r="W60" i="59" s="1"/>
  <c r="U61" i="59"/>
  <c r="W61" i="59" s="1"/>
  <c r="U62" i="59"/>
  <c r="W62" i="59" s="1"/>
  <c r="U63" i="59"/>
  <c r="W63" i="59" s="1"/>
  <c r="U64" i="59"/>
  <c r="W64" i="59" s="1"/>
  <c r="U65" i="59"/>
  <c r="W65" i="59" s="1"/>
  <c r="U66" i="59"/>
  <c r="W66" i="59" s="1"/>
  <c r="U67" i="59"/>
  <c r="W67" i="59" s="1"/>
  <c r="U68" i="59"/>
  <c r="W68" i="59" s="1"/>
  <c r="AD68" i="59"/>
  <c r="Z68" i="59"/>
  <c r="Z69" i="59"/>
  <c r="U70" i="59"/>
  <c r="W70" i="59" s="1"/>
  <c r="AD70" i="59"/>
  <c r="Z70" i="59"/>
  <c r="Z71" i="59"/>
  <c r="U72" i="59"/>
  <c r="W72" i="59" s="1"/>
  <c r="AD72" i="59"/>
  <c r="Z72" i="59"/>
  <c r="Z73" i="59"/>
  <c r="U74" i="59"/>
  <c r="W74" i="59" s="1"/>
  <c r="AD74" i="59"/>
  <c r="Z74" i="59"/>
  <c r="Z75" i="59"/>
  <c r="U76" i="59"/>
  <c r="W76" i="59" s="1"/>
  <c r="AD76" i="59"/>
  <c r="Z76" i="59"/>
  <c r="Z77" i="59"/>
  <c r="U78" i="59"/>
  <c r="W78" i="59" s="1"/>
  <c r="AD78" i="59"/>
  <c r="Z78" i="59"/>
  <c r="Z79" i="59"/>
  <c r="U80" i="59"/>
  <c r="W80" i="59" s="1"/>
  <c r="AD80" i="59"/>
  <c r="Z80" i="59"/>
  <c r="AD69" i="59"/>
  <c r="U83" i="59"/>
  <c r="W83" i="59" s="1"/>
  <c r="AD83" i="59"/>
  <c r="Z83" i="59"/>
  <c r="AB59" i="59"/>
  <c r="AC59" i="59" s="1"/>
  <c r="AM59" i="59" s="1"/>
  <c r="G59" i="58" s="1"/>
  <c r="AB60" i="59"/>
  <c r="AC60" i="59" s="1"/>
  <c r="AM60" i="59" s="1"/>
  <c r="G60" i="58" s="1"/>
  <c r="AB61" i="59"/>
  <c r="AC61" i="59" s="1"/>
  <c r="AM61" i="59" s="1"/>
  <c r="G61" i="58" s="1"/>
  <c r="AB62" i="59"/>
  <c r="AC62" i="59" s="1"/>
  <c r="AM62" i="59" s="1"/>
  <c r="G62" i="58" s="1"/>
  <c r="AB63" i="59"/>
  <c r="AC63" i="59" s="1"/>
  <c r="AM63" i="59" s="1"/>
  <c r="G63" i="58" s="1"/>
  <c r="AB64" i="59"/>
  <c r="AC64" i="59" s="1"/>
  <c r="AM64" i="59" s="1"/>
  <c r="G64" i="58" s="1"/>
  <c r="AB65" i="59"/>
  <c r="AC65" i="59" s="1"/>
  <c r="AM65" i="59" s="1"/>
  <c r="G65" i="58" s="1"/>
  <c r="AB66" i="59"/>
  <c r="AC66" i="59" s="1"/>
  <c r="AM66" i="59" s="1"/>
  <c r="G66" i="58" s="1"/>
  <c r="AB67" i="59"/>
  <c r="AC67" i="59" s="1"/>
  <c r="AM67" i="59" s="1"/>
  <c r="G67" i="58" s="1"/>
  <c r="AB16" i="59"/>
  <c r="AC16" i="59" s="1"/>
  <c r="AM16" i="59" s="1"/>
  <c r="G16" i="58" s="1"/>
  <c r="AE16" i="59"/>
  <c r="U9" i="59"/>
  <c r="W9" i="59" s="1"/>
  <c r="AD9" i="59"/>
  <c r="Z9" i="59"/>
  <c r="U17" i="59"/>
  <c r="W17" i="59" s="1"/>
  <c r="AD17" i="59"/>
  <c r="Z17" i="59"/>
  <c r="AB20" i="59"/>
  <c r="AC20" i="59" s="1"/>
  <c r="AM20" i="59" s="1"/>
  <c r="G20" i="58" s="1"/>
  <c r="AE20" i="59"/>
  <c r="U15" i="59"/>
  <c r="W15" i="59" s="1"/>
  <c r="AD15" i="59"/>
  <c r="Z15" i="59"/>
  <c r="U21" i="59"/>
  <c r="W21" i="59" s="1"/>
  <c r="AD21" i="59"/>
  <c r="Z21" i="59"/>
  <c r="U11" i="59"/>
  <c r="W11" i="59" s="1"/>
  <c r="AD11" i="59"/>
  <c r="Z11" i="59"/>
  <c r="U19" i="59"/>
  <c r="W19" i="59" s="1"/>
  <c r="AD19" i="59"/>
  <c r="Z19" i="59"/>
  <c r="U13" i="59"/>
  <c r="W13" i="59" s="1"/>
  <c r="AD13" i="59"/>
  <c r="Z13" i="59"/>
  <c r="X22" i="59"/>
  <c r="U22" i="59"/>
  <c r="W22" i="59" s="1"/>
  <c r="U10" i="59"/>
  <c r="W10" i="59" s="1"/>
  <c r="Z12" i="59"/>
  <c r="U14" i="59"/>
  <c r="W14" i="59" s="1"/>
  <c r="Z16" i="59"/>
  <c r="U18" i="59"/>
  <c r="W18" i="59" s="1"/>
  <c r="U20" i="59"/>
  <c r="W20" i="59" s="1"/>
  <c r="AD24" i="59"/>
  <c r="Z24" i="59"/>
  <c r="U29" i="59"/>
  <c r="W29" i="59" s="1"/>
  <c r="AD29" i="59"/>
  <c r="Z29" i="59"/>
  <c r="AD32" i="59"/>
  <c r="Z32" i="59"/>
  <c r="AD10" i="59"/>
  <c r="AD14" i="59"/>
  <c r="AD18" i="59"/>
  <c r="Z20" i="59"/>
  <c r="AD22" i="59"/>
  <c r="U23" i="59"/>
  <c r="W23" i="59" s="1"/>
  <c r="AD23" i="59"/>
  <c r="Z23" i="59"/>
  <c r="U24" i="59"/>
  <c r="W24" i="59" s="1"/>
  <c r="AD26" i="59"/>
  <c r="Z26" i="59"/>
  <c r="U31" i="59"/>
  <c r="W31" i="59" s="1"/>
  <c r="AD31" i="59"/>
  <c r="Z31" i="59"/>
  <c r="U32" i="59"/>
  <c r="W32" i="59" s="1"/>
  <c r="U33" i="59"/>
  <c r="W33" i="59" s="1"/>
  <c r="AD33" i="59"/>
  <c r="Z33" i="59"/>
  <c r="U25" i="59"/>
  <c r="W25" i="59" s="1"/>
  <c r="AD25" i="59"/>
  <c r="Z25" i="59"/>
  <c r="AD28" i="59"/>
  <c r="Z28" i="59"/>
  <c r="U27" i="59"/>
  <c r="W27" i="59" s="1"/>
  <c r="AD27" i="59"/>
  <c r="Z27" i="59"/>
  <c r="U28" i="59"/>
  <c r="W28" i="59" s="1"/>
  <c r="AD30" i="59"/>
  <c r="Z30" i="59"/>
  <c r="AB12" i="59" l="1"/>
  <c r="AC12" i="59" s="1"/>
  <c r="AM12" i="59" s="1"/>
  <c r="G12" i="58" s="1"/>
  <c r="AB57" i="59"/>
  <c r="AC57" i="59" s="1"/>
  <c r="AM57" i="59" s="1"/>
  <c r="G57" i="58" s="1"/>
  <c r="AE57" i="59"/>
  <c r="AE56" i="59"/>
  <c r="AB56" i="59"/>
  <c r="AC56" i="59" s="1"/>
  <c r="AM56" i="59" s="1"/>
  <c r="G56" i="58" s="1"/>
  <c r="AB55" i="59"/>
  <c r="AC55" i="59" s="1"/>
  <c r="AM55" i="59" s="1"/>
  <c r="G55" i="58" s="1"/>
  <c r="AE55" i="59"/>
  <c r="AB90" i="59"/>
  <c r="AC90" i="59" s="1"/>
  <c r="AM90" i="59" s="1"/>
  <c r="G90" i="58" s="1"/>
  <c r="AE90" i="59"/>
  <c r="AE89" i="59"/>
  <c r="AB89" i="59"/>
  <c r="AC89" i="59" s="1"/>
  <c r="AM89" i="59" s="1"/>
  <c r="G89" i="58" s="1"/>
  <c r="AE85" i="59"/>
  <c r="AB85" i="59"/>
  <c r="AC85" i="59" s="1"/>
  <c r="AM85" i="59" s="1"/>
  <c r="G85" i="58" s="1"/>
  <c r="AB88" i="59"/>
  <c r="AC88" i="59" s="1"/>
  <c r="AM88" i="59" s="1"/>
  <c r="G88" i="58" s="1"/>
  <c r="AE88" i="59"/>
  <c r="AB86" i="59"/>
  <c r="AC86" i="59" s="1"/>
  <c r="AM86" i="59" s="1"/>
  <c r="G86" i="58" s="1"/>
  <c r="AE86" i="59"/>
  <c r="AE87" i="59"/>
  <c r="AB87" i="59"/>
  <c r="AC87" i="59" s="1"/>
  <c r="AM87" i="59" s="1"/>
  <c r="G87" i="58" s="1"/>
  <c r="AB84" i="59"/>
  <c r="AC84" i="59" s="1"/>
  <c r="AM84" i="59" s="1"/>
  <c r="G84" i="58" s="1"/>
  <c r="AE84" i="59"/>
  <c r="AB81" i="59"/>
  <c r="AC81" i="59" s="1"/>
  <c r="AM81" i="59" s="1"/>
  <c r="G81" i="58" s="1"/>
  <c r="AE81" i="59"/>
  <c r="AB77" i="59"/>
  <c r="AC77" i="59" s="1"/>
  <c r="AM77" i="59" s="1"/>
  <c r="G77" i="58" s="1"/>
  <c r="AE77" i="59"/>
  <c r="AB79" i="59"/>
  <c r="AC79" i="59" s="1"/>
  <c r="AM79" i="59" s="1"/>
  <c r="G79" i="58" s="1"/>
  <c r="AE79" i="59"/>
  <c r="AB83" i="59"/>
  <c r="AC83" i="59" s="1"/>
  <c r="AM83" i="59" s="1"/>
  <c r="G83" i="58" s="1"/>
  <c r="AE83" i="59"/>
  <c r="AE80" i="59"/>
  <c r="AB80" i="59"/>
  <c r="AC80" i="59" s="1"/>
  <c r="AM80" i="59" s="1"/>
  <c r="G80" i="58" s="1"/>
  <c r="AE78" i="59"/>
  <c r="AB78" i="59"/>
  <c r="AC78" i="59" s="1"/>
  <c r="AM78" i="59" s="1"/>
  <c r="G78" i="58" s="1"/>
  <c r="AE76" i="59"/>
  <c r="AB76" i="59"/>
  <c r="AC76" i="59" s="1"/>
  <c r="AM76" i="59" s="1"/>
  <c r="G76" i="58" s="1"/>
  <c r="AE74" i="59"/>
  <c r="AB74" i="59"/>
  <c r="AC74" i="59" s="1"/>
  <c r="AM74" i="59" s="1"/>
  <c r="G74" i="58" s="1"/>
  <c r="AE72" i="59"/>
  <c r="AB72" i="59"/>
  <c r="AC72" i="59" s="1"/>
  <c r="AM72" i="59" s="1"/>
  <c r="G72" i="58" s="1"/>
  <c r="AE70" i="59"/>
  <c r="AB70" i="59"/>
  <c r="AC70" i="59" s="1"/>
  <c r="AM70" i="59" s="1"/>
  <c r="G70" i="58" s="1"/>
  <c r="AE68" i="59"/>
  <c r="AB68" i="59"/>
  <c r="AC68" i="59" s="1"/>
  <c r="AM68" i="59" s="1"/>
  <c r="G68" i="58" s="1"/>
  <c r="AE82" i="59"/>
  <c r="AB82" i="59"/>
  <c r="AC82" i="59" s="1"/>
  <c r="AM82" i="59" s="1"/>
  <c r="G82" i="58" s="1"/>
  <c r="AB71" i="59"/>
  <c r="AC71" i="59" s="1"/>
  <c r="AM71" i="59" s="1"/>
  <c r="G71" i="58" s="1"/>
  <c r="AE71" i="59"/>
  <c r="AB75" i="59"/>
  <c r="AC75" i="59" s="1"/>
  <c r="AM75" i="59" s="1"/>
  <c r="G75" i="58" s="1"/>
  <c r="AE75" i="59"/>
  <c r="AB69" i="59"/>
  <c r="AC69" i="59" s="1"/>
  <c r="AM69" i="59" s="1"/>
  <c r="G69" i="58" s="1"/>
  <c r="AE69" i="59"/>
  <c r="AB73" i="59"/>
  <c r="AC73" i="59" s="1"/>
  <c r="AM73" i="59" s="1"/>
  <c r="G73" i="58" s="1"/>
  <c r="AE73" i="59"/>
  <c r="AB28" i="59"/>
  <c r="AC28" i="59" s="1"/>
  <c r="AM28" i="59" s="1"/>
  <c r="G28" i="58" s="1"/>
  <c r="AE28" i="59"/>
  <c r="AB26" i="59"/>
  <c r="AC26" i="59" s="1"/>
  <c r="AM26" i="59" s="1"/>
  <c r="G26" i="58" s="1"/>
  <c r="AE26" i="59"/>
  <c r="AE14" i="59"/>
  <c r="AB14" i="59"/>
  <c r="AC14" i="59" s="1"/>
  <c r="AM14" i="59" s="1"/>
  <c r="G14" i="58" s="1"/>
  <c r="AB24" i="59"/>
  <c r="AC24" i="59" s="1"/>
  <c r="AM24" i="59" s="1"/>
  <c r="G24" i="58" s="1"/>
  <c r="AE24" i="59"/>
  <c r="AE11" i="59"/>
  <c r="AB11" i="59"/>
  <c r="AC11" i="59" s="1"/>
  <c r="AM11" i="59" s="1"/>
  <c r="G11" i="58" s="1"/>
  <c r="AE9" i="59"/>
  <c r="AB9" i="59"/>
  <c r="AC9" i="59" s="1"/>
  <c r="AM9" i="59" s="1"/>
  <c r="G9" i="58" s="1"/>
  <c r="AB27" i="59"/>
  <c r="AC27" i="59" s="1"/>
  <c r="AM27" i="59" s="1"/>
  <c r="G27" i="58" s="1"/>
  <c r="AE27" i="59"/>
  <c r="AB33" i="59"/>
  <c r="AC33" i="59" s="1"/>
  <c r="AM33" i="59" s="1"/>
  <c r="G33" i="58" s="1"/>
  <c r="AE33" i="59"/>
  <c r="AB31" i="59"/>
  <c r="AC31" i="59" s="1"/>
  <c r="AM31" i="59" s="1"/>
  <c r="G31" i="58" s="1"/>
  <c r="AE31" i="59"/>
  <c r="AB22" i="59"/>
  <c r="AC22" i="59" s="1"/>
  <c r="AM22" i="59" s="1"/>
  <c r="G22" i="58" s="1"/>
  <c r="AE22" i="59"/>
  <c r="AE10" i="59"/>
  <c r="AB10" i="59"/>
  <c r="AC10" i="59" s="1"/>
  <c r="AM10" i="59" s="1"/>
  <c r="G10" i="58" s="1"/>
  <c r="AB29" i="59"/>
  <c r="AC29" i="59" s="1"/>
  <c r="AM29" i="59" s="1"/>
  <c r="G29" i="58" s="1"/>
  <c r="AE29" i="59"/>
  <c r="AE19" i="59"/>
  <c r="AB19" i="59"/>
  <c r="AC19" i="59" s="1"/>
  <c r="AM19" i="59" s="1"/>
  <c r="G19" i="58" s="1"/>
  <c r="AE17" i="59"/>
  <c r="AB17" i="59"/>
  <c r="AC17" i="59" s="1"/>
  <c r="AM17" i="59" s="1"/>
  <c r="G17" i="58" s="1"/>
  <c r="AB30" i="59"/>
  <c r="AC30" i="59" s="1"/>
  <c r="AM30" i="59" s="1"/>
  <c r="G30" i="58" s="1"/>
  <c r="AE30" i="59"/>
  <c r="AB25" i="59"/>
  <c r="AC25" i="59" s="1"/>
  <c r="AM25" i="59" s="1"/>
  <c r="G25" i="58" s="1"/>
  <c r="AE25" i="59"/>
  <c r="AE13" i="59"/>
  <c r="AB13" i="59"/>
  <c r="AC13" i="59" s="1"/>
  <c r="AM13" i="59" s="1"/>
  <c r="G13" i="58" s="1"/>
  <c r="AE15" i="59"/>
  <c r="AB15" i="59"/>
  <c r="AC15" i="59" s="1"/>
  <c r="AM15" i="59" s="1"/>
  <c r="G15" i="58" s="1"/>
  <c r="AB23" i="59"/>
  <c r="AC23" i="59" s="1"/>
  <c r="AM23" i="59" s="1"/>
  <c r="G23" i="58" s="1"/>
  <c r="AE23" i="59"/>
  <c r="AE18" i="59"/>
  <c r="AB18" i="59"/>
  <c r="AC18" i="59" s="1"/>
  <c r="AM18" i="59" s="1"/>
  <c r="G18" i="58" s="1"/>
  <c r="AB32" i="59"/>
  <c r="AC32" i="59" s="1"/>
  <c r="AM32" i="59" s="1"/>
  <c r="G32" i="58" s="1"/>
  <c r="AE32" i="59"/>
  <c r="AE21" i="59"/>
  <c r="AB21" i="59"/>
  <c r="AC21" i="59" s="1"/>
  <c r="AM21" i="59" s="1"/>
  <c r="G21" i="58" s="1"/>
  <c r="T36" i="59" l="1"/>
  <c r="X36" i="59" s="1"/>
  <c r="T37" i="59"/>
  <c r="X37" i="59" s="1"/>
  <c r="T38" i="59"/>
  <c r="X38" i="59" s="1"/>
  <c r="T39" i="59"/>
  <c r="X39" i="59" s="1"/>
  <c r="T41" i="59"/>
  <c r="X41" i="59" s="1"/>
  <c r="T42" i="59"/>
  <c r="X42" i="59" s="1"/>
  <c r="T45" i="59"/>
  <c r="X45" i="59" s="1"/>
  <c r="T46" i="59"/>
  <c r="T48" i="59"/>
  <c r="T50" i="59"/>
  <c r="T43" i="59"/>
  <c r="X43" i="59" s="1"/>
  <c r="T47" i="59"/>
  <c r="T58" i="59"/>
  <c r="U58" i="59" s="1"/>
  <c r="T34" i="59"/>
  <c r="X34" i="59" s="1"/>
  <c r="AL46" i="59"/>
  <c r="AL47" i="59"/>
  <c r="AL48" i="59"/>
  <c r="AL49" i="59"/>
  <c r="AL50" i="59"/>
  <c r="AL51" i="59"/>
  <c r="AL52" i="59"/>
  <c r="AL53" i="59"/>
  <c r="AL54" i="59"/>
  <c r="AL58" i="59"/>
  <c r="Q58" i="59"/>
  <c r="S58" i="59" s="1"/>
  <c r="Z58" i="59" s="1"/>
  <c r="Q54" i="59"/>
  <c r="S54" i="59" s="1"/>
  <c r="Q53" i="59"/>
  <c r="S53" i="59" s="1"/>
  <c r="Z53" i="59" s="1"/>
  <c r="Q52" i="59"/>
  <c r="S52" i="59" s="1"/>
  <c r="Q51" i="59"/>
  <c r="S51" i="59" s="1"/>
  <c r="Z51" i="59" s="1"/>
  <c r="Q50" i="59"/>
  <c r="S50" i="59" s="1"/>
  <c r="Z50" i="59" s="1"/>
  <c r="Q49" i="59"/>
  <c r="S49" i="59" s="1"/>
  <c r="Z49" i="59" s="1"/>
  <c r="Q48" i="59"/>
  <c r="S48" i="59" s="1"/>
  <c r="Z48" i="59" s="1"/>
  <c r="Q47" i="59"/>
  <c r="S47" i="59" s="1"/>
  <c r="Z47" i="59" s="1"/>
  <c r="Q46" i="59"/>
  <c r="S46" i="59" s="1"/>
  <c r="Z46" i="59" s="1"/>
  <c r="Q45" i="59"/>
  <c r="S45" i="59" s="1"/>
  <c r="Q44" i="59"/>
  <c r="S44" i="59" s="1"/>
  <c r="Z44" i="59" s="1"/>
  <c r="Q43" i="59"/>
  <c r="Q42" i="59"/>
  <c r="Q41" i="59"/>
  <c r="S41" i="59" s="1"/>
  <c r="Q40" i="59"/>
  <c r="S40" i="59" s="1"/>
  <c r="Z40" i="59" s="1"/>
  <c r="Q39" i="59"/>
  <c r="S39" i="59" s="1"/>
  <c r="Z39" i="59" s="1"/>
  <c r="Q38" i="59"/>
  <c r="Q37" i="59"/>
  <c r="Q36" i="59"/>
  <c r="S36" i="59" s="1"/>
  <c r="Q35" i="59"/>
  <c r="Q34" i="59"/>
  <c r="T35" i="59"/>
  <c r="X35" i="59" s="1"/>
  <c r="T40" i="59"/>
  <c r="X40" i="59" s="1"/>
  <c r="T44" i="59"/>
  <c r="X44" i="59" s="1"/>
  <c r="T52" i="59"/>
  <c r="X52" i="59" s="1"/>
  <c r="S35" i="59"/>
  <c r="Z35" i="59" s="1"/>
  <c r="AL35" i="59"/>
  <c r="AL36" i="59"/>
  <c r="S37" i="59"/>
  <c r="AL37" i="59"/>
  <c r="S34" i="59"/>
  <c r="S38" i="59"/>
  <c r="S42" i="59"/>
  <c r="Z42" i="59" s="1"/>
  <c r="S43" i="59"/>
  <c r="AL34" i="59"/>
  <c r="AL38" i="59"/>
  <c r="AL39" i="59"/>
  <c r="AL40" i="59"/>
  <c r="AL41" i="59"/>
  <c r="AL42" i="59"/>
  <c r="AL43" i="59"/>
  <c r="AL44" i="59"/>
  <c r="AL45" i="59"/>
  <c r="AD48" i="59" l="1"/>
  <c r="AB48" i="59" s="1"/>
  <c r="AC48" i="59" s="1"/>
  <c r="AM48" i="59" s="1"/>
  <c r="G48" i="58" s="1"/>
  <c r="AD54" i="59"/>
  <c r="AB54" i="59" s="1"/>
  <c r="AC54" i="59" s="1"/>
  <c r="AM54" i="59" s="1"/>
  <c r="G54" i="58" s="1"/>
  <c r="AD53" i="59"/>
  <c r="AB53" i="59" s="1"/>
  <c r="AC53" i="59" s="1"/>
  <c r="AM53" i="59" s="1"/>
  <c r="G53" i="58" s="1"/>
  <c r="AD49" i="59"/>
  <c r="AB49" i="59" s="1"/>
  <c r="AC49" i="59" s="1"/>
  <c r="AM49" i="59" s="1"/>
  <c r="G49" i="58" s="1"/>
  <c r="AD52" i="59"/>
  <c r="AB52" i="59" s="1"/>
  <c r="AC52" i="59" s="1"/>
  <c r="AM52" i="59" s="1"/>
  <c r="G52" i="58" s="1"/>
  <c r="U48" i="59"/>
  <c r="W48" i="59" s="1"/>
  <c r="T49" i="59"/>
  <c r="X49" i="59" s="1"/>
  <c r="T53" i="59"/>
  <c r="U53" i="59" s="1"/>
  <c r="W53" i="59" s="1"/>
  <c r="U52" i="59"/>
  <c r="W52" i="59" s="1"/>
  <c r="T54" i="59"/>
  <c r="U54" i="59" s="1"/>
  <c r="W54" i="59" s="1"/>
  <c r="U47" i="59"/>
  <c r="W47" i="59" s="1"/>
  <c r="X47" i="59"/>
  <c r="X50" i="59"/>
  <c r="U50" i="59"/>
  <c r="W50" i="59" s="1"/>
  <c r="X46" i="59"/>
  <c r="U46" i="59"/>
  <c r="W46" i="59" s="1"/>
  <c r="X58" i="59"/>
  <c r="W58" i="59"/>
  <c r="AD47" i="59"/>
  <c r="AB47" i="59" s="1"/>
  <c r="AC47" i="59" s="1"/>
  <c r="AM47" i="59" s="1"/>
  <c r="G47" i="58" s="1"/>
  <c r="AD58" i="59"/>
  <c r="AB58" i="59" s="1"/>
  <c r="AC58" i="59" s="1"/>
  <c r="AM58" i="59" s="1"/>
  <c r="G58" i="58" s="1"/>
  <c r="AD50" i="59"/>
  <c r="AB50" i="59" s="1"/>
  <c r="AC50" i="59" s="1"/>
  <c r="AM50" i="59" s="1"/>
  <c r="G50" i="58" s="1"/>
  <c r="AD46" i="59"/>
  <c r="AB46" i="59" s="1"/>
  <c r="AC46" i="59" s="1"/>
  <c r="AM46" i="59" s="1"/>
  <c r="G46" i="58" s="1"/>
  <c r="X48" i="59"/>
  <c r="T51" i="59"/>
  <c r="AD51" i="59"/>
  <c r="AB51" i="59" s="1"/>
  <c r="AC51" i="59" s="1"/>
  <c r="AM51" i="59" s="1"/>
  <c r="G51" i="58" s="1"/>
  <c r="U36" i="59"/>
  <c r="W36" i="59" s="1"/>
  <c r="U34" i="59"/>
  <c r="W34" i="59" s="1"/>
  <c r="U41" i="59"/>
  <c r="W41" i="59" s="1"/>
  <c r="U43" i="59"/>
  <c r="W43" i="59" s="1"/>
  <c r="U38" i="59"/>
  <c r="W38" i="59" s="1"/>
  <c r="U37" i="59"/>
  <c r="W37" i="59" s="1"/>
  <c r="Z52" i="59"/>
  <c r="Z54" i="59"/>
  <c r="AE54" i="59"/>
  <c r="AD45" i="59"/>
  <c r="AE45" i="59" s="1"/>
  <c r="AD41" i="59"/>
  <c r="AE41" i="59" s="1"/>
  <c r="AD44" i="59"/>
  <c r="AE44" i="59" s="1"/>
  <c r="AD34" i="59"/>
  <c r="AE34" i="59" s="1"/>
  <c r="U42" i="59"/>
  <c r="W42" i="59" s="1"/>
  <c r="Z34" i="59"/>
  <c r="U45" i="59"/>
  <c r="W45" i="59" s="1"/>
  <c r="Z38" i="59"/>
  <c r="Z45" i="59"/>
  <c r="Z41" i="59"/>
  <c r="Z37" i="59"/>
  <c r="Z36" i="59"/>
  <c r="AD43" i="59"/>
  <c r="AE43" i="59" s="1"/>
  <c r="Z43" i="59"/>
  <c r="U35" i="59"/>
  <c r="W35" i="59" s="1"/>
  <c r="AD35" i="59"/>
  <c r="AE35" i="59" s="1"/>
  <c r="U39" i="59"/>
  <c r="W39" i="59" s="1"/>
  <c r="AD39" i="59"/>
  <c r="AD36" i="59"/>
  <c r="AD37" i="59"/>
  <c r="AD40" i="59"/>
  <c r="AB40" i="59" s="1"/>
  <c r="AC40" i="59" s="1"/>
  <c r="AM40" i="59" s="1"/>
  <c r="G40" i="58" s="1"/>
  <c r="U44" i="59"/>
  <c r="W44" i="59" s="1"/>
  <c r="AD42" i="59"/>
  <c r="U40" i="59"/>
  <c r="W40" i="59" s="1"/>
  <c r="AD38" i="59"/>
  <c r="U49" i="59" l="1"/>
  <c r="W49" i="59" s="1"/>
  <c r="X54" i="59"/>
  <c r="X53" i="59"/>
  <c r="AE58" i="59"/>
  <c r="X51" i="59"/>
  <c r="U51" i="59"/>
  <c r="W51" i="59" s="1"/>
  <c r="AB34" i="59"/>
  <c r="AC34" i="59" s="1"/>
  <c r="AM34" i="59" s="1"/>
  <c r="G34" i="58" s="1"/>
  <c r="AB45" i="59"/>
  <c r="AC45" i="59" s="1"/>
  <c r="AM45" i="59" s="1"/>
  <c r="G45" i="58" s="1"/>
  <c r="AB41" i="59"/>
  <c r="AC41" i="59" s="1"/>
  <c r="AM41" i="59" s="1"/>
  <c r="G41" i="58" s="1"/>
  <c r="AB44" i="59"/>
  <c r="AC44" i="59" s="1"/>
  <c r="AM44" i="59" s="1"/>
  <c r="G44" i="58" s="1"/>
  <c r="AE40" i="59"/>
  <c r="AB43" i="59"/>
  <c r="AC43" i="59" s="1"/>
  <c r="AM43" i="59" s="1"/>
  <c r="G43" i="58" s="1"/>
  <c r="AB35" i="59"/>
  <c r="AC35" i="59" s="1"/>
  <c r="AM35" i="59" s="1"/>
  <c r="G35" i="58" s="1"/>
  <c r="AE39" i="59"/>
  <c r="AB39" i="59"/>
  <c r="AC39" i="59" s="1"/>
  <c r="AM39" i="59" s="1"/>
  <c r="G39" i="58" s="1"/>
  <c r="AB36" i="59"/>
  <c r="AC36" i="59" s="1"/>
  <c r="AM36" i="59" s="1"/>
  <c r="G36" i="58" s="1"/>
  <c r="AE36" i="59"/>
  <c r="AE37" i="59"/>
  <c r="AB37" i="59"/>
  <c r="AC37" i="59" s="1"/>
  <c r="AM37" i="59" s="1"/>
  <c r="G37" i="58" s="1"/>
  <c r="AB42" i="59"/>
  <c r="AC42" i="59" s="1"/>
  <c r="AM42" i="59" s="1"/>
  <c r="G42" i="58" s="1"/>
  <c r="AE42" i="59"/>
  <c r="AB38" i="59"/>
  <c r="AC38" i="59" s="1"/>
  <c r="AM38" i="59" s="1"/>
  <c r="G38" i="58" s="1"/>
  <c r="AE38" i="59"/>
  <c r="AE52" i="59"/>
  <c r="G92" i="58" l="1"/>
  <c r="AA9" i="56"/>
  <c r="AA10" i="56"/>
  <c r="AA11" i="56"/>
  <c r="AA12" i="56"/>
  <c r="AA13" i="56"/>
  <c r="AA14" i="56"/>
  <c r="AA15" i="56"/>
  <c r="AA16" i="56"/>
  <c r="AA17" i="56"/>
  <c r="AA8" i="56"/>
  <c r="AL12" i="56" l="1"/>
  <c r="X12" i="56"/>
  <c r="Q12" i="56"/>
  <c r="S12" i="56" s="1"/>
  <c r="AD11" i="56"/>
  <c r="AD10" i="56"/>
  <c r="Q9" i="56"/>
  <c r="U12" i="56" l="1"/>
  <c r="W12" i="56" s="1"/>
  <c r="Z12" i="56"/>
  <c r="AD12" i="56"/>
  <c r="AB12" i="56" l="1"/>
  <c r="AC12" i="56" s="1"/>
  <c r="AM12" i="56" s="1"/>
  <c r="AE12" i="56"/>
  <c r="S13" i="56" l="1"/>
  <c r="U13" i="56" s="1"/>
  <c r="W13" i="56" s="1"/>
  <c r="X13" i="56"/>
  <c r="AL13" i="56"/>
  <c r="S14" i="56"/>
  <c r="AD14" i="56" s="1"/>
  <c r="X14" i="56"/>
  <c r="Z14" i="56"/>
  <c r="AL14" i="56"/>
  <c r="S15" i="56"/>
  <c r="AD15" i="56" s="1"/>
  <c r="X15" i="56"/>
  <c r="Z15" i="56"/>
  <c r="AL15" i="56"/>
  <c r="S16" i="56"/>
  <c r="U16" i="56" s="1"/>
  <c r="W16" i="56" s="1"/>
  <c r="X16" i="56"/>
  <c r="Z16" i="56"/>
  <c r="AL16" i="56"/>
  <c r="S17" i="56"/>
  <c r="U17" i="56" s="1"/>
  <c r="W17" i="56" s="1"/>
  <c r="X17" i="56"/>
  <c r="AL17" i="56"/>
  <c r="U15" i="56" l="1"/>
  <c r="W15" i="56" s="1"/>
  <c r="U14" i="56"/>
  <c r="W14" i="56" s="1"/>
  <c r="AD16" i="56"/>
  <c r="AE16" i="56" s="1"/>
  <c r="AE15" i="56"/>
  <c r="AB15" i="56"/>
  <c r="AC15" i="56" s="1"/>
  <c r="AM15" i="56" s="1"/>
  <c r="AE14" i="56"/>
  <c r="AB14" i="56"/>
  <c r="AC14" i="56" s="1"/>
  <c r="AM14" i="56" s="1"/>
  <c r="Z17" i="56"/>
  <c r="Z13" i="56"/>
  <c r="AD17" i="56"/>
  <c r="AD13" i="56"/>
  <c r="Q11" i="56"/>
  <c r="Q10" i="56"/>
  <c r="S9" i="56"/>
  <c r="Q8" i="56"/>
  <c r="AB16" i="56" l="1"/>
  <c r="AC16" i="56" s="1"/>
  <c r="AM16" i="56" s="1"/>
  <c r="AB13" i="56"/>
  <c r="AC13" i="56" s="1"/>
  <c r="AM13" i="56" s="1"/>
  <c r="AE13" i="56"/>
  <c r="AB17" i="56"/>
  <c r="AC17" i="56" s="1"/>
  <c r="AM17" i="56" s="1"/>
  <c r="AE17" i="56"/>
  <c r="X18" i="56" l="1"/>
  <c r="W18" i="56"/>
  <c r="AL11" i="56"/>
  <c r="X11" i="56"/>
  <c r="S11" i="56"/>
  <c r="AL10" i="56"/>
  <c r="X10" i="56"/>
  <c r="S10" i="56"/>
  <c r="AL9" i="56"/>
  <c r="X9" i="56"/>
  <c r="AL8" i="56"/>
  <c r="X8" i="56"/>
  <c r="S8" i="56"/>
  <c r="AD8" i="56" s="1"/>
  <c r="AB8" i="56" s="1"/>
  <c r="Z11" i="56" l="1"/>
  <c r="U11" i="56"/>
  <c r="W11" i="56" s="1"/>
  <c r="AD9" i="56"/>
  <c r="U9" i="56"/>
  <c r="W9" i="56" s="1"/>
  <c r="Z9" i="56"/>
  <c r="U10" i="56"/>
  <c r="W10" i="56" s="1"/>
  <c r="Z10" i="56"/>
  <c r="Z8" i="56"/>
  <c r="U8" i="56"/>
  <c r="W8" i="56" s="1"/>
  <c r="AB9" i="56" l="1"/>
  <c r="AC9" i="56" s="1"/>
  <c r="AM9" i="56" s="1"/>
  <c r="AB10" i="56"/>
  <c r="AC10" i="56" s="1"/>
  <c r="AM10" i="56" s="1"/>
  <c r="AC8" i="56"/>
  <c r="AM8" i="56" s="1"/>
  <c r="AE11" i="56"/>
  <c r="AB11" i="56"/>
  <c r="AC11" i="56" s="1"/>
  <c r="AM11" i="56" s="1"/>
  <c r="AE10" i="56"/>
  <c r="AE18" i="56"/>
  <c r="AE8" i="56"/>
  <c r="AE9" i="56"/>
  <c r="AM18" i="56" l="1"/>
</calcChain>
</file>

<file path=xl/sharedStrings.xml><?xml version="1.0" encoding="utf-8"?>
<sst xmlns="http://schemas.openxmlformats.org/spreadsheetml/2006/main" count="963" uniqueCount="262">
  <si>
    <t>ALAMAT</t>
  </si>
  <si>
    <t>LOKASI</t>
  </si>
  <si>
    <t>FKPA</t>
  </si>
  <si>
    <t>NAMA OBYEK</t>
  </si>
  <si>
    <t>TOTAL POTENSI PAP</t>
  </si>
  <si>
    <t>PASURUAN</t>
  </si>
  <si>
    <t>UPT</t>
  </si>
  <si>
    <t>NO</t>
  </si>
  <si>
    <t>KD
UPT</t>
  </si>
  <si>
    <t>DP AP</t>
  </si>
  <si>
    <t>REKAPITULASI PENDATAAN PENGAMBILAN DAN/ATAU PEMANFAATAN AIR PERMUKAAN</t>
  </si>
  <si>
    <t>SA
(%)</t>
  </si>
  <si>
    <t>LA
(%)</t>
  </si>
  <si>
    <t>LP
(%)</t>
  </si>
  <si>
    <t>VA
(%)</t>
  </si>
  <si>
    <t>KA
(%)</t>
  </si>
  <si>
    <t>KDS
(%)</t>
  </si>
  <si>
    <t>KP
(%)</t>
  </si>
  <si>
    <t>FEW
(%)</t>
  </si>
  <si>
    <t>TARIF
(%)</t>
  </si>
  <si>
    <t>HDA
(Rp/m3)</t>
  </si>
  <si>
    <t>FNA
(%)</t>
  </si>
  <si>
    <t>VOLx11BLN</t>
  </si>
  <si>
    <t>SELISIH</t>
  </si>
  <si>
    <t>VOL
PENDATAAN (BLN)</t>
  </si>
  <si>
    <t/>
  </si>
  <si>
    <t>JL. PROF.DR.MUSTOPO SURABAYA</t>
  </si>
  <si>
    <t>POTENSI PAP
HSL PENDATAAN
(PUPR 15/'17)</t>
  </si>
  <si>
    <t>IZIN</t>
  </si>
  <si>
    <t>PENDATAAN
VOLUME AIR</t>
  </si>
  <si>
    <t>Meter Air</t>
  </si>
  <si>
    <t>P2T/11/05.02/II/2014</t>
  </si>
  <si>
    <t>P2T/12/05.02/II/2014</t>
  </si>
  <si>
    <t>P2T/13/05.02/II/2014</t>
  </si>
  <si>
    <t>P2T/14/05.02/II/2014</t>
  </si>
  <si>
    <t>P2T/16/05.02/II/2014</t>
  </si>
  <si>
    <t>P2T/17/05.02/II/2014</t>
  </si>
  <si>
    <t>P2T/18/05.02/II/2014</t>
  </si>
  <si>
    <t>P2T/19/05.02/II/2014</t>
  </si>
  <si>
    <t>P2T/20/05.02/II/2014</t>
  </si>
  <si>
    <t>NPA
PERGUB 41/'12</t>
  </si>
  <si>
    <t>NPA
PUPR
(Rp)</t>
  </si>
  <si>
    <t>SELISIH
NPA(%)</t>
  </si>
  <si>
    <t>KA</t>
  </si>
  <si>
    <t>KDS</t>
  </si>
  <si>
    <t>VA</t>
  </si>
  <si>
    <t>KETERANGAN
(PERUBAHAN II)</t>
  </si>
  <si>
    <t>VOLUME</t>
  </si>
  <si>
    <t>BERDASARKAN PERGUB JATIM NOMOR 12 TAHUN 2018</t>
  </si>
  <si>
    <t>PT. BHAKTI AGRO PANORAMA</t>
  </si>
  <si>
    <t>BERKAS</t>
  </si>
  <si>
    <t>BAGIAN BULAN JANUARI DITETAPKAN BULAN PEBRUARI  2019</t>
  </si>
  <si>
    <t>SUMBER NYONYA G.SARI</t>
  </si>
  <si>
    <t xml:space="preserve">POKOK PAP        </t>
  </si>
  <si>
    <t>CV. WELIRANG TIRTA MANDIRI</t>
  </si>
  <si>
    <t xml:space="preserve"> </t>
  </si>
  <si>
    <t>JUMLAH DIBAYAR</t>
  </si>
  <si>
    <t>VOLUME AP</t>
  </si>
  <si>
    <t>BERDASARKAN PERGUB JATIM NOMOR 11 TAHUN 2019</t>
  </si>
  <si>
    <t>NOMOR BERKAS</t>
  </si>
  <si>
    <t>JUMLAH YANG DIBAYAR</t>
  </si>
  <si>
    <t>P2T/12/05.02/II/2013</t>
  </si>
  <si>
    <t>P2T/12/05.02/II/2015</t>
  </si>
  <si>
    <t>P2T/12/05.02/II/2016</t>
  </si>
  <si>
    <t>P2T/12/05.02/II/2017</t>
  </si>
  <si>
    <t>P2T/12/05.02/II/2018</t>
  </si>
  <si>
    <t>P2T/12/05.02/II/2019</t>
  </si>
  <si>
    <t>P2T/12/05.02/II/2020</t>
  </si>
  <si>
    <t>P2T/12/05.02/II/2021</t>
  </si>
  <si>
    <t>P2T/12/05.02/II/2022</t>
  </si>
  <si>
    <t>P2T/12/05.02/II/2023</t>
  </si>
  <si>
    <t>P2T/12/05.02/II/2024</t>
  </si>
  <si>
    <t>P2T/12/05.02/II/2025</t>
  </si>
  <si>
    <t>P2T/12/05.02/II/2026</t>
  </si>
  <si>
    <t>P2T/12/05.02/II/2027</t>
  </si>
  <si>
    <t>PDAM KAB PASURUAN</t>
  </si>
  <si>
    <t>P2T/12/05.02/II/2028</t>
  </si>
  <si>
    <t>P2T/12/05.02/II/2029</t>
  </si>
  <si>
    <t>PDAM SURYA SEMBADA</t>
  </si>
  <si>
    <t>SARANA REKREASI</t>
  </si>
  <si>
    <t>ASIAN FOOD &amp; BEVERAGE,PT</t>
  </si>
  <si>
    <t>DS. PRIGEN PASURUAN</t>
  </si>
  <si>
    <t>PENGISIAN PENCUCIAN</t>
  </si>
  <si>
    <t>INDRA ERAMULTI LOGAM, PT</t>
  </si>
  <si>
    <t>DS. GUNUNGGANGSIR BEJI</t>
  </si>
  <si>
    <t>PENGGLNTRN &amp; PENDNGIN MSN</t>
  </si>
  <si>
    <t>CHEIL JEDANG INDONESIA,PT</t>
  </si>
  <si>
    <t>JL. RAYA ARJOSARI KM.9</t>
  </si>
  <si>
    <t>INDUSTRI</t>
  </si>
  <si>
    <t>SEKAR SURYA, CV</t>
  </si>
  <si>
    <t>DS. SUMBERSUKO GEMPOL</t>
  </si>
  <si>
    <t>COATS REJO IND. IV, PT</t>
  </si>
  <si>
    <t>JL.RAYA PLERET POHJENTREK</t>
  </si>
  <si>
    <t>PANCA WIRA USAHA JATIM,PT</t>
  </si>
  <si>
    <t>JL RAYA A YANI 129 PAS</t>
  </si>
  <si>
    <t>JOYO SUKARI</t>
  </si>
  <si>
    <t>KEL GUNUNGSARI RT.09 / III BANGIL</t>
  </si>
  <si>
    <t>PENGISIAN KOLAM IKAN</t>
  </si>
  <si>
    <t>PT. GIMEX</t>
  </si>
  <si>
    <t>DS LEMAHBANG SUKOREJO PAS</t>
  </si>
  <si>
    <t>KPSP SETYA KAWAN</t>
  </si>
  <si>
    <t>KOTAK POS 01 NONGKOJAJAR</t>
  </si>
  <si>
    <t>PENGISIAN TERNAK</t>
  </si>
  <si>
    <t>BAKPOU TELLO</t>
  </si>
  <si>
    <t>JL.RAYA SENTUL PURWODADI</t>
  </si>
  <si>
    <t>HOTEL SURYA TRETES</t>
  </si>
  <si>
    <t>JL TAMAN WISATA PRIGEN</t>
  </si>
  <si>
    <t>KEDAWOENG, PG</t>
  </si>
  <si>
    <t>DS.KEDAWUNG KULON GRATI</t>
  </si>
  <si>
    <t>TAMAN SAFARI PRIGEN</t>
  </si>
  <si>
    <t>JATIARJO PRIGEN PAS</t>
  </si>
  <si>
    <t>PENGISIAN PEMANDIAN</t>
  </si>
  <si>
    <t>HERMAN HARTANTO</t>
  </si>
  <si>
    <t>JL.BROMO 1 PRIGEN</t>
  </si>
  <si>
    <t>ASIANTO SUNJOYO</t>
  </si>
  <si>
    <t>PRIGEN PASURUAN</t>
  </si>
  <si>
    <t>PERUSAHAAN AIR MINUM</t>
  </si>
  <si>
    <t>KAMAJAYATEX (UNIT), PT</t>
  </si>
  <si>
    <t>DS.SUKOREJO PASURUAN</t>
  </si>
  <si>
    <t>SATELIT SRITI (M.1), PT</t>
  </si>
  <si>
    <t>RAYA SBY-PAND.KM43 GEMPOL</t>
  </si>
  <si>
    <t>PIM PHARMASI, PT</t>
  </si>
  <si>
    <t>DS. CANDIWATES 20 PRIGEN</t>
  </si>
  <si>
    <t>WARUNG LESEHAN SUKABUMI</t>
  </si>
  <si>
    <t>JL. SIDOWAYAH BEJI PAS</t>
  </si>
  <si>
    <t>PT.MULTI B. ADITAMA IND.</t>
  </si>
  <si>
    <t>DESA NDAWUHAN PUWODADI</t>
  </si>
  <si>
    <t>PABRIK ES KASRI</t>
  </si>
  <si>
    <t>JL.RAYA KASRI PANDAAN</t>
  </si>
  <si>
    <t>HOTEL INNA TRETES</t>
  </si>
  <si>
    <t>DS PRIGEN</t>
  </si>
  <si>
    <t>PT MULTI B ADITAMA IND</t>
  </si>
  <si>
    <t>NDAWUHAN</t>
  </si>
  <si>
    <t>PT. JAPFA COMFEED IND</t>
  </si>
  <si>
    <t>PURWODADI</t>
  </si>
  <si>
    <t>AP 1 0001</t>
  </si>
  <si>
    <t>AP 1 0002</t>
  </si>
  <si>
    <t>AP 1 0003</t>
  </si>
  <si>
    <t>AP 1 0004</t>
  </si>
  <si>
    <t>AP 1 0005</t>
  </si>
  <si>
    <t>AP 1 0006</t>
  </si>
  <si>
    <t>AP 1 0008</t>
  </si>
  <si>
    <t>AP 1 0009</t>
  </si>
  <si>
    <t>AP 1 0010</t>
  </si>
  <si>
    <t>AP 1 0011</t>
  </si>
  <si>
    <t>AP 1 0012</t>
  </si>
  <si>
    <t>AP 1 0013</t>
  </si>
  <si>
    <t>AP 1 0014</t>
  </si>
  <si>
    <t>AP 1 0015</t>
  </si>
  <si>
    <t>AP 1 0016</t>
  </si>
  <si>
    <t>AP 1 0018</t>
  </si>
  <si>
    <t>AP 1 0019</t>
  </si>
  <si>
    <t>AP 1 0020</t>
  </si>
  <si>
    <t>AP 1 0021</t>
  </si>
  <si>
    <t>AP 1 0022</t>
  </si>
  <si>
    <t>AP 1 0025</t>
  </si>
  <si>
    <t>AP 1 0026</t>
  </si>
  <si>
    <t>AP 1 0027</t>
  </si>
  <si>
    <t>AP 1 0029</t>
  </si>
  <si>
    <t>AP 1 0030</t>
  </si>
  <si>
    <t>AP 1 0053</t>
  </si>
  <si>
    <t>PT.MULTI B ADITAMA.IND</t>
  </si>
  <si>
    <t>NDAWUHAN PURWODADI</t>
  </si>
  <si>
    <t>AP 1 0054</t>
  </si>
  <si>
    <t>PT.JEZA TIRTA INDONESIA</t>
  </si>
  <si>
    <t>DS DUREN SEWU PANDAAN</t>
  </si>
  <si>
    <t>AP 1 0055</t>
  </si>
  <si>
    <t>PDAM</t>
  </si>
  <si>
    <t>AP 1 0056</t>
  </si>
  <si>
    <t>YAYASAN KALIANDRA SEJATI</t>
  </si>
  <si>
    <t>DSN GAMOH DS DAYUREJO</t>
  </si>
  <si>
    <t>AP 1 0057</t>
  </si>
  <si>
    <t>PT UBIN SURABAYA PERMAI</t>
  </si>
  <si>
    <t>DSN BARENG DESA SUMBER REJO KEC PANDAAN</t>
  </si>
  <si>
    <t>PT. PANCA TIRTA PRIGEN</t>
  </si>
  <si>
    <t>JL INDROKILO 88 BL. KDANG PRIGEN</t>
  </si>
  <si>
    <t>PEMANDIAN TELOGO SEWU</t>
  </si>
  <si>
    <t>KLAGEN DURENSEWU PANDAAN</t>
  </si>
  <si>
    <t>LESEHAN WATER BILL (MAKOYA)</t>
  </si>
  <si>
    <t>DS PLINTAHAN DURENSEWU PANDAAN</t>
  </si>
  <si>
    <t>KOPERSASI PONPES SIDOGIRI</t>
  </si>
  <si>
    <t>DS SIDOGIRI</t>
  </si>
  <si>
    <t>WACHID</t>
  </si>
  <si>
    <t>DESA KARANGJATI PANDAAN</t>
  </si>
  <si>
    <t>RSJ DR RADJIMAN W . LAWANG</t>
  </si>
  <si>
    <t>JL AYANI SUMBER PORONG LAWANG</t>
  </si>
  <si>
    <t>YUDHA TAMA</t>
  </si>
  <si>
    <t>KEJAYAN</t>
  </si>
  <si>
    <t>DB YUDHALUTIAWAN</t>
  </si>
  <si>
    <t>KEDAWUNG WETAN</t>
  </si>
  <si>
    <t>PT JAPFA COMFEED IND</t>
  </si>
  <si>
    <t>PDAM KAB. PASURUAN</t>
  </si>
  <si>
    <t>JL.PATIMURA NO. 7 PANDAAN</t>
  </si>
  <si>
    <t>PDAM. KOTA PASURUAN</t>
  </si>
  <si>
    <t>JL. AIRLANGGA 04 PAS</t>
  </si>
  <si>
    <t>JL RAYA NGEMBAL KEC TUTUR PASURUAN</t>
  </si>
  <si>
    <t>CV WELIRANG TIRTA MANDIRI</t>
  </si>
  <si>
    <t>JLN RAYA JETAK NO.7</t>
  </si>
  <si>
    <t>PT BUKIT ALAM PRIMA</t>
  </si>
  <si>
    <t>JATIARJO PRIGEN</t>
  </si>
  <si>
    <t>PERTANIAN TNMN SELAIN P R</t>
  </si>
  <si>
    <t>PT KINO INDONESIA Tbk</t>
  </si>
  <si>
    <t>JL INDROKILO KM 03</t>
  </si>
  <si>
    <t>AP 1 0031</t>
  </si>
  <si>
    <t>AP 1 0032</t>
  </si>
  <si>
    <t>AP 1 0033</t>
  </si>
  <si>
    <t>AP 1 0034</t>
  </si>
  <si>
    <t>AP 1 0035</t>
  </si>
  <si>
    <t>AP 1 0036</t>
  </si>
  <si>
    <t>AP 1 0037</t>
  </si>
  <si>
    <t>AP 1 0038</t>
  </si>
  <si>
    <t>AP 1 0039</t>
  </si>
  <si>
    <t>AP 1 0040</t>
  </si>
  <si>
    <t>AP 1 0041</t>
  </si>
  <si>
    <t>AP 1 0042</t>
  </si>
  <si>
    <t>AP 1 0043</t>
  </si>
  <si>
    <t>AP 1 0044</t>
  </si>
  <si>
    <t>AP 1 0045</t>
  </si>
  <si>
    <t>AP 1 0046</t>
  </si>
  <si>
    <t>AP 1 0047</t>
  </si>
  <si>
    <t>AP 1 0048</t>
  </si>
  <si>
    <t>AP 1 0049</t>
  </si>
  <si>
    <t>AP 1 0050</t>
  </si>
  <si>
    <t>AP 1 0051</t>
  </si>
  <si>
    <t>AP 1 0052</t>
  </si>
  <si>
    <t>AP 1 0058</t>
  </si>
  <si>
    <t>AP 1 0059</t>
  </si>
  <si>
    <t>AP 1 0060</t>
  </si>
  <si>
    <t>AP 1 0061</t>
  </si>
  <si>
    <t>AP 1 0062</t>
  </si>
  <si>
    <t>AP 1 0063</t>
  </si>
  <si>
    <t>AP 1 0064</t>
  </si>
  <si>
    <t>AP 1 0065</t>
  </si>
  <si>
    <t>AP 1 0066</t>
  </si>
  <si>
    <t>AP 1 0067</t>
  </si>
  <si>
    <t>AP 1 0068</t>
  </si>
  <si>
    <t>AP 1 0069</t>
  </si>
  <si>
    <t>AP 1 0070</t>
  </si>
  <si>
    <t>AP 1 0071</t>
  </si>
  <si>
    <t>AP 1 0072</t>
  </si>
  <si>
    <t>AP 1 0073</t>
  </si>
  <si>
    <t>AP 1 0074</t>
  </si>
  <si>
    <t>AP 1 0075</t>
  </si>
  <si>
    <t>AP 1 0076</t>
  </si>
  <si>
    <t>AP 1 0077</t>
  </si>
  <si>
    <t>AP 1 0078</t>
  </si>
  <si>
    <t>AP 1 0079</t>
  </si>
  <si>
    <t>AP 1 0080</t>
  </si>
  <si>
    <t>AP 1 0083</t>
  </si>
  <si>
    <t>AP 1 0084</t>
  </si>
  <si>
    <t>AP 2 0002</t>
  </si>
  <si>
    <t>AP 2 0003</t>
  </si>
  <si>
    <t>AP 2 0004</t>
  </si>
  <si>
    <t>AP 2 0005</t>
  </si>
  <si>
    <t>AP 2 0006</t>
  </si>
  <si>
    <t>JL.MAYJEN PROF DR MOESTOPO 2 KOTA SURABYA</t>
  </si>
  <si>
    <t>kasir</t>
  </si>
  <si>
    <t>UNIT PELAKSANA TEKNIS PENGELOLAA PENDAPATAN DAERAH PASURUAN</t>
  </si>
  <si>
    <t>AP 2 0007</t>
  </si>
  <si>
    <t>PT BUKIT SURYA INDAH PERMAI</t>
  </si>
  <si>
    <t xml:space="preserve"> JL PUTUK TRUNO NO 208 </t>
  </si>
  <si>
    <t xml:space="preserve"> 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</si>
</sst>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.00_);_([$Rp-421]* \(#,##0.00\);_([$Rp-421]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  <scheme val="minor"/>
    </font>
    <font>
      <sz val="9"/>
      <color theme="1"/>
      <name val="Tahoma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b/>
      <sz val="11"/>
      <color theme="1"/>
      <name val="Tahoma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ahoma"/>
      <family val="2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Tahoma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</cellStyleXfs>
  <cellXfs count="170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center"/>
    </xf>
    <xf numFmtId="9" fontId="4" fillId="2" borderId="1" xfId="2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1" fontId="4" fillId="2" borderId="1" xfId="1" applyFont="1" applyFill="1" applyBorder="1" applyAlignment="1">
      <alignment horizontal="center"/>
    </xf>
    <xf numFmtId="164" fontId="4" fillId="2" borderId="1" xfId="0" applyNumberFormat="1" applyFont="1" applyFill="1" applyBorder="1"/>
    <xf numFmtId="10" fontId="4" fillId="2" borderId="1" xfId="2" applyNumberFormat="1" applyFont="1" applyFill="1" applyBorder="1"/>
    <xf numFmtId="4" fontId="5" fillId="2" borderId="3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0" fillId="0" borderId="0" xfId="0" applyFill="1"/>
    <xf numFmtId="4" fontId="4" fillId="0" borderId="3" xfId="1" applyNumberFormat="1" applyFont="1" applyFill="1" applyBorder="1" applyAlignment="1">
      <alignment horizontal="right" vertical="center"/>
    </xf>
    <xf numFmtId="41" fontId="0" fillId="0" borderId="0" xfId="0" applyNumberFormat="1"/>
    <xf numFmtId="41" fontId="0" fillId="0" borderId="0" xfId="1" applyFont="1"/>
    <xf numFmtId="41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" fontId="4" fillId="3" borderId="3" xfId="1" applyNumberFormat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4" fontId="4" fillId="5" borderId="3" xfId="1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164" fontId="4" fillId="5" borderId="1" xfId="0" applyNumberFormat="1" applyFont="1" applyFill="1" applyBorder="1" applyAlignment="1">
      <alignment horizontal="right" vertical="center"/>
    </xf>
    <xf numFmtId="9" fontId="4" fillId="5" borderId="1" xfId="2" applyFont="1" applyFill="1" applyBorder="1" applyAlignment="1">
      <alignment horizontal="center" vertical="center"/>
    </xf>
    <xf numFmtId="10" fontId="4" fillId="5" borderId="1" xfId="2" applyNumberFormat="1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/>
    </xf>
    <xf numFmtId="3" fontId="4" fillId="5" borderId="1" xfId="1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center" vertical="center"/>
    </xf>
    <xf numFmtId="41" fontId="4" fillId="5" borderId="1" xfId="1" applyFont="1" applyFill="1" applyBorder="1" applyAlignment="1">
      <alignment horizontal="center" vertical="center"/>
    </xf>
    <xf numFmtId="39" fontId="4" fillId="5" borderId="1" xfId="1" applyNumberFormat="1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vertical="center"/>
    </xf>
    <xf numFmtId="41" fontId="0" fillId="5" borderId="1" xfId="0" applyNumberFormat="1" applyFill="1" applyBorder="1" applyAlignment="1">
      <alignment vertical="center"/>
    </xf>
    <xf numFmtId="164" fontId="4" fillId="5" borderId="1" xfId="0" applyNumberFormat="1" applyFont="1" applyFill="1" applyBorder="1" applyAlignment="1">
      <alignment vertical="center"/>
    </xf>
    <xf numFmtId="10" fontId="6" fillId="5" borderId="1" xfId="2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right" vertical="center"/>
    </xf>
    <xf numFmtId="9" fontId="4" fillId="3" borderId="1" xfId="2" applyFont="1" applyFill="1" applyBorder="1" applyAlignment="1">
      <alignment horizontal="center" vertical="center"/>
    </xf>
    <xf numFmtId="10" fontId="4" fillId="3" borderId="1" xfId="2" applyNumberFormat="1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3" fontId="4" fillId="3" borderId="1" xfId="1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center" vertical="center"/>
    </xf>
    <xf numFmtId="41" fontId="4" fillId="3" borderId="1" xfId="1" applyFont="1" applyFill="1" applyBorder="1" applyAlignment="1">
      <alignment horizontal="center" vertical="center"/>
    </xf>
    <xf numFmtId="39" fontId="4" fillId="3" borderId="1" xfId="1" applyNumberFormat="1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vertical="center"/>
    </xf>
    <xf numFmtId="41" fontId="0" fillId="3" borderId="1" xfId="0" applyNumberFormat="1" applyFill="1" applyBorder="1" applyAlignment="1">
      <alignment vertical="center"/>
    </xf>
    <xf numFmtId="164" fontId="4" fillId="3" borderId="1" xfId="0" applyNumberFormat="1" applyFont="1" applyFill="1" applyBorder="1" applyAlignment="1">
      <alignment vertical="center"/>
    </xf>
    <xf numFmtId="10" fontId="6" fillId="3" borderId="1" xfId="2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horizontal="right" vertical="center"/>
    </xf>
    <xf numFmtId="9" fontId="4" fillId="0" borderId="1" xfId="2" applyFont="1" applyFill="1" applyBorder="1" applyAlignment="1">
      <alignment horizontal="center" vertical="center"/>
    </xf>
    <xf numFmtId="10" fontId="4" fillId="0" borderId="1" xfId="2" applyNumberFormat="1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center" vertical="center"/>
    </xf>
    <xf numFmtId="41" fontId="4" fillId="0" borderId="1" xfId="1" applyFont="1" applyFill="1" applyBorder="1" applyAlignment="1">
      <alignment horizontal="center" vertical="center"/>
    </xf>
    <xf numFmtId="39" fontId="4" fillId="0" borderId="1" xfId="1" applyNumberFormat="1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vertical="center"/>
    </xf>
    <xf numFmtId="41" fontId="0" fillId="0" borderId="1" xfId="0" applyNumberForma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10" fontId="6" fillId="0" borderId="1" xfId="2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/>
    <xf numFmtId="41" fontId="9" fillId="2" borderId="1" xfId="0" applyNumberFormat="1" applyFont="1" applyFill="1" applyBorder="1" applyAlignment="1">
      <alignment vertical="center"/>
    </xf>
    <xf numFmtId="4" fontId="9" fillId="2" borderId="1" xfId="0" applyNumberFormat="1" applyFont="1" applyFill="1" applyBorder="1"/>
    <xf numFmtId="41" fontId="9" fillId="3" borderId="1" xfId="0" applyNumberFormat="1" applyFont="1" applyFill="1" applyBorder="1" applyAlignment="1">
      <alignment vertical="center"/>
    </xf>
    <xf numFmtId="0" fontId="10" fillId="0" borderId="0" xfId="0" applyFont="1" applyFill="1" applyBorder="1"/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quotePrefix="1" applyFont="1" applyFill="1" applyBorder="1" applyAlignment="1">
      <alignment horizontal="center" vertical="center"/>
    </xf>
    <xf numFmtId="9" fontId="11" fillId="0" borderId="1" xfId="2" applyFont="1" applyFill="1" applyBorder="1" applyAlignment="1">
      <alignment horizontal="center" vertical="center"/>
    </xf>
    <xf numFmtId="10" fontId="11" fillId="0" borderId="1" xfId="2" applyNumberFormat="1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center" vertical="center"/>
    </xf>
    <xf numFmtId="41" fontId="11" fillId="0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4" fillId="0" borderId="0" xfId="0" applyFont="1"/>
    <xf numFmtId="0" fontId="14" fillId="0" borderId="0" xfId="0" applyFont="1" applyFill="1" applyBorder="1"/>
    <xf numFmtId="0" fontId="17" fillId="0" borderId="0" xfId="0" applyFont="1"/>
    <xf numFmtId="0" fontId="18" fillId="0" borderId="0" xfId="0" applyFont="1" applyFill="1" applyBorder="1"/>
    <xf numFmtId="0" fontId="19" fillId="0" borderId="0" xfId="0" applyFont="1" applyFill="1" applyBorder="1"/>
    <xf numFmtId="0" fontId="17" fillId="0" borderId="0" xfId="0" applyFont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41" fontId="20" fillId="0" borderId="0" xfId="1" applyFont="1" applyFill="1" applyBorder="1" applyAlignment="1">
      <alignment horizontal="center" vertical="center"/>
    </xf>
    <xf numFmtId="0" fontId="0" fillId="7" borderId="0" xfId="0" applyFill="1" applyAlignment="1"/>
    <xf numFmtId="0" fontId="0" fillId="7" borderId="7" xfId="0" applyFill="1" applyBorder="1" applyAlignment="1"/>
    <xf numFmtId="0" fontId="17" fillId="0" borderId="0" xfId="0" applyFont="1" applyFill="1"/>
    <xf numFmtId="0" fontId="24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4" fillId="0" borderId="0" xfId="0" applyFont="1" applyFill="1"/>
    <xf numFmtId="0" fontId="3" fillId="0" borderId="0" xfId="0" applyFont="1" applyFill="1" applyAlignment="1">
      <alignment horizontal="left" vertical="center"/>
    </xf>
    <xf numFmtId="41" fontId="3" fillId="0" borderId="0" xfId="1" applyFont="1" applyFill="1" applyAlignment="1">
      <alignment horizontal="center"/>
    </xf>
    <xf numFmtId="0" fontId="25" fillId="0" borderId="1" xfId="0" applyFont="1" applyFill="1" applyBorder="1" applyAlignment="1">
      <alignment horizontal="left" vertical="center"/>
    </xf>
    <xf numFmtId="4" fontId="11" fillId="0" borderId="1" xfId="1" applyNumberFormat="1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41" fontId="0" fillId="0" borderId="1" xfId="0" applyNumberFormat="1" applyFont="1" applyFill="1" applyBorder="1" applyAlignment="1">
      <alignment horizontal="center" vertical="center"/>
    </xf>
    <xf numFmtId="41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9" fontId="8" fillId="0" borderId="1" xfId="2" applyFont="1" applyFill="1" applyBorder="1" applyAlignment="1">
      <alignment horizontal="center" vertical="center"/>
    </xf>
    <xf numFmtId="10" fontId="8" fillId="0" borderId="1" xfId="2" applyNumberFormat="1" applyFont="1" applyFill="1" applyBorder="1" applyAlignment="1">
      <alignment horizontal="center" vertical="center"/>
    </xf>
    <xf numFmtId="4" fontId="8" fillId="0" borderId="1" xfId="0" applyNumberFormat="1" applyFont="1" applyFill="1" applyBorder="1" applyAlignment="1">
      <alignment horizontal="center" vertical="center"/>
    </xf>
    <xf numFmtId="4" fontId="12" fillId="0" borderId="1" xfId="1" applyNumberFormat="1" applyFont="1" applyFill="1" applyBorder="1" applyAlignment="1">
      <alignment horizontal="center" vertical="center"/>
    </xf>
    <xf numFmtId="3" fontId="8" fillId="0" borderId="1" xfId="1" applyNumberFormat="1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vertical="center"/>
    </xf>
    <xf numFmtId="42" fontId="16" fillId="8" borderId="3" xfId="0" applyNumberFormat="1" applyFont="1" applyFill="1" applyBorder="1" applyAlignment="1">
      <alignment horizontal="right" vertical="center" wrapText="1"/>
    </xf>
    <xf numFmtId="0" fontId="15" fillId="8" borderId="1" xfId="0" applyFont="1" applyFill="1" applyBorder="1" applyAlignment="1">
      <alignment horizontal="center" vertical="center"/>
    </xf>
    <xf numFmtId="0" fontId="23" fillId="8" borderId="4" xfId="0" applyFont="1" applyFill="1" applyBorder="1" applyAlignment="1">
      <alignment horizontal="center" vertical="center"/>
    </xf>
    <xf numFmtId="41" fontId="24" fillId="2" borderId="1" xfId="1" applyFont="1" applyFill="1" applyBorder="1"/>
    <xf numFmtId="41" fontId="21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24" fillId="9" borderId="1" xfId="0" applyFont="1" applyFill="1" applyBorder="1" applyAlignment="1">
      <alignment horizontal="left" vertical="center"/>
    </xf>
    <xf numFmtId="0" fontId="25" fillId="9" borderId="1" xfId="0" applyFont="1" applyFill="1" applyBorder="1" applyAlignment="1">
      <alignment horizontal="left" vertical="center"/>
    </xf>
    <xf numFmtId="164" fontId="4" fillId="9" borderId="1" xfId="0" applyNumberFormat="1" applyFont="1" applyFill="1" applyBorder="1" applyAlignment="1">
      <alignment horizontal="center" vertical="center"/>
    </xf>
    <xf numFmtId="9" fontId="4" fillId="9" borderId="1" xfId="2" applyFont="1" applyFill="1" applyBorder="1" applyAlignment="1">
      <alignment horizontal="center" vertical="center"/>
    </xf>
    <xf numFmtId="10" fontId="4" fillId="9" borderId="1" xfId="2" applyNumberFormat="1" applyFont="1" applyFill="1" applyBorder="1" applyAlignment="1">
      <alignment horizontal="center" vertical="center"/>
    </xf>
    <xf numFmtId="4" fontId="4" fillId="9" borderId="1" xfId="0" applyNumberFormat="1" applyFont="1" applyFill="1" applyBorder="1" applyAlignment="1">
      <alignment horizontal="center" vertical="center"/>
    </xf>
    <xf numFmtId="4" fontId="11" fillId="9" borderId="1" xfId="1" applyNumberFormat="1" applyFont="1" applyFill="1" applyBorder="1" applyAlignment="1">
      <alignment horizontal="center" vertical="center"/>
    </xf>
    <xf numFmtId="3" fontId="4" fillId="9" borderId="1" xfId="1" applyNumberFormat="1" applyFont="1" applyFill="1" applyBorder="1" applyAlignment="1">
      <alignment horizontal="center" vertical="center"/>
    </xf>
    <xf numFmtId="164" fontId="11" fillId="9" borderId="1" xfId="0" applyNumberFormat="1" applyFont="1" applyFill="1" applyBorder="1" applyAlignment="1">
      <alignment horizontal="center" vertical="center"/>
    </xf>
    <xf numFmtId="41" fontId="11" fillId="9" borderId="1" xfId="1" applyFont="1" applyFill="1" applyBorder="1" applyAlignment="1">
      <alignment horizontal="center" vertical="center"/>
    </xf>
    <xf numFmtId="39" fontId="4" fillId="9" borderId="1" xfId="1" applyNumberFormat="1" applyFont="1" applyFill="1" applyBorder="1" applyAlignment="1">
      <alignment horizontal="center" vertical="center"/>
    </xf>
    <xf numFmtId="9" fontId="11" fillId="9" borderId="1" xfId="2" applyFont="1" applyFill="1" applyBorder="1" applyAlignment="1">
      <alignment horizontal="center" vertical="center"/>
    </xf>
    <xf numFmtId="3" fontId="0" fillId="9" borderId="1" xfId="0" applyNumberFormat="1" applyFill="1" applyBorder="1" applyAlignment="1">
      <alignment horizontal="center" vertical="center"/>
    </xf>
    <xf numFmtId="41" fontId="0" fillId="9" borderId="1" xfId="0" applyNumberFormat="1" applyFont="1" applyFill="1" applyBorder="1" applyAlignment="1">
      <alignment horizontal="center" vertical="center"/>
    </xf>
    <xf numFmtId="10" fontId="11" fillId="9" borderId="1" xfId="2" applyNumberFormat="1" applyFont="1" applyFill="1" applyBorder="1" applyAlignment="1">
      <alignment horizontal="center" vertical="center"/>
    </xf>
    <xf numFmtId="41" fontId="9" fillId="9" borderId="1" xfId="0" applyNumberFormat="1" applyFont="1" applyFill="1" applyBorder="1" applyAlignment="1">
      <alignment horizontal="center" vertical="center"/>
    </xf>
    <xf numFmtId="42" fontId="16" fillId="8" borderId="1" xfId="0" applyNumberFormat="1" applyFont="1" applyFill="1" applyBorder="1" applyAlignment="1">
      <alignment horizontal="right" vertical="center" wrapText="1"/>
    </xf>
    <xf numFmtId="0" fontId="24" fillId="10" borderId="1" xfId="0" applyFont="1" applyFill="1" applyBorder="1" applyAlignment="1">
      <alignment vertical="center"/>
    </xf>
    <xf numFmtId="41" fontId="21" fillId="8" borderId="1" xfId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26" fillId="7" borderId="0" xfId="0" applyFont="1" applyFill="1" applyAlignment="1">
      <alignment horizontal="center"/>
    </xf>
    <xf numFmtId="0" fontId="22" fillId="7" borderId="0" xfId="0" applyFont="1" applyFill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23" fillId="8" borderId="5" xfId="0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/>
    </xf>
  </cellXfs>
  <cellStyles count="5">
    <cellStyle name="Comma [0]" xfId="1" builtinId="6"/>
    <cellStyle name="Comma [0] 2" xfId="4"/>
    <cellStyle name="Normal" xfId="0" builtinId="0"/>
    <cellStyle name="Normal 2" xfId="3"/>
    <cellStyle name="Percent" xfId="2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CC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69273</xdr:colOff>
      <xdr:row>0</xdr:row>
      <xdr:rowOff>92363</xdr:rowOff>
    </xdr:from>
    <xdr:to>
      <xdr:col>1</xdr:col>
      <xdr:colOff>952501</xdr:colOff>
      <xdr:row>3</xdr:row>
      <xdr:rowOff>290432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09" y="92363"/>
          <a:ext cx="883228" cy="1177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91"/>
  <sheetViews>
    <sheetView tabSelected="1" topLeftCell="K4" zoomScale="85" zoomScaleNormal="85" zoomScaleSheetLayoutView="100" workbookViewId="0">
      <pane ySplit="3" topLeftCell="A14" activePane="bottomLeft" state="frozen"/>
      <selection activeCell="G4" sqref="G4"/>
      <selection pane="bottomLeft" activeCell="AD109" sqref="AD109"/>
    </sheetView>
  </sheetViews>
  <sheetFormatPr defaultRowHeight="15" x14ac:dyDescent="0.25"/>
  <cols>
    <col min="1" max="1" width="6" style="18" customWidth="1"/>
    <col min="2" max="2" width="8.42578125" style="18" customWidth="1"/>
    <col min="3" max="3" width="9.7109375" style="18" customWidth="1"/>
    <col min="4" max="4" width="19.5703125" style="106" customWidth="1"/>
    <col min="5" max="5" width="60.140625" style="18" customWidth="1"/>
    <col min="6" max="6" width="49.28515625" style="18" customWidth="1"/>
    <col min="7" max="7" width="46.28515625" style="18" customWidth="1"/>
    <col min="8" max="8" width="11.7109375" style="18" bestFit="1" customWidth="1"/>
    <col min="9" max="16" width="6.42578125" style="18" bestFit="1" customWidth="1"/>
    <col min="17" max="17" width="9.28515625" style="18" customWidth="1"/>
    <col min="18" max="18" width="9.140625" style="18" bestFit="1" customWidth="1"/>
    <col min="19" max="20" width="11.5703125" style="18" customWidth="1"/>
    <col min="21" max="21" width="21" style="18" customWidth="1"/>
    <col min="22" max="22" width="8.140625" style="18" customWidth="1"/>
    <col min="23" max="23" width="20" style="18" customWidth="1"/>
    <col min="24" max="24" width="14" style="18" customWidth="1"/>
    <col min="25" max="25" width="10.28515625" style="18" customWidth="1"/>
    <col min="26" max="26" width="10" style="18" customWidth="1"/>
    <col min="27" max="27" width="10.140625" style="18" bestFit="1" customWidth="1"/>
    <col min="28" max="28" width="13.5703125" style="18" customWidth="1"/>
    <col min="29" max="29" width="12.85546875" style="18" customWidth="1"/>
    <col min="30" max="30" width="18.5703125" style="18" customWidth="1"/>
    <col min="31" max="31" width="20" style="18" hidden="1" customWidth="1"/>
    <col min="32" max="32" width="30.42578125" style="18" customWidth="1"/>
    <col min="33" max="33" width="15" style="18" customWidth="1"/>
    <col min="34" max="36" width="6.42578125" style="18" customWidth="1"/>
    <col min="37" max="37" width="7.140625" style="18" customWidth="1"/>
    <col min="38" max="38" width="24.42578125" style="18" customWidth="1"/>
    <col min="39" max="39" width="14.140625" style="18" customWidth="1"/>
    <col min="40" max="16384" width="9.140625" style="18"/>
  </cols>
  <sheetData>
    <row r="1" spans="1:39" x14ac:dyDescent="0.25"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  <c r="U1" s="107"/>
      <c r="V1" s="107"/>
      <c r="W1" s="107"/>
    </row>
    <row r="2" spans="1:39" x14ac:dyDescent="0.25">
      <c r="A2" s="154" t="s">
        <v>10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</row>
    <row r="3" spans="1:39" x14ac:dyDescent="0.25">
      <c r="A3" s="155" t="s">
        <v>51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</row>
    <row r="4" spans="1:39" x14ac:dyDescent="0.25">
      <c r="A4" s="154" t="s">
        <v>58</v>
      </c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</row>
    <row r="5" spans="1:39" x14ac:dyDescent="0.25">
      <c r="A5" s="17"/>
      <c r="B5" s="17"/>
      <c r="C5" s="17"/>
      <c r="D5" s="108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09"/>
      <c r="AE5" s="109"/>
      <c r="AF5" s="109"/>
      <c r="AG5" s="109"/>
      <c r="AH5" s="109"/>
      <c r="AI5" s="109"/>
      <c r="AJ5" s="109"/>
      <c r="AK5" s="109"/>
      <c r="AL5" s="109"/>
    </row>
    <row r="6" spans="1:39" ht="38.25" x14ac:dyDescent="0.25">
      <c r="A6" s="15" t="s">
        <v>7</v>
      </c>
      <c r="B6" s="4" t="s">
        <v>8</v>
      </c>
      <c r="C6" s="4" t="s">
        <v>50</v>
      </c>
      <c r="D6" s="103" t="s">
        <v>59</v>
      </c>
      <c r="E6" s="15" t="s">
        <v>3</v>
      </c>
      <c r="F6" s="15" t="s">
        <v>0</v>
      </c>
      <c r="G6" s="15" t="s">
        <v>1</v>
      </c>
      <c r="H6" s="4" t="s">
        <v>20</v>
      </c>
      <c r="I6" s="4" t="s">
        <v>18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21</v>
      </c>
      <c r="R6" s="15" t="s">
        <v>2</v>
      </c>
      <c r="S6" s="4" t="s">
        <v>41</v>
      </c>
      <c r="T6" s="27" t="s">
        <v>24</v>
      </c>
      <c r="U6" s="27" t="s">
        <v>9</v>
      </c>
      <c r="V6" s="27" t="s">
        <v>19</v>
      </c>
      <c r="W6" s="27" t="s">
        <v>27</v>
      </c>
      <c r="X6" s="15" t="s">
        <v>22</v>
      </c>
      <c r="Y6" s="4" t="s">
        <v>40</v>
      </c>
      <c r="Z6" s="4" t="s">
        <v>42</v>
      </c>
      <c r="AA6" s="4" t="s">
        <v>47</v>
      </c>
      <c r="AB6" s="4"/>
      <c r="AC6" s="4" t="s">
        <v>256</v>
      </c>
      <c r="AD6" s="4" t="s">
        <v>53</v>
      </c>
      <c r="AE6" s="4" t="s">
        <v>23</v>
      </c>
      <c r="AF6" s="4" t="s">
        <v>28</v>
      </c>
      <c r="AG6" s="4" t="s">
        <v>29</v>
      </c>
      <c r="AH6" s="4" t="s">
        <v>45</v>
      </c>
      <c r="AI6" s="4" t="s">
        <v>43</v>
      </c>
      <c r="AJ6" s="4" t="s">
        <v>44</v>
      </c>
      <c r="AK6" s="4" t="s">
        <v>2</v>
      </c>
      <c r="AL6" s="4" t="s">
        <v>46</v>
      </c>
      <c r="AM6" s="4" t="s">
        <v>56</v>
      </c>
    </row>
    <row r="7" spans="1:39" x14ac:dyDescent="0.25">
      <c r="A7" s="15"/>
      <c r="B7" s="4"/>
      <c r="C7" s="4"/>
      <c r="D7" s="103"/>
      <c r="E7" s="15"/>
      <c r="F7" s="15"/>
      <c r="G7" s="15"/>
      <c r="H7" s="4"/>
      <c r="I7" s="4"/>
      <c r="J7" s="4"/>
      <c r="K7" s="4"/>
      <c r="L7" s="4"/>
      <c r="M7" s="4"/>
      <c r="N7" s="4"/>
      <c r="O7" s="4"/>
      <c r="P7" s="4"/>
      <c r="Q7" s="4"/>
      <c r="R7" s="15"/>
      <c r="S7" s="28"/>
      <c r="T7" s="27"/>
      <c r="U7" s="27"/>
      <c r="V7" s="27"/>
      <c r="W7" s="27"/>
      <c r="X7" s="15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23.25" customHeight="1" x14ac:dyDescent="0.25">
      <c r="A8" s="101">
        <v>1</v>
      </c>
      <c r="B8" s="101">
        <v>2</v>
      </c>
      <c r="C8" s="102">
        <v>3</v>
      </c>
      <c r="D8" s="104">
        <v>4</v>
      </c>
      <c r="E8" s="101">
        <v>5</v>
      </c>
      <c r="F8" s="102">
        <v>6</v>
      </c>
      <c r="G8" s="101">
        <v>7</v>
      </c>
      <c r="H8" s="101">
        <v>8</v>
      </c>
      <c r="I8" s="102">
        <v>9</v>
      </c>
      <c r="J8" s="101">
        <v>10</v>
      </c>
      <c r="K8" s="101">
        <v>11</v>
      </c>
      <c r="L8" s="102">
        <v>12</v>
      </c>
      <c r="M8" s="101">
        <v>13</v>
      </c>
      <c r="N8" s="101">
        <v>14</v>
      </c>
      <c r="O8" s="102">
        <v>15</v>
      </c>
      <c r="P8" s="101">
        <v>16</v>
      </c>
      <c r="Q8" s="101">
        <v>17</v>
      </c>
      <c r="R8" s="102">
        <v>18</v>
      </c>
      <c r="S8" s="101">
        <v>19</v>
      </c>
      <c r="T8" s="101">
        <v>20</v>
      </c>
      <c r="U8" s="102">
        <v>21</v>
      </c>
      <c r="V8" s="101">
        <v>22</v>
      </c>
      <c r="W8" s="101">
        <v>23</v>
      </c>
      <c r="X8" s="102">
        <v>24</v>
      </c>
      <c r="Y8" s="101">
        <v>25</v>
      </c>
      <c r="Z8" s="101">
        <v>26</v>
      </c>
      <c r="AA8" s="102">
        <v>27</v>
      </c>
      <c r="AB8" s="101">
        <v>28</v>
      </c>
      <c r="AC8" s="101">
        <v>29</v>
      </c>
      <c r="AD8" s="102">
        <v>30</v>
      </c>
      <c r="AE8" s="101">
        <v>31</v>
      </c>
      <c r="AF8" s="101">
        <v>32</v>
      </c>
      <c r="AG8" s="102">
        <v>33</v>
      </c>
      <c r="AH8" s="101">
        <v>34</v>
      </c>
      <c r="AI8" s="101">
        <v>35</v>
      </c>
      <c r="AJ8" s="102">
        <v>36</v>
      </c>
      <c r="AK8" s="101">
        <v>37</v>
      </c>
      <c r="AL8" s="101">
        <v>38</v>
      </c>
      <c r="AM8" s="102">
        <v>39</v>
      </c>
    </row>
    <row r="9" spans="1:39" ht="20.100000000000001" customHeight="1" x14ac:dyDescent="0.25">
      <c r="A9" s="81">
        <v>1</v>
      </c>
      <c r="B9" s="76"/>
      <c r="C9" s="76"/>
      <c r="D9" s="105" t="s">
        <v>135</v>
      </c>
      <c r="E9" s="110" t="s">
        <v>80</v>
      </c>
      <c r="F9" s="110" t="s">
        <v>81</v>
      </c>
      <c r="G9" s="110" t="s">
        <v>82</v>
      </c>
      <c r="H9" s="68">
        <v>133</v>
      </c>
      <c r="I9" s="64">
        <v>1</v>
      </c>
      <c r="J9" s="64">
        <v>2</v>
      </c>
      <c r="K9" s="64">
        <v>1</v>
      </c>
      <c r="L9" s="64">
        <v>1</v>
      </c>
      <c r="M9" s="64">
        <v>0.3</v>
      </c>
      <c r="N9" s="64">
        <v>0.9</v>
      </c>
      <c r="O9" s="64">
        <v>1.2</v>
      </c>
      <c r="P9" s="64">
        <v>0.5</v>
      </c>
      <c r="Q9" s="65">
        <f>J9*K9*L9*M9*N9*O9*P9</f>
        <v>0.32400000000000001</v>
      </c>
      <c r="R9" s="66">
        <v>14.5</v>
      </c>
      <c r="S9" s="111">
        <f t="shared" ref="S9:S33" si="0">H9*I9*Q9*R9</f>
        <v>624.83399999999995</v>
      </c>
      <c r="T9" s="112">
        <f>AA9</f>
        <v>0</v>
      </c>
      <c r="U9" s="86">
        <f t="shared" ref="U9:U33" si="1">S9*T9</f>
        <v>0</v>
      </c>
      <c r="V9" s="64">
        <v>0.1</v>
      </c>
      <c r="W9" s="86">
        <f t="shared" ref="W9:W33" si="2">U9*V9</f>
        <v>0</v>
      </c>
      <c r="X9" s="87">
        <f t="shared" ref="X9:X33" si="3">T9*11</f>
        <v>0</v>
      </c>
      <c r="Y9" s="70">
        <v>112</v>
      </c>
      <c r="Z9" s="84">
        <f t="shared" ref="Z9:Z33" si="4">IFERROR(S9/Y9-1,0)</f>
        <v>4.5788749999999991</v>
      </c>
      <c r="AA9" s="113">
        <f>'AGUSTUS 2019'!F9</f>
        <v>0</v>
      </c>
      <c r="AB9" s="114">
        <f t="shared" ref="AB9:AB33" si="5">ROUNDUP(AD9,-1)</f>
        <v>0</v>
      </c>
      <c r="AC9" s="114">
        <f t="shared" ref="AC9:AC33" si="6">CEILING(AB9,50)</f>
        <v>0</v>
      </c>
      <c r="AD9" s="86">
        <f t="shared" ref="AD9:AD33" si="7">S9*AA9*V9</f>
        <v>0</v>
      </c>
      <c r="AE9" s="86" t="e">
        <f>AD9-#REF!</f>
        <v>#REF!</v>
      </c>
      <c r="AF9" s="85" t="s">
        <v>61</v>
      </c>
      <c r="AG9" s="85" t="s">
        <v>30</v>
      </c>
      <c r="AH9" s="84">
        <v>0.3</v>
      </c>
      <c r="AI9" s="84">
        <v>0.9</v>
      </c>
      <c r="AJ9" s="84">
        <v>1.2</v>
      </c>
      <c r="AK9" s="66">
        <v>1</v>
      </c>
      <c r="AL9" s="85" t="str">
        <f t="shared" ref="AL9:AL33" si="8">CONCATENATE("VA ",AH9," KA ",AI9," KDS ",AJ9," FKPA ",AK9)</f>
        <v>VA 0,3 KA 0,9 KDS 1,2 FKPA 1</v>
      </c>
      <c r="AM9" s="115">
        <f t="shared" ref="AM9:AM33" si="9">AC9</f>
        <v>0</v>
      </c>
    </row>
    <row r="10" spans="1:39" ht="20.100000000000001" customHeight="1" x14ac:dyDescent="0.25">
      <c r="A10" s="133">
        <v>2</v>
      </c>
      <c r="B10" s="134"/>
      <c r="C10" s="134"/>
      <c r="D10" s="135" t="s">
        <v>136</v>
      </c>
      <c r="E10" s="136" t="s">
        <v>83</v>
      </c>
      <c r="F10" s="136" t="s">
        <v>84</v>
      </c>
      <c r="G10" s="136" t="s">
        <v>85</v>
      </c>
      <c r="H10" s="137">
        <v>246</v>
      </c>
      <c r="I10" s="138">
        <v>1</v>
      </c>
      <c r="J10" s="138">
        <v>1.1000000000000001</v>
      </c>
      <c r="K10" s="138">
        <v>1</v>
      </c>
      <c r="L10" s="138">
        <v>0.8</v>
      </c>
      <c r="M10" s="138">
        <v>0.3</v>
      </c>
      <c r="N10" s="138">
        <v>0.8</v>
      </c>
      <c r="O10" s="138">
        <v>1</v>
      </c>
      <c r="P10" s="138">
        <v>1</v>
      </c>
      <c r="Q10" s="139">
        <f t="shared" ref="Q10:Q33" si="10">J10*K10*L10*M10*N10*O10*P10</f>
        <v>0.21120000000000003</v>
      </c>
      <c r="R10" s="140">
        <v>12.5</v>
      </c>
      <c r="S10" s="141">
        <f t="shared" si="0"/>
        <v>649.44000000000005</v>
      </c>
      <c r="T10" s="142">
        <f t="shared" ref="T10:T33" si="11">AA10</f>
        <v>0</v>
      </c>
      <c r="U10" s="143">
        <f t="shared" si="1"/>
        <v>0</v>
      </c>
      <c r="V10" s="138">
        <v>0.1</v>
      </c>
      <c r="W10" s="143">
        <f t="shared" si="2"/>
        <v>0</v>
      </c>
      <c r="X10" s="144">
        <f t="shared" si="3"/>
        <v>0</v>
      </c>
      <c r="Y10" s="145">
        <v>112</v>
      </c>
      <c r="Z10" s="146">
        <f t="shared" si="4"/>
        <v>4.7985714285714289</v>
      </c>
      <c r="AA10" s="147">
        <f>'AGUSTUS 2019'!F10</f>
        <v>0</v>
      </c>
      <c r="AB10" s="148">
        <f t="shared" si="5"/>
        <v>0</v>
      </c>
      <c r="AC10" s="148">
        <f t="shared" si="6"/>
        <v>0</v>
      </c>
      <c r="AD10" s="143">
        <f t="shared" si="7"/>
        <v>0</v>
      </c>
      <c r="AE10" s="143" t="e">
        <f>AD10-#REF!</f>
        <v>#REF!</v>
      </c>
      <c r="AF10" s="149" t="s">
        <v>61</v>
      </c>
      <c r="AG10" s="149" t="s">
        <v>30</v>
      </c>
      <c r="AH10" s="146">
        <v>0.3</v>
      </c>
      <c r="AI10" s="146">
        <v>1.25</v>
      </c>
      <c r="AJ10" s="146">
        <v>1.2</v>
      </c>
      <c r="AK10" s="140">
        <v>1</v>
      </c>
      <c r="AL10" s="149" t="str">
        <f t="shared" si="8"/>
        <v>VA 0,3 KA 1,25 KDS 1,2 FKPA 1</v>
      </c>
      <c r="AM10" s="150">
        <f t="shared" si="9"/>
        <v>0</v>
      </c>
    </row>
    <row r="11" spans="1:39" ht="20.100000000000001" customHeight="1" x14ac:dyDescent="0.25">
      <c r="A11" s="81">
        <v>3</v>
      </c>
      <c r="B11" s="76"/>
      <c r="C11" s="76"/>
      <c r="D11" s="105" t="s">
        <v>137</v>
      </c>
      <c r="E11" s="110" t="s">
        <v>86</v>
      </c>
      <c r="F11" s="110" t="s">
        <v>87</v>
      </c>
      <c r="G11" s="110" t="s">
        <v>88</v>
      </c>
      <c r="H11" s="68">
        <v>246</v>
      </c>
      <c r="I11" s="64">
        <v>1</v>
      </c>
      <c r="J11" s="64">
        <v>1</v>
      </c>
      <c r="K11" s="64">
        <v>0.8</v>
      </c>
      <c r="L11" s="64">
        <v>1</v>
      </c>
      <c r="M11" s="64">
        <v>0.85</v>
      </c>
      <c r="N11" s="64">
        <v>0.45</v>
      </c>
      <c r="O11" s="64">
        <v>0.8</v>
      </c>
      <c r="P11" s="64">
        <v>1</v>
      </c>
      <c r="Q11" s="65">
        <f t="shared" si="10"/>
        <v>0.24480000000000005</v>
      </c>
      <c r="R11" s="66">
        <v>13.5</v>
      </c>
      <c r="S11" s="111">
        <f t="shared" si="0"/>
        <v>812.98080000000016</v>
      </c>
      <c r="T11" s="112">
        <f t="shared" si="11"/>
        <v>0</v>
      </c>
      <c r="U11" s="86">
        <f t="shared" si="1"/>
        <v>0</v>
      </c>
      <c r="V11" s="64">
        <v>0.1</v>
      </c>
      <c r="W11" s="86">
        <f t="shared" si="2"/>
        <v>0</v>
      </c>
      <c r="X11" s="87">
        <f t="shared" si="3"/>
        <v>0</v>
      </c>
      <c r="Y11" s="70">
        <v>112</v>
      </c>
      <c r="Z11" s="84">
        <f t="shared" si="4"/>
        <v>6.258757142857144</v>
      </c>
      <c r="AA11" s="113">
        <f>'AGUSTUS 2019'!F11</f>
        <v>0</v>
      </c>
      <c r="AB11" s="114">
        <f t="shared" si="5"/>
        <v>0</v>
      </c>
      <c r="AC11" s="114">
        <f t="shared" si="6"/>
        <v>0</v>
      </c>
      <c r="AD11" s="86">
        <f t="shared" si="7"/>
        <v>0</v>
      </c>
      <c r="AE11" s="86" t="e">
        <f>AD11-#REF!</f>
        <v>#REF!</v>
      </c>
      <c r="AF11" s="85" t="s">
        <v>61</v>
      </c>
      <c r="AG11" s="85" t="s">
        <v>30</v>
      </c>
      <c r="AH11" s="84">
        <v>0.3</v>
      </c>
      <c r="AI11" s="84">
        <v>1.25</v>
      </c>
      <c r="AJ11" s="84">
        <v>1.2</v>
      </c>
      <c r="AK11" s="66">
        <v>1</v>
      </c>
      <c r="AL11" s="85" t="str">
        <f t="shared" si="8"/>
        <v>VA 0,3 KA 1,25 KDS 1,2 FKPA 1</v>
      </c>
      <c r="AM11" s="115">
        <f t="shared" si="9"/>
        <v>0</v>
      </c>
    </row>
    <row r="12" spans="1:39" ht="20.100000000000001" customHeight="1" x14ac:dyDescent="0.25">
      <c r="A12" s="81">
        <v>4</v>
      </c>
      <c r="B12" s="76"/>
      <c r="C12" s="76"/>
      <c r="D12" s="105" t="s">
        <v>138</v>
      </c>
      <c r="E12" s="110" t="s">
        <v>89</v>
      </c>
      <c r="F12" s="110" t="s">
        <v>90</v>
      </c>
      <c r="G12" s="110" t="s">
        <v>88</v>
      </c>
      <c r="H12" s="68">
        <v>246</v>
      </c>
      <c r="I12" s="64">
        <v>1</v>
      </c>
      <c r="J12" s="64">
        <v>1.1000000000000001</v>
      </c>
      <c r="K12" s="64">
        <v>0.8</v>
      </c>
      <c r="L12" s="64">
        <v>1</v>
      </c>
      <c r="M12" s="64">
        <v>0.3</v>
      </c>
      <c r="N12" s="64">
        <v>0.8</v>
      </c>
      <c r="O12" s="64">
        <v>1</v>
      </c>
      <c r="P12" s="64">
        <v>1</v>
      </c>
      <c r="Q12" s="65">
        <f t="shared" si="10"/>
        <v>0.21120000000000003</v>
      </c>
      <c r="R12" s="66">
        <v>13.5</v>
      </c>
      <c r="S12" s="111">
        <f t="shared" si="0"/>
        <v>701.39520000000005</v>
      </c>
      <c r="T12" s="112">
        <f t="shared" si="11"/>
        <v>0</v>
      </c>
      <c r="U12" s="86">
        <f t="shared" si="1"/>
        <v>0</v>
      </c>
      <c r="V12" s="64">
        <v>0.1</v>
      </c>
      <c r="W12" s="86">
        <f t="shared" si="2"/>
        <v>0</v>
      </c>
      <c r="X12" s="87">
        <f t="shared" si="3"/>
        <v>0</v>
      </c>
      <c r="Y12" s="70">
        <v>112</v>
      </c>
      <c r="Z12" s="84">
        <f t="shared" si="4"/>
        <v>5.2624571428571434</v>
      </c>
      <c r="AA12" s="113">
        <f>'AGUSTUS 2019'!F12</f>
        <v>0</v>
      </c>
      <c r="AB12" s="114">
        <f t="shared" si="5"/>
        <v>0</v>
      </c>
      <c r="AC12" s="114">
        <f t="shared" si="6"/>
        <v>0</v>
      </c>
      <c r="AD12" s="86">
        <f t="shared" si="7"/>
        <v>0</v>
      </c>
      <c r="AE12" s="86" t="e">
        <f>AD12-#REF!</f>
        <v>#REF!</v>
      </c>
      <c r="AF12" s="85" t="s">
        <v>61</v>
      </c>
      <c r="AG12" s="85" t="s">
        <v>30</v>
      </c>
      <c r="AH12" s="84">
        <v>0.3</v>
      </c>
      <c r="AI12" s="84">
        <v>1.25</v>
      </c>
      <c r="AJ12" s="84">
        <v>1.2</v>
      </c>
      <c r="AK12" s="66">
        <v>1</v>
      </c>
      <c r="AL12" s="85" t="str">
        <f t="shared" si="8"/>
        <v>VA 0,3 KA 1,25 KDS 1,2 FKPA 1</v>
      </c>
      <c r="AM12" s="115">
        <f t="shared" si="9"/>
        <v>0</v>
      </c>
    </row>
    <row r="13" spans="1:39" ht="20.100000000000001" customHeight="1" x14ac:dyDescent="0.25">
      <c r="A13" s="81">
        <v>5</v>
      </c>
      <c r="B13" s="76"/>
      <c r="C13" s="76"/>
      <c r="D13" s="105" t="s">
        <v>139</v>
      </c>
      <c r="E13" s="110" t="s">
        <v>91</v>
      </c>
      <c r="F13" s="110" t="s">
        <v>92</v>
      </c>
      <c r="G13" s="110" t="s">
        <v>88</v>
      </c>
      <c r="H13" s="68">
        <v>246</v>
      </c>
      <c r="I13" s="64">
        <v>1</v>
      </c>
      <c r="J13" s="64">
        <v>1.1000000000000001</v>
      </c>
      <c r="K13" s="64">
        <v>0.8</v>
      </c>
      <c r="L13" s="64">
        <v>1</v>
      </c>
      <c r="M13" s="64">
        <v>0.3</v>
      </c>
      <c r="N13" s="64">
        <v>0.8</v>
      </c>
      <c r="O13" s="64">
        <v>1</v>
      </c>
      <c r="P13" s="64">
        <v>1</v>
      </c>
      <c r="Q13" s="65">
        <f t="shared" si="10"/>
        <v>0.21120000000000003</v>
      </c>
      <c r="R13" s="66">
        <v>13.5</v>
      </c>
      <c r="S13" s="111">
        <f t="shared" si="0"/>
        <v>701.39520000000005</v>
      </c>
      <c r="T13" s="112">
        <f t="shared" si="11"/>
        <v>0</v>
      </c>
      <c r="U13" s="86">
        <f t="shared" si="1"/>
        <v>0</v>
      </c>
      <c r="V13" s="64">
        <v>0.1</v>
      </c>
      <c r="W13" s="86">
        <f t="shared" si="2"/>
        <v>0</v>
      </c>
      <c r="X13" s="87">
        <f t="shared" si="3"/>
        <v>0</v>
      </c>
      <c r="Y13" s="70">
        <v>112</v>
      </c>
      <c r="Z13" s="84">
        <f t="shared" si="4"/>
        <v>5.2624571428571434</v>
      </c>
      <c r="AA13" s="113">
        <f>'AGUSTUS 2019'!F13</f>
        <v>0</v>
      </c>
      <c r="AB13" s="114">
        <f t="shared" si="5"/>
        <v>0</v>
      </c>
      <c r="AC13" s="114">
        <f t="shared" si="6"/>
        <v>0</v>
      </c>
      <c r="AD13" s="86">
        <f t="shared" si="7"/>
        <v>0</v>
      </c>
      <c r="AE13" s="86" t="e">
        <f>AD13-#REF!</f>
        <v>#REF!</v>
      </c>
      <c r="AF13" s="85" t="s">
        <v>61</v>
      </c>
      <c r="AG13" s="85" t="s">
        <v>30</v>
      </c>
      <c r="AH13" s="84">
        <v>0.3</v>
      </c>
      <c r="AI13" s="84">
        <v>1.25</v>
      </c>
      <c r="AJ13" s="84">
        <v>1.2</v>
      </c>
      <c r="AK13" s="66">
        <v>1</v>
      </c>
      <c r="AL13" s="85" t="str">
        <f t="shared" si="8"/>
        <v>VA 0,3 KA 1,25 KDS 1,2 FKPA 1</v>
      </c>
      <c r="AM13" s="115">
        <f t="shared" si="9"/>
        <v>0</v>
      </c>
    </row>
    <row r="14" spans="1:39" ht="20.100000000000001" customHeight="1" x14ac:dyDescent="0.25">
      <c r="A14" s="81">
        <v>6</v>
      </c>
      <c r="B14" s="76"/>
      <c r="C14" s="76"/>
      <c r="D14" s="105" t="s">
        <v>140</v>
      </c>
      <c r="E14" s="110" t="s">
        <v>93</v>
      </c>
      <c r="F14" s="110" t="s">
        <v>94</v>
      </c>
      <c r="G14" s="110" t="s">
        <v>88</v>
      </c>
      <c r="H14" s="68">
        <v>246</v>
      </c>
      <c r="I14" s="64">
        <v>1</v>
      </c>
      <c r="J14" s="64">
        <v>1</v>
      </c>
      <c r="K14" s="64">
        <v>0.8</v>
      </c>
      <c r="L14" s="64">
        <v>1</v>
      </c>
      <c r="M14" s="64">
        <v>0.3</v>
      </c>
      <c r="N14" s="64">
        <v>0.8</v>
      </c>
      <c r="O14" s="64">
        <v>1</v>
      </c>
      <c r="P14" s="64">
        <v>1</v>
      </c>
      <c r="Q14" s="65">
        <f t="shared" si="10"/>
        <v>0.192</v>
      </c>
      <c r="R14" s="66">
        <v>13.5</v>
      </c>
      <c r="S14" s="111">
        <f t="shared" si="0"/>
        <v>637.63199999999995</v>
      </c>
      <c r="T14" s="112">
        <f t="shared" si="11"/>
        <v>0</v>
      </c>
      <c r="U14" s="86">
        <f t="shared" si="1"/>
        <v>0</v>
      </c>
      <c r="V14" s="64">
        <v>0.1</v>
      </c>
      <c r="W14" s="86">
        <f t="shared" si="2"/>
        <v>0</v>
      </c>
      <c r="X14" s="87">
        <f t="shared" si="3"/>
        <v>0</v>
      </c>
      <c r="Y14" s="70">
        <v>112</v>
      </c>
      <c r="Z14" s="84">
        <f t="shared" si="4"/>
        <v>4.6931428571428571</v>
      </c>
      <c r="AA14" s="113">
        <f>'AGUSTUS 2019'!F14</f>
        <v>0</v>
      </c>
      <c r="AB14" s="114">
        <f t="shared" si="5"/>
        <v>0</v>
      </c>
      <c r="AC14" s="114">
        <f t="shared" si="6"/>
        <v>0</v>
      </c>
      <c r="AD14" s="86">
        <f t="shared" si="7"/>
        <v>0</v>
      </c>
      <c r="AE14" s="86" t="e">
        <f>AD14-#REF!</f>
        <v>#REF!</v>
      </c>
      <c r="AF14" s="85" t="s">
        <v>61</v>
      </c>
      <c r="AG14" s="85" t="s">
        <v>30</v>
      </c>
      <c r="AH14" s="84">
        <v>0.3</v>
      </c>
      <c r="AI14" s="84">
        <v>1.25</v>
      </c>
      <c r="AJ14" s="84">
        <v>1.2</v>
      </c>
      <c r="AK14" s="66">
        <v>1</v>
      </c>
      <c r="AL14" s="85" t="str">
        <f t="shared" si="8"/>
        <v>VA 0,3 KA 1,25 KDS 1,2 FKPA 1</v>
      </c>
      <c r="AM14" s="115">
        <f t="shared" si="9"/>
        <v>0</v>
      </c>
    </row>
    <row r="15" spans="1:39" ht="20.100000000000001" customHeight="1" x14ac:dyDescent="0.25">
      <c r="A15" s="81">
        <v>7</v>
      </c>
      <c r="B15" s="76"/>
      <c r="C15" s="76"/>
      <c r="D15" s="105" t="s">
        <v>141</v>
      </c>
      <c r="E15" s="110" t="s">
        <v>95</v>
      </c>
      <c r="F15" s="110" t="s">
        <v>96</v>
      </c>
      <c r="G15" s="110" t="s">
        <v>97</v>
      </c>
      <c r="H15" s="68">
        <v>246</v>
      </c>
      <c r="I15" s="64">
        <v>1</v>
      </c>
      <c r="J15" s="64">
        <v>1.1000000000000001</v>
      </c>
      <c r="K15" s="64">
        <v>0.8</v>
      </c>
      <c r="L15" s="64">
        <v>1</v>
      </c>
      <c r="M15" s="64">
        <v>0.3</v>
      </c>
      <c r="N15" s="64">
        <v>1.25</v>
      </c>
      <c r="O15" s="64">
        <v>1.2</v>
      </c>
      <c r="P15" s="64">
        <v>1</v>
      </c>
      <c r="Q15" s="65">
        <f t="shared" si="10"/>
        <v>0.39600000000000002</v>
      </c>
      <c r="R15" s="66">
        <v>4.9000000000000004</v>
      </c>
      <c r="S15" s="111">
        <f t="shared" si="0"/>
        <v>477.33840000000009</v>
      </c>
      <c r="T15" s="112">
        <f t="shared" si="11"/>
        <v>0</v>
      </c>
      <c r="U15" s="86">
        <f t="shared" si="1"/>
        <v>0</v>
      </c>
      <c r="V15" s="64">
        <v>0.1</v>
      </c>
      <c r="W15" s="86">
        <f t="shared" si="2"/>
        <v>0</v>
      </c>
      <c r="X15" s="87">
        <f t="shared" si="3"/>
        <v>0</v>
      </c>
      <c r="Y15" s="70">
        <v>112</v>
      </c>
      <c r="Z15" s="84">
        <f t="shared" si="4"/>
        <v>3.2619500000000006</v>
      </c>
      <c r="AA15" s="113">
        <f>'AGUSTUS 2019'!F15</f>
        <v>0</v>
      </c>
      <c r="AB15" s="114">
        <f t="shared" si="5"/>
        <v>0</v>
      </c>
      <c r="AC15" s="114">
        <f t="shared" si="6"/>
        <v>0</v>
      </c>
      <c r="AD15" s="86">
        <f t="shared" si="7"/>
        <v>0</v>
      </c>
      <c r="AE15" s="86" t="e">
        <f>AD15-#REF!</f>
        <v>#REF!</v>
      </c>
      <c r="AF15" s="85" t="s">
        <v>61</v>
      </c>
      <c r="AG15" s="85" t="s">
        <v>30</v>
      </c>
      <c r="AH15" s="84">
        <v>0.3</v>
      </c>
      <c r="AI15" s="84">
        <v>1.25</v>
      </c>
      <c r="AJ15" s="84">
        <v>1.2</v>
      </c>
      <c r="AK15" s="66">
        <v>1</v>
      </c>
      <c r="AL15" s="85" t="str">
        <f t="shared" si="8"/>
        <v>VA 0,3 KA 1,25 KDS 1,2 FKPA 1</v>
      </c>
      <c r="AM15" s="115">
        <f t="shared" si="9"/>
        <v>0</v>
      </c>
    </row>
    <row r="16" spans="1:39" ht="20.100000000000001" customHeight="1" x14ac:dyDescent="0.25">
      <c r="A16" s="81">
        <v>8</v>
      </c>
      <c r="B16" s="76"/>
      <c r="C16" s="76"/>
      <c r="D16" s="105" t="s">
        <v>142</v>
      </c>
      <c r="E16" s="110" t="s">
        <v>98</v>
      </c>
      <c r="F16" s="110" t="s">
        <v>99</v>
      </c>
      <c r="G16" s="110" t="s">
        <v>88</v>
      </c>
      <c r="H16" s="68">
        <v>246</v>
      </c>
      <c r="I16" s="64">
        <v>1</v>
      </c>
      <c r="J16" s="64">
        <v>1.1000000000000001</v>
      </c>
      <c r="K16" s="64">
        <v>0.9</v>
      </c>
      <c r="L16" s="64">
        <v>1</v>
      </c>
      <c r="M16" s="64">
        <v>0.3</v>
      </c>
      <c r="N16" s="64">
        <v>0.8</v>
      </c>
      <c r="O16" s="64">
        <v>0.8</v>
      </c>
      <c r="P16" s="64">
        <v>1</v>
      </c>
      <c r="Q16" s="65">
        <f t="shared" si="10"/>
        <v>0.19008000000000003</v>
      </c>
      <c r="R16" s="66">
        <v>14.5</v>
      </c>
      <c r="S16" s="111">
        <f t="shared" si="0"/>
        <v>678.0153600000001</v>
      </c>
      <c r="T16" s="112">
        <f t="shared" si="11"/>
        <v>0</v>
      </c>
      <c r="U16" s="86">
        <f t="shared" si="1"/>
        <v>0</v>
      </c>
      <c r="V16" s="64">
        <v>0.1</v>
      </c>
      <c r="W16" s="86">
        <f t="shared" si="2"/>
        <v>0</v>
      </c>
      <c r="X16" s="87">
        <f t="shared" si="3"/>
        <v>0</v>
      </c>
      <c r="Y16" s="70">
        <v>112</v>
      </c>
      <c r="Z16" s="84">
        <f t="shared" si="4"/>
        <v>5.0537085714285723</v>
      </c>
      <c r="AA16" s="113">
        <f>'AGUSTUS 2019'!F16</f>
        <v>0</v>
      </c>
      <c r="AB16" s="114">
        <f t="shared" si="5"/>
        <v>0</v>
      </c>
      <c r="AC16" s="114">
        <f t="shared" si="6"/>
        <v>0</v>
      </c>
      <c r="AD16" s="86">
        <f t="shared" si="7"/>
        <v>0</v>
      </c>
      <c r="AE16" s="86" t="e">
        <f>AD16-#REF!</f>
        <v>#REF!</v>
      </c>
      <c r="AF16" s="85" t="s">
        <v>61</v>
      </c>
      <c r="AG16" s="85" t="s">
        <v>30</v>
      </c>
      <c r="AH16" s="84">
        <v>0.3</v>
      </c>
      <c r="AI16" s="84">
        <v>1.25</v>
      </c>
      <c r="AJ16" s="84">
        <v>1.2</v>
      </c>
      <c r="AK16" s="66">
        <v>1</v>
      </c>
      <c r="AL16" s="85" t="str">
        <f t="shared" si="8"/>
        <v>VA 0,3 KA 1,25 KDS 1,2 FKPA 1</v>
      </c>
      <c r="AM16" s="115">
        <f t="shared" si="9"/>
        <v>0</v>
      </c>
    </row>
    <row r="17" spans="1:39" ht="20.100000000000001" customHeight="1" x14ac:dyDescent="0.25">
      <c r="A17" s="81">
        <v>9</v>
      </c>
      <c r="B17" s="76"/>
      <c r="C17" s="76"/>
      <c r="D17" s="105" t="s">
        <v>143</v>
      </c>
      <c r="E17" s="110" t="s">
        <v>100</v>
      </c>
      <c r="F17" s="110" t="s">
        <v>101</v>
      </c>
      <c r="G17" s="110" t="s">
        <v>102</v>
      </c>
      <c r="H17" s="68">
        <v>246</v>
      </c>
      <c r="I17" s="64">
        <v>1</v>
      </c>
      <c r="J17" s="64">
        <v>2</v>
      </c>
      <c r="K17" s="64">
        <v>0.9</v>
      </c>
      <c r="L17" s="64">
        <v>1</v>
      </c>
      <c r="M17" s="64">
        <v>0.3</v>
      </c>
      <c r="N17" s="64">
        <v>0.8</v>
      </c>
      <c r="O17" s="64">
        <v>0.8</v>
      </c>
      <c r="P17" s="64">
        <v>1</v>
      </c>
      <c r="Q17" s="65">
        <f t="shared" si="10"/>
        <v>0.34560000000000007</v>
      </c>
      <c r="R17" s="66">
        <v>6.3</v>
      </c>
      <c r="S17" s="111">
        <f t="shared" si="0"/>
        <v>535.61088000000007</v>
      </c>
      <c r="T17" s="112">
        <f t="shared" si="11"/>
        <v>0</v>
      </c>
      <c r="U17" s="86">
        <f t="shared" si="1"/>
        <v>0</v>
      </c>
      <c r="V17" s="64">
        <v>0.1</v>
      </c>
      <c r="W17" s="86">
        <f t="shared" si="2"/>
        <v>0</v>
      </c>
      <c r="X17" s="87">
        <f t="shared" si="3"/>
        <v>0</v>
      </c>
      <c r="Y17" s="70">
        <v>112</v>
      </c>
      <c r="Z17" s="84">
        <f t="shared" si="4"/>
        <v>3.7822400000000007</v>
      </c>
      <c r="AA17" s="113">
        <f>'AGUSTUS 2019'!F17</f>
        <v>0</v>
      </c>
      <c r="AB17" s="114">
        <f t="shared" si="5"/>
        <v>0</v>
      </c>
      <c r="AC17" s="114">
        <f t="shared" si="6"/>
        <v>0</v>
      </c>
      <c r="AD17" s="86">
        <f t="shared" si="7"/>
        <v>0</v>
      </c>
      <c r="AE17" s="86" t="e">
        <f>AD17-#REF!</f>
        <v>#REF!</v>
      </c>
      <c r="AF17" s="85" t="s">
        <v>61</v>
      </c>
      <c r="AG17" s="85" t="s">
        <v>30</v>
      </c>
      <c r="AH17" s="84">
        <v>0.3</v>
      </c>
      <c r="AI17" s="84">
        <v>1.25</v>
      </c>
      <c r="AJ17" s="84">
        <v>1.2</v>
      </c>
      <c r="AK17" s="66">
        <v>1</v>
      </c>
      <c r="AL17" s="85" t="str">
        <f t="shared" si="8"/>
        <v>VA 0,3 KA 1,25 KDS 1,2 FKPA 1</v>
      </c>
      <c r="AM17" s="115">
        <f t="shared" si="9"/>
        <v>0</v>
      </c>
    </row>
    <row r="18" spans="1:39" ht="20.100000000000001" customHeight="1" x14ac:dyDescent="0.25">
      <c r="A18" s="81">
        <v>10</v>
      </c>
      <c r="B18" s="76"/>
      <c r="C18" s="76"/>
      <c r="D18" s="105" t="s">
        <v>144</v>
      </c>
      <c r="E18" s="110" t="s">
        <v>103</v>
      </c>
      <c r="F18" s="110" t="s">
        <v>104</v>
      </c>
      <c r="G18" s="110" t="s">
        <v>88</v>
      </c>
      <c r="H18" s="68">
        <v>246</v>
      </c>
      <c r="I18" s="64">
        <v>1</v>
      </c>
      <c r="J18" s="64">
        <v>1</v>
      </c>
      <c r="K18" s="64">
        <v>1</v>
      </c>
      <c r="L18" s="64">
        <v>1</v>
      </c>
      <c r="M18" s="64">
        <v>0.3</v>
      </c>
      <c r="N18" s="64">
        <v>0.8</v>
      </c>
      <c r="O18" s="64">
        <v>1.2</v>
      </c>
      <c r="P18" s="64">
        <v>1</v>
      </c>
      <c r="Q18" s="65">
        <f t="shared" si="10"/>
        <v>0.28799999999999998</v>
      </c>
      <c r="R18" s="66">
        <v>8.3000000000000007</v>
      </c>
      <c r="S18" s="111">
        <f t="shared" si="0"/>
        <v>588.03840000000002</v>
      </c>
      <c r="T18" s="112">
        <f t="shared" si="11"/>
        <v>0</v>
      </c>
      <c r="U18" s="86">
        <f t="shared" si="1"/>
        <v>0</v>
      </c>
      <c r="V18" s="64">
        <v>0.1</v>
      </c>
      <c r="W18" s="86">
        <f t="shared" si="2"/>
        <v>0</v>
      </c>
      <c r="X18" s="87">
        <f t="shared" si="3"/>
        <v>0</v>
      </c>
      <c r="Y18" s="70">
        <v>112</v>
      </c>
      <c r="Z18" s="84">
        <f t="shared" si="4"/>
        <v>4.250342857142857</v>
      </c>
      <c r="AA18" s="113">
        <f>'AGUSTUS 2019'!F18</f>
        <v>0</v>
      </c>
      <c r="AB18" s="114">
        <f t="shared" si="5"/>
        <v>0</v>
      </c>
      <c r="AC18" s="114">
        <f t="shared" si="6"/>
        <v>0</v>
      </c>
      <c r="AD18" s="86">
        <f t="shared" si="7"/>
        <v>0</v>
      </c>
      <c r="AE18" s="86" t="e">
        <f>AD18-#REF!</f>
        <v>#REF!</v>
      </c>
      <c r="AF18" s="85" t="s">
        <v>61</v>
      </c>
      <c r="AG18" s="85" t="s">
        <v>30</v>
      </c>
      <c r="AH18" s="84">
        <v>0.3</v>
      </c>
      <c r="AI18" s="84">
        <v>1.25</v>
      </c>
      <c r="AJ18" s="84">
        <v>1.2</v>
      </c>
      <c r="AK18" s="66">
        <v>1</v>
      </c>
      <c r="AL18" s="85" t="str">
        <f t="shared" si="8"/>
        <v>VA 0,3 KA 1,25 KDS 1,2 FKPA 1</v>
      </c>
      <c r="AM18" s="115">
        <f t="shared" si="9"/>
        <v>0</v>
      </c>
    </row>
    <row r="19" spans="1:39" ht="20.100000000000001" customHeight="1" x14ac:dyDescent="0.25">
      <c r="A19" s="81">
        <v>11</v>
      </c>
      <c r="B19" s="76"/>
      <c r="C19" s="76"/>
      <c r="D19" s="105" t="s">
        <v>145</v>
      </c>
      <c r="E19" s="110" t="s">
        <v>105</v>
      </c>
      <c r="F19" s="110" t="s">
        <v>106</v>
      </c>
      <c r="G19" s="110" t="s">
        <v>88</v>
      </c>
      <c r="H19" s="68">
        <v>246</v>
      </c>
      <c r="I19" s="64">
        <v>1</v>
      </c>
      <c r="J19" s="64">
        <v>2</v>
      </c>
      <c r="K19" s="64">
        <v>1</v>
      </c>
      <c r="L19" s="64">
        <v>1</v>
      </c>
      <c r="M19" s="64">
        <v>0.3</v>
      </c>
      <c r="N19" s="64">
        <v>1.25</v>
      </c>
      <c r="O19" s="64">
        <v>0.8</v>
      </c>
      <c r="P19" s="64">
        <v>0.5</v>
      </c>
      <c r="Q19" s="65">
        <f t="shared" si="10"/>
        <v>0.30000000000000004</v>
      </c>
      <c r="R19" s="66">
        <v>6.8</v>
      </c>
      <c r="S19" s="111">
        <f t="shared" si="0"/>
        <v>501.84000000000009</v>
      </c>
      <c r="T19" s="112">
        <f t="shared" si="11"/>
        <v>0</v>
      </c>
      <c r="U19" s="86">
        <f t="shared" si="1"/>
        <v>0</v>
      </c>
      <c r="V19" s="64">
        <v>0.1</v>
      </c>
      <c r="W19" s="86">
        <f t="shared" si="2"/>
        <v>0</v>
      </c>
      <c r="X19" s="87">
        <f t="shared" si="3"/>
        <v>0</v>
      </c>
      <c r="Y19" s="70">
        <v>112</v>
      </c>
      <c r="Z19" s="84">
        <f t="shared" si="4"/>
        <v>3.4807142857142868</v>
      </c>
      <c r="AA19" s="113">
        <f>'AGUSTUS 2019'!F19</f>
        <v>0</v>
      </c>
      <c r="AB19" s="114">
        <f t="shared" si="5"/>
        <v>0</v>
      </c>
      <c r="AC19" s="114">
        <f t="shared" si="6"/>
        <v>0</v>
      </c>
      <c r="AD19" s="86">
        <f t="shared" si="7"/>
        <v>0</v>
      </c>
      <c r="AE19" s="86" t="e">
        <f>AD19-#REF!</f>
        <v>#REF!</v>
      </c>
      <c r="AF19" s="85" t="s">
        <v>61</v>
      </c>
      <c r="AG19" s="85" t="s">
        <v>30</v>
      </c>
      <c r="AH19" s="84">
        <v>0.3</v>
      </c>
      <c r="AI19" s="84">
        <v>1.25</v>
      </c>
      <c r="AJ19" s="84">
        <v>1.2</v>
      </c>
      <c r="AK19" s="66">
        <v>1</v>
      </c>
      <c r="AL19" s="85" t="str">
        <f t="shared" si="8"/>
        <v>VA 0,3 KA 1,25 KDS 1,2 FKPA 1</v>
      </c>
      <c r="AM19" s="115">
        <f t="shared" si="9"/>
        <v>0</v>
      </c>
    </row>
    <row r="20" spans="1:39" s="88" customFormat="1" ht="20.100000000000001" customHeight="1" x14ac:dyDescent="0.25">
      <c r="A20" s="81">
        <v>12</v>
      </c>
      <c r="B20" s="76"/>
      <c r="C20" s="76"/>
      <c r="D20" s="105" t="s">
        <v>146</v>
      </c>
      <c r="E20" s="110" t="s">
        <v>107</v>
      </c>
      <c r="F20" s="110" t="s">
        <v>108</v>
      </c>
      <c r="G20" s="110" t="s">
        <v>85</v>
      </c>
      <c r="H20" s="68">
        <v>246</v>
      </c>
      <c r="I20" s="64">
        <v>1</v>
      </c>
      <c r="J20" s="64">
        <v>1</v>
      </c>
      <c r="K20" s="64">
        <v>0.8</v>
      </c>
      <c r="L20" s="64">
        <v>1</v>
      </c>
      <c r="M20" s="64">
        <v>0.3</v>
      </c>
      <c r="N20" s="64">
        <v>0.8</v>
      </c>
      <c r="O20" s="64">
        <v>1.2</v>
      </c>
      <c r="P20" s="64">
        <v>1</v>
      </c>
      <c r="Q20" s="65">
        <f t="shared" si="10"/>
        <v>0.23039999999999999</v>
      </c>
      <c r="R20" s="66">
        <v>14.5</v>
      </c>
      <c r="S20" s="111">
        <f t="shared" si="0"/>
        <v>821.83679999999993</v>
      </c>
      <c r="T20" s="112">
        <f t="shared" si="11"/>
        <v>0</v>
      </c>
      <c r="U20" s="86">
        <f t="shared" si="1"/>
        <v>0</v>
      </c>
      <c r="V20" s="64">
        <v>0.1</v>
      </c>
      <c r="W20" s="86">
        <f t="shared" si="2"/>
        <v>0</v>
      </c>
      <c r="X20" s="87">
        <f t="shared" si="3"/>
        <v>0</v>
      </c>
      <c r="Y20" s="70">
        <v>112</v>
      </c>
      <c r="Z20" s="84">
        <f t="shared" si="4"/>
        <v>6.3378285714285711</v>
      </c>
      <c r="AA20" s="113">
        <f>'AGUSTUS 2019'!F20</f>
        <v>0</v>
      </c>
      <c r="AB20" s="114">
        <f t="shared" si="5"/>
        <v>0</v>
      </c>
      <c r="AC20" s="114">
        <f t="shared" si="6"/>
        <v>0</v>
      </c>
      <c r="AD20" s="86">
        <f t="shared" si="7"/>
        <v>0</v>
      </c>
      <c r="AE20" s="86" t="e">
        <f>AD20-#REF!</f>
        <v>#REF!</v>
      </c>
      <c r="AF20" s="85" t="s">
        <v>61</v>
      </c>
      <c r="AG20" s="85" t="s">
        <v>30</v>
      </c>
      <c r="AH20" s="84">
        <v>0.3</v>
      </c>
      <c r="AI20" s="84">
        <v>1.25</v>
      </c>
      <c r="AJ20" s="84">
        <v>1.2</v>
      </c>
      <c r="AK20" s="66">
        <v>1</v>
      </c>
      <c r="AL20" s="85" t="str">
        <f t="shared" si="8"/>
        <v>VA 0,3 KA 1,25 KDS 1,2 FKPA 1</v>
      </c>
      <c r="AM20" s="115">
        <f t="shared" si="9"/>
        <v>0</v>
      </c>
    </row>
    <row r="21" spans="1:39" s="88" customFormat="1" ht="20.100000000000001" customHeight="1" x14ac:dyDescent="0.25">
      <c r="A21" s="81">
        <v>13</v>
      </c>
      <c r="B21" s="76"/>
      <c r="C21" s="76"/>
      <c r="D21" s="105" t="s">
        <v>147</v>
      </c>
      <c r="E21" s="110" t="s">
        <v>109</v>
      </c>
      <c r="F21" s="110" t="s">
        <v>110</v>
      </c>
      <c r="G21" s="110" t="s">
        <v>111</v>
      </c>
      <c r="H21" s="68">
        <v>246</v>
      </c>
      <c r="I21" s="64">
        <v>1</v>
      </c>
      <c r="J21" s="64">
        <v>2</v>
      </c>
      <c r="K21" s="64">
        <v>1</v>
      </c>
      <c r="L21" s="64">
        <v>1</v>
      </c>
      <c r="M21" s="64">
        <v>0.3</v>
      </c>
      <c r="N21" s="64">
        <v>0.8</v>
      </c>
      <c r="O21" s="64">
        <v>0.8</v>
      </c>
      <c r="P21" s="64">
        <v>1</v>
      </c>
      <c r="Q21" s="65">
        <f t="shared" si="10"/>
        <v>0.38400000000000001</v>
      </c>
      <c r="R21" s="66">
        <v>6.3</v>
      </c>
      <c r="S21" s="111">
        <f t="shared" si="0"/>
        <v>595.1232</v>
      </c>
      <c r="T21" s="112">
        <f t="shared" si="11"/>
        <v>0</v>
      </c>
      <c r="U21" s="86">
        <f t="shared" si="1"/>
        <v>0</v>
      </c>
      <c r="V21" s="64">
        <v>0.1</v>
      </c>
      <c r="W21" s="86">
        <f t="shared" si="2"/>
        <v>0</v>
      </c>
      <c r="X21" s="87">
        <f t="shared" si="3"/>
        <v>0</v>
      </c>
      <c r="Y21" s="70">
        <v>112</v>
      </c>
      <c r="Z21" s="84">
        <f t="shared" si="4"/>
        <v>4.3136000000000001</v>
      </c>
      <c r="AA21" s="113">
        <f>'AGUSTUS 2019'!F21</f>
        <v>0</v>
      </c>
      <c r="AB21" s="114">
        <f t="shared" si="5"/>
        <v>0</v>
      </c>
      <c r="AC21" s="114">
        <f t="shared" si="6"/>
        <v>0</v>
      </c>
      <c r="AD21" s="86">
        <f t="shared" si="7"/>
        <v>0</v>
      </c>
      <c r="AE21" s="86" t="e">
        <f>AD21-#REF!</f>
        <v>#REF!</v>
      </c>
      <c r="AF21" s="85" t="s">
        <v>61</v>
      </c>
      <c r="AG21" s="85" t="s">
        <v>30</v>
      </c>
      <c r="AH21" s="84">
        <v>0.3</v>
      </c>
      <c r="AI21" s="84">
        <v>1.25</v>
      </c>
      <c r="AJ21" s="84">
        <v>1.2</v>
      </c>
      <c r="AK21" s="66">
        <v>1</v>
      </c>
      <c r="AL21" s="85" t="str">
        <f t="shared" si="8"/>
        <v>VA 0,3 KA 1,25 KDS 1,2 FKPA 1</v>
      </c>
      <c r="AM21" s="115">
        <f t="shared" si="9"/>
        <v>0</v>
      </c>
    </row>
    <row r="22" spans="1:39" s="88" customFormat="1" ht="20.100000000000001" customHeight="1" x14ac:dyDescent="0.25">
      <c r="A22" s="81">
        <v>14</v>
      </c>
      <c r="B22" s="76"/>
      <c r="C22" s="76"/>
      <c r="D22" s="105" t="s">
        <v>148</v>
      </c>
      <c r="E22" s="110" t="s">
        <v>112</v>
      </c>
      <c r="F22" s="110" t="s">
        <v>113</v>
      </c>
      <c r="G22" s="110" t="s">
        <v>111</v>
      </c>
      <c r="H22" s="68">
        <v>133</v>
      </c>
      <c r="I22" s="64">
        <v>1</v>
      </c>
      <c r="J22" s="64">
        <v>2</v>
      </c>
      <c r="K22" s="64">
        <v>1</v>
      </c>
      <c r="L22" s="64">
        <v>1</v>
      </c>
      <c r="M22" s="64">
        <v>0.3</v>
      </c>
      <c r="N22" s="64">
        <v>1.25</v>
      </c>
      <c r="O22" s="64">
        <v>1.2</v>
      </c>
      <c r="P22" s="64">
        <v>1</v>
      </c>
      <c r="Q22" s="65">
        <f t="shared" si="10"/>
        <v>0.89999999999999991</v>
      </c>
      <c r="R22" s="66">
        <v>4.4000000000000004</v>
      </c>
      <c r="S22" s="111">
        <f t="shared" si="0"/>
        <v>526.67999999999995</v>
      </c>
      <c r="T22" s="112">
        <f t="shared" si="11"/>
        <v>0</v>
      </c>
      <c r="U22" s="86">
        <f t="shared" si="1"/>
        <v>0</v>
      </c>
      <c r="V22" s="64">
        <v>0.1</v>
      </c>
      <c r="W22" s="86">
        <f t="shared" si="2"/>
        <v>0</v>
      </c>
      <c r="X22" s="87">
        <f t="shared" si="3"/>
        <v>0</v>
      </c>
      <c r="Y22" s="70">
        <v>112</v>
      </c>
      <c r="Z22" s="84">
        <f t="shared" si="4"/>
        <v>3.7024999999999997</v>
      </c>
      <c r="AA22" s="113">
        <f>'AGUSTUS 2019'!F22</f>
        <v>0</v>
      </c>
      <c r="AB22" s="114">
        <f t="shared" si="5"/>
        <v>0</v>
      </c>
      <c r="AC22" s="114">
        <f t="shared" si="6"/>
        <v>0</v>
      </c>
      <c r="AD22" s="86">
        <f t="shared" si="7"/>
        <v>0</v>
      </c>
      <c r="AE22" s="86" t="e">
        <f>AD22-#REF!</f>
        <v>#REF!</v>
      </c>
      <c r="AF22" s="85" t="s">
        <v>61</v>
      </c>
      <c r="AG22" s="85" t="s">
        <v>30</v>
      </c>
      <c r="AH22" s="84">
        <v>0.3</v>
      </c>
      <c r="AI22" s="84">
        <v>1.25</v>
      </c>
      <c r="AJ22" s="84">
        <v>1.2</v>
      </c>
      <c r="AK22" s="66">
        <v>1</v>
      </c>
      <c r="AL22" s="85" t="str">
        <f t="shared" si="8"/>
        <v>VA 0,3 KA 1,25 KDS 1,2 FKPA 1</v>
      </c>
      <c r="AM22" s="115">
        <f t="shared" si="9"/>
        <v>0</v>
      </c>
    </row>
    <row r="23" spans="1:39" s="88" customFormat="1" ht="20.100000000000001" customHeight="1" x14ac:dyDescent="0.25">
      <c r="A23" s="81">
        <v>15</v>
      </c>
      <c r="B23" s="76"/>
      <c r="C23" s="76"/>
      <c r="D23" s="105" t="s">
        <v>149</v>
      </c>
      <c r="E23" s="110" t="s">
        <v>114</v>
      </c>
      <c r="F23" s="110" t="s">
        <v>115</v>
      </c>
      <c r="G23" s="110" t="s">
        <v>116</v>
      </c>
      <c r="H23" s="68">
        <v>133</v>
      </c>
      <c r="I23" s="64">
        <v>1</v>
      </c>
      <c r="J23" s="64">
        <v>2</v>
      </c>
      <c r="K23" s="64">
        <v>1</v>
      </c>
      <c r="L23" s="64">
        <v>1</v>
      </c>
      <c r="M23" s="64">
        <v>0.3</v>
      </c>
      <c r="N23" s="64">
        <v>0.8</v>
      </c>
      <c r="O23" s="64">
        <v>0.8</v>
      </c>
      <c r="P23" s="64">
        <v>0.5</v>
      </c>
      <c r="Q23" s="65">
        <f t="shared" si="10"/>
        <v>0.192</v>
      </c>
      <c r="R23" s="66">
        <v>4.4000000000000004</v>
      </c>
      <c r="S23" s="111">
        <f t="shared" si="0"/>
        <v>112.35840000000002</v>
      </c>
      <c r="T23" s="112">
        <f t="shared" si="11"/>
        <v>0</v>
      </c>
      <c r="U23" s="86">
        <f t="shared" si="1"/>
        <v>0</v>
      </c>
      <c r="V23" s="64">
        <v>0.1</v>
      </c>
      <c r="W23" s="86">
        <f t="shared" si="2"/>
        <v>0</v>
      </c>
      <c r="X23" s="87">
        <f t="shared" si="3"/>
        <v>0</v>
      </c>
      <c r="Y23" s="70">
        <v>112</v>
      </c>
      <c r="Z23" s="84">
        <f t="shared" si="4"/>
        <v>3.2000000000000917E-3</v>
      </c>
      <c r="AA23" s="113">
        <f>'AGUSTUS 2019'!F23</f>
        <v>0</v>
      </c>
      <c r="AB23" s="114">
        <f t="shared" si="5"/>
        <v>0</v>
      </c>
      <c r="AC23" s="114">
        <f t="shared" si="6"/>
        <v>0</v>
      </c>
      <c r="AD23" s="86">
        <f t="shared" si="7"/>
        <v>0</v>
      </c>
      <c r="AE23" s="86" t="e">
        <f>AD23-#REF!</f>
        <v>#REF!</v>
      </c>
      <c r="AF23" s="85" t="s">
        <v>61</v>
      </c>
      <c r="AG23" s="85" t="s">
        <v>30</v>
      </c>
      <c r="AH23" s="84">
        <v>0.3</v>
      </c>
      <c r="AI23" s="84">
        <v>1.25</v>
      </c>
      <c r="AJ23" s="84">
        <v>1.2</v>
      </c>
      <c r="AK23" s="66">
        <v>1</v>
      </c>
      <c r="AL23" s="85" t="str">
        <f t="shared" si="8"/>
        <v>VA 0,3 KA 1,25 KDS 1,2 FKPA 1</v>
      </c>
      <c r="AM23" s="115">
        <f t="shared" si="9"/>
        <v>0</v>
      </c>
    </row>
    <row r="24" spans="1:39" s="88" customFormat="1" ht="20.100000000000001" customHeight="1" x14ac:dyDescent="0.25">
      <c r="A24" s="81">
        <v>16</v>
      </c>
      <c r="B24" s="76"/>
      <c r="C24" s="76"/>
      <c r="D24" s="105" t="s">
        <v>150</v>
      </c>
      <c r="E24" s="110" t="s">
        <v>117</v>
      </c>
      <c r="F24" s="110" t="s">
        <v>118</v>
      </c>
      <c r="G24" s="110" t="s">
        <v>85</v>
      </c>
      <c r="H24" s="68">
        <v>246</v>
      </c>
      <c r="I24" s="64">
        <v>1</v>
      </c>
      <c r="J24" s="64">
        <v>1.1000000000000001</v>
      </c>
      <c r="K24" s="64">
        <v>0.9</v>
      </c>
      <c r="L24" s="64">
        <v>1</v>
      </c>
      <c r="M24" s="64">
        <v>0.3</v>
      </c>
      <c r="N24" s="64">
        <v>0.8</v>
      </c>
      <c r="O24" s="64">
        <v>0.8</v>
      </c>
      <c r="P24" s="64">
        <v>1</v>
      </c>
      <c r="Q24" s="65">
        <f t="shared" si="10"/>
        <v>0.19008000000000003</v>
      </c>
      <c r="R24" s="66">
        <v>13.5</v>
      </c>
      <c r="S24" s="111">
        <f t="shared" si="0"/>
        <v>631.25567999999998</v>
      </c>
      <c r="T24" s="112">
        <f t="shared" si="11"/>
        <v>0</v>
      </c>
      <c r="U24" s="86">
        <f t="shared" si="1"/>
        <v>0</v>
      </c>
      <c r="V24" s="64">
        <v>0.1</v>
      </c>
      <c r="W24" s="86">
        <f t="shared" si="2"/>
        <v>0</v>
      </c>
      <c r="X24" s="87">
        <f t="shared" si="3"/>
        <v>0</v>
      </c>
      <c r="Y24" s="70">
        <v>112</v>
      </c>
      <c r="Z24" s="84">
        <f t="shared" si="4"/>
        <v>4.6362114285714284</v>
      </c>
      <c r="AA24" s="113">
        <f>'AGUSTUS 2019'!F24</f>
        <v>0</v>
      </c>
      <c r="AB24" s="114">
        <f t="shared" si="5"/>
        <v>0</v>
      </c>
      <c r="AC24" s="114">
        <f t="shared" si="6"/>
        <v>0</v>
      </c>
      <c r="AD24" s="86">
        <f t="shared" si="7"/>
        <v>0</v>
      </c>
      <c r="AE24" s="86" t="e">
        <f>AD24-#REF!</f>
        <v>#REF!</v>
      </c>
      <c r="AF24" s="85" t="s">
        <v>61</v>
      </c>
      <c r="AG24" s="85" t="s">
        <v>30</v>
      </c>
      <c r="AH24" s="84">
        <v>0.3</v>
      </c>
      <c r="AI24" s="84">
        <v>1.25</v>
      </c>
      <c r="AJ24" s="84">
        <v>1.2</v>
      </c>
      <c r="AK24" s="66">
        <v>1</v>
      </c>
      <c r="AL24" s="85" t="str">
        <f t="shared" si="8"/>
        <v>VA 0,3 KA 1,25 KDS 1,2 FKPA 1</v>
      </c>
      <c r="AM24" s="115">
        <f t="shared" si="9"/>
        <v>0</v>
      </c>
    </row>
    <row r="25" spans="1:39" s="88" customFormat="1" ht="20.100000000000001" customHeight="1" x14ac:dyDescent="0.25">
      <c r="A25" s="81">
        <v>17</v>
      </c>
      <c r="B25" s="76"/>
      <c r="C25" s="76"/>
      <c r="D25" s="105" t="s">
        <v>151</v>
      </c>
      <c r="E25" s="110" t="s">
        <v>119</v>
      </c>
      <c r="F25" s="110" t="s">
        <v>120</v>
      </c>
      <c r="G25" s="110" t="s">
        <v>88</v>
      </c>
      <c r="H25" s="68">
        <v>246</v>
      </c>
      <c r="I25" s="64">
        <v>1</v>
      </c>
      <c r="J25" s="64">
        <v>1</v>
      </c>
      <c r="K25" s="64">
        <v>0.8</v>
      </c>
      <c r="L25" s="64">
        <v>1</v>
      </c>
      <c r="M25" s="64">
        <v>0.3</v>
      </c>
      <c r="N25" s="64">
        <v>1.25</v>
      </c>
      <c r="O25" s="64">
        <v>1.2</v>
      </c>
      <c r="P25" s="64">
        <v>0.5</v>
      </c>
      <c r="Q25" s="65">
        <f t="shared" si="10"/>
        <v>0.18</v>
      </c>
      <c r="R25" s="66">
        <v>14.5</v>
      </c>
      <c r="S25" s="111">
        <f t="shared" si="0"/>
        <v>642.06000000000006</v>
      </c>
      <c r="T25" s="112">
        <f t="shared" si="11"/>
        <v>0</v>
      </c>
      <c r="U25" s="86">
        <f t="shared" si="1"/>
        <v>0</v>
      </c>
      <c r="V25" s="64">
        <v>0.1</v>
      </c>
      <c r="W25" s="86">
        <f t="shared" si="2"/>
        <v>0</v>
      </c>
      <c r="X25" s="87">
        <f t="shared" si="3"/>
        <v>0</v>
      </c>
      <c r="Y25" s="70">
        <v>112</v>
      </c>
      <c r="Z25" s="84">
        <f t="shared" si="4"/>
        <v>4.732678571428572</v>
      </c>
      <c r="AA25" s="113">
        <f>'AGUSTUS 2019'!F25</f>
        <v>0</v>
      </c>
      <c r="AB25" s="114">
        <f t="shared" si="5"/>
        <v>0</v>
      </c>
      <c r="AC25" s="114">
        <f t="shared" si="6"/>
        <v>0</v>
      </c>
      <c r="AD25" s="86">
        <f t="shared" si="7"/>
        <v>0</v>
      </c>
      <c r="AE25" s="86" t="e">
        <f>AD25-#REF!</f>
        <v>#REF!</v>
      </c>
      <c r="AF25" s="85" t="s">
        <v>61</v>
      </c>
      <c r="AG25" s="85" t="s">
        <v>30</v>
      </c>
      <c r="AH25" s="84">
        <v>0.3</v>
      </c>
      <c r="AI25" s="84">
        <v>1.25</v>
      </c>
      <c r="AJ25" s="84">
        <v>1.2</v>
      </c>
      <c r="AK25" s="66">
        <v>1</v>
      </c>
      <c r="AL25" s="85" t="str">
        <f t="shared" si="8"/>
        <v>VA 0,3 KA 1,25 KDS 1,2 FKPA 1</v>
      </c>
      <c r="AM25" s="115">
        <f t="shared" si="9"/>
        <v>0</v>
      </c>
    </row>
    <row r="26" spans="1:39" s="88" customFormat="1" ht="20.100000000000001" customHeight="1" x14ac:dyDescent="0.25">
      <c r="A26" s="81">
        <v>18</v>
      </c>
      <c r="B26" s="76"/>
      <c r="C26" s="76"/>
      <c r="D26" s="105" t="s">
        <v>152</v>
      </c>
      <c r="E26" s="110" t="s">
        <v>119</v>
      </c>
      <c r="F26" s="110" t="s">
        <v>120</v>
      </c>
      <c r="G26" s="110" t="s">
        <v>88</v>
      </c>
      <c r="H26" s="68">
        <v>246</v>
      </c>
      <c r="I26" s="64">
        <v>1</v>
      </c>
      <c r="J26" s="64">
        <v>1</v>
      </c>
      <c r="K26" s="64">
        <v>0.8</v>
      </c>
      <c r="L26" s="64">
        <v>1</v>
      </c>
      <c r="M26" s="64">
        <v>0.3</v>
      </c>
      <c r="N26" s="64">
        <v>1.25</v>
      </c>
      <c r="O26" s="64">
        <v>1.2</v>
      </c>
      <c r="P26" s="64">
        <v>0.5</v>
      </c>
      <c r="Q26" s="65">
        <f t="shared" si="10"/>
        <v>0.18</v>
      </c>
      <c r="R26" s="66">
        <v>14.5</v>
      </c>
      <c r="S26" s="111">
        <f t="shared" si="0"/>
        <v>642.06000000000006</v>
      </c>
      <c r="T26" s="112">
        <f t="shared" si="11"/>
        <v>0</v>
      </c>
      <c r="U26" s="86">
        <f t="shared" si="1"/>
        <v>0</v>
      </c>
      <c r="V26" s="64">
        <v>0.1</v>
      </c>
      <c r="W26" s="86">
        <f t="shared" si="2"/>
        <v>0</v>
      </c>
      <c r="X26" s="87">
        <f t="shared" si="3"/>
        <v>0</v>
      </c>
      <c r="Y26" s="70">
        <v>112</v>
      </c>
      <c r="Z26" s="84">
        <f t="shared" si="4"/>
        <v>4.732678571428572</v>
      </c>
      <c r="AA26" s="113">
        <f>'AGUSTUS 2019'!F26</f>
        <v>0</v>
      </c>
      <c r="AB26" s="114">
        <f t="shared" si="5"/>
        <v>0</v>
      </c>
      <c r="AC26" s="114">
        <f t="shared" si="6"/>
        <v>0</v>
      </c>
      <c r="AD26" s="86">
        <f t="shared" si="7"/>
        <v>0</v>
      </c>
      <c r="AE26" s="86" t="e">
        <f>AD26-#REF!</f>
        <v>#REF!</v>
      </c>
      <c r="AF26" s="85" t="s">
        <v>61</v>
      </c>
      <c r="AG26" s="85" t="s">
        <v>30</v>
      </c>
      <c r="AH26" s="84">
        <v>0.3</v>
      </c>
      <c r="AI26" s="84">
        <v>1.25</v>
      </c>
      <c r="AJ26" s="84">
        <v>1.2</v>
      </c>
      <c r="AK26" s="66">
        <v>1</v>
      </c>
      <c r="AL26" s="85" t="str">
        <f t="shared" si="8"/>
        <v>VA 0,3 KA 1,25 KDS 1,2 FKPA 1</v>
      </c>
      <c r="AM26" s="115">
        <f t="shared" si="9"/>
        <v>0</v>
      </c>
    </row>
    <row r="27" spans="1:39" s="88" customFormat="1" ht="19.5" customHeight="1" x14ac:dyDescent="0.25">
      <c r="A27" s="81">
        <v>19</v>
      </c>
      <c r="B27" s="76"/>
      <c r="C27" s="76"/>
      <c r="D27" s="105" t="s">
        <v>153</v>
      </c>
      <c r="E27" s="110" t="s">
        <v>121</v>
      </c>
      <c r="F27" s="110" t="s">
        <v>122</v>
      </c>
      <c r="G27" s="110" t="s">
        <v>88</v>
      </c>
      <c r="H27" s="68">
        <v>246</v>
      </c>
      <c r="I27" s="64">
        <v>1</v>
      </c>
      <c r="J27" s="64">
        <v>2</v>
      </c>
      <c r="K27" s="64">
        <v>0.9</v>
      </c>
      <c r="L27" s="64">
        <v>1</v>
      </c>
      <c r="M27" s="64">
        <v>0.3</v>
      </c>
      <c r="N27" s="64">
        <v>0.8</v>
      </c>
      <c r="O27" s="64">
        <v>1</v>
      </c>
      <c r="P27" s="64">
        <v>0.5</v>
      </c>
      <c r="Q27" s="65">
        <f t="shared" si="10"/>
        <v>0.21600000000000003</v>
      </c>
      <c r="R27" s="66">
        <v>11.5</v>
      </c>
      <c r="S27" s="111">
        <f t="shared" si="0"/>
        <v>611.06400000000008</v>
      </c>
      <c r="T27" s="112">
        <f t="shared" si="11"/>
        <v>0</v>
      </c>
      <c r="U27" s="86">
        <f t="shared" si="1"/>
        <v>0</v>
      </c>
      <c r="V27" s="64">
        <v>0.1</v>
      </c>
      <c r="W27" s="86">
        <f t="shared" si="2"/>
        <v>0</v>
      </c>
      <c r="X27" s="87">
        <f t="shared" si="3"/>
        <v>0</v>
      </c>
      <c r="Y27" s="70">
        <v>112</v>
      </c>
      <c r="Z27" s="84">
        <f t="shared" si="4"/>
        <v>4.4559285714285721</v>
      </c>
      <c r="AA27" s="113">
        <f>'AGUSTUS 2019'!F27</f>
        <v>0</v>
      </c>
      <c r="AB27" s="114">
        <f t="shared" si="5"/>
        <v>0</v>
      </c>
      <c r="AC27" s="114">
        <f t="shared" si="6"/>
        <v>0</v>
      </c>
      <c r="AD27" s="86">
        <f t="shared" si="7"/>
        <v>0</v>
      </c>
      <c r="AE27" s="86" t="e">
        <f>AD27-#REF!</f>
        <v>#REF!</v>
      </c>
      <c r="AF27" s="85" t="s">
        <v>61</v>
      </c>
      <c r="AG27" s="85" t="s">
        <v>30</v>
      </c>
      <c r="AH27" s="84">
        <v>0.3</v>
      </c>
      <c r="AI27" s="84">
        <v>1.25</v>
      </c>
      <c r="AJ27" s="84">
        <v>1.2</v>
      </c>
      <c r="AK27" s="66">
        <v>1</v>
      </c>
      <c r="AL27" s="85" t="str">
        <f t="shared" si="8"/>
        <v>VA 0,3 KA 1,25 KDS 1,2 FKPA 1</v>
      </c>
      <c r="AM27" s="115">
        <f t="shared" si="9"/>
        <v>0</v>
      </c>
    </row>
    <row r="28" spans="1:39" s="88" customFormat="1" ht="19.5" customHeight="1" x14ac:dyDescent="0.25">
      <c r="A28" s="81">
        <v>20</v>
      </c>
      <c r="B28" s="76"/>
      <c r="C28" s="76"/>
      <c r="D28" s="105" t="s">
        <v>154</v>
      </c>
      <c r="E28" s="110" t="s">
        <v>123</v>
      </c>
      <c r="F28" s="110" t="s">
        <v>124</v>
      </c>
      <c r="G28" s="110" t="s">
        <v>85</v>
      </c>
      <c r="H28" s="68">
        <v>246</v>
      </c>
      <c r="I28" s="64">
        <v>1</v>
      </c>
      <c r="J28" s="64">
        <v>1.1000000000000001</v>
      </c>
      <c r="K28" s="64">
        <v>0.9</v>
      </c>
      <c r="L28" s="64">
        <v>1</v>
      </c>
      <c r="M28" s="64">
        <v>0.3</v>
      </c>
      <c r="N28" s="64">
        <v>1.25</v>
      </c>
      <c r="O28" s="64">
        <v>1</v>
      </c>
      <c r="P28" s="64">
        <v>1</v>
      </c>
      <c r="Q28" s="65">
        <f t="shared" si="10"/>
        <v>0.37125000000000008</v>
      </c>
      <c r="R28" s="66">
        <v>5.8</v>
      </c>
      <c r="S28" s="111">
        <f t="shared" si="0"/>
        <v>529.69950000000006</v>
      </c>
      <c r="T28" s="112">
        <f t="shared" si="11"/>
        <v>0</v>
      </c>
      <c r="U28" s="86">
        <f t="shared" si="1"/>
        <v>0</v>
      </c>
      <c r="V28" s="64">
        <v>0.1</v>
      </c>
      <c r="W28" s="86">
        <f t="shared" si="2"/>
        <v>0</v>
      </c>
      <c r="X28" s="87">
        <f t="shared" si="3"/>
        <v>0</v>
      </c>
      <c r="Y28" s="70">
        <v>112</v>
      </c>
      <c r="Z28" s="84">
        <f t="shared" si="4"/>
        <v>3.7294598214285717</v>
      </c>
      <c r="AA28" s="113">
        <f>'AGUSTUS 2019'!F28</f>
        <v>0</v>
      </c>
      <c r="AB28" s="114">
        <f t="shared" si="5"/>
        <v>0</v>
      </c>
      <c r="AC28" s="114">
        <f t="shared" si="6"/>
        <v>0</v>
      </c>
      <c r="AD28" s="86">
        <f t="shared" si="7"/>
        <v>0</v>
      </c>
      <c r="AE28" s="86" t="e">
        <f>AD28-#REF!</f>
        <v>#REF!</v>
      </c>
      <c r="AF28" s="85" t="s">
        <v>61</v>
      </c>
      <c r="AG28" s="85" t="s">
        <v>30</v>
      </c>
      <c r="AH28" s="84">
        <v>0.3</v>
      </c>
      <c r="AI28" s="84">
        <v>1.25</v>
      </c>
      <c r="AJ28" s="84">
        <v>1.2</v>
      </c>
      <c r="AK28" s="66">
        <v>1</v>
      </c>
      <c r="AL28" s="85" t="str">
        <f t="shared" si="8"/>
        <v>VA 0,3 KA 1,25 KDS 1,2 FKPA 1</v>
      </c>
      <c r="AM28" s="115">
        <f t="shared" si="9"/>
        <v>0</v>
      </c>
    </row>
    <row r="29" spans="1:39" s="88" customFormat="1" ht="20.100000000000001" customHeight="1" x14ac:dyDescent="0.25">
      <c r="A29" s="81">
        <v>21</v>
      </c>
      <c r="B29" s="76"/>
      <c r="C29" s="76"/>
      <c r="D29" s="105" t="s">
        <v>155</v>
      </c>
      <c r="E29" s="132" t="s">
        <v>125</v>
      </c>
      <c r="F29" s="110" t="s">
        <v>126</v>
      </c>
      <c r="G29" s="110" t="s">
        <v>102</v>
      </c>
      <c r="H29" s="68">
        <v>246</v>
      </c>
      <c r="I29" s="64">
        <v>1</v>
      </c>
      <c r="J29" s="64">
        <v>2</v>
      </c>
      <c r="K29" s="64">
        <v>1</v>
      </c>
      <c r="L29" s="64">
        <v>1</v>
      </c>
      <c r="M29" s="64">
        <v>0.3</v>
      </c>
      <c r="N29" s="64">
        <v>0.8</v>
      </c>
      <c r="O29" s="64">
        <v>0.8</v>
      </c>
      <c r="P29" s="64">
        <v>1</v>
      </c>
      <c r="Q29" s="65">
        <f t="shared" si="10"/>
        <v>0.38400000000000001</v>
      </c>
      <c r="R29" s="66">
        <v>6.3</v>
      </c>
      <c r="S29" s="111">
        <f t="shared" si="0"/>
        <v>595.1232</v>
      </c>
      <c r="T29" s="112">
        <f t="shared" si="11"/>
        <v>0</v>
      </c>
      <c r="U29" s="86">
        <f t="shared" si="1"/>
        <v>0</v>
      </c>
      <c r="V29" s="64">
        <v>0.1</v>
      </c>
      <c r="W29" s="86">
        <f t="shared" si="2"/>
        <v>0</v>
      </c>
      <c r="X29" s="87">
        <f t="shared" si="3"/>
        <v>0</v>
      </c>
      <c r="Y29" s="70">
        <v>112</v>
      </c>
      <c r="Z29" s="84">
        <f t="shared" si="4"/>
        <v>4.3136000000000001</v>
      </c>
      <c r="AA29" s="113">
        <f>'AGUSTUS 2019'!F29</f>
        <v>0</v>
      </c>
      <c r="AB29" s="114">
        <f t="shared" si="5"/>
        <v>0</v>
      </c>
      <c r="AC29" s="114">
        <f t="shared" si="6"/>
        <v>0</v>
      </c>
      <c r="AD29" s="86">
        <f t="shared" si="7"/>
        <v>0</v>
      </c>
      <c r="AE29" s="86" t="e">
        <f>AD29-#REF!</f>
        <v>#REF!</v>
      </c>
      <c r="AF29" s="85" t="s">
        <v>61</v>
      </c>
      <c r="AG29" s="85" t="s">
        <v>30</v>
      </c>
      <c r="AH29" s="84">
        <v>0.3</v>
      </c>
      <c r="AI29" s="84">
        <v>1.25</v>
      </c>
      <c r="AJ29" s="84">
        <v>1.2</v>
      </c>
      <c r="AK29" s="66">
        <v>1</v>
      </c>
      <c r="AL29" s="85" t="str">
        <f t="shared" si="8"/>
        <v>VA 0,3 KA 1,25 KDS 1,2 FKPA 1</v>
      </c>
      <c r="AM29" s="115">
        <f t="shared" si="9"/>
        <v>0</v>
      </c>
    </row>
    <row r="30" spans="1:39" s="88" customFormat="1" ht="20.100000000000001" customHeight="1" x14ac:dyDescent="0.25">
      <c r="A30" s="81">
        <v>22</v>
      </c>
      <c r="B30" s="76"/>
      <c r="C30" s="76"/>
      <c r="D30" s="105" t="s">
        <v>156</v>
      </c>
      <c r="E30" s="110" t="s">
        <v>127</v>
      </c>
      <c r="F30" s="110" t="s">
        <v>128</v>
      </c>
      <c r="G30" s="110" t="s">
        <v>85</v>
      </c>
      <c r="H30" s="68">
        <v>246</v>
      </c>
      <c r="I30" s="64">
        <v>1</v>
      </c>
      <c r="J30" s="64">
        <v>1.1000000000000001</v>
      </c>
      <c r="K30" s="64">
        <v>0.9</v>
      </c>
      <c r="L30" s="64">
        <v>1</v>
      </c>
      <c r="M30" s="64">
        <v>0.3</v>
      </c>
      <c r="N30" s="64">
        <v>0.8</v>
      </c>
      <c r="O30" s="64">
        <v>0.8</v>
      </c>
      <c r="P30" s="64">
        <v>1</v>
      </c>
      <c r="Q30" s="65">
        <f t="shared" si="10"/>
        <v>0.19008000000000003</v>
      </c>
      <c r="R30" s="66">
        <v>16</v>
      </c>
      <c r="S30" s="111">
        <f t="shared" si="0"/>
        <v>748.15488000000005</v>
      </c>
      <c r="T30" s="112">
        <f t="shared" si="11"/>
        <v>0</v>
      </c>
      <c r="U30" s="86">
        <f t="shared" si="1"/>
        <v>0</v>
      </c>
      <c r="V30" s="64">
        <v>0.1</v>
      </c>
      <c r="W30" s="86">
        <f t="shared" si="2"/>
        <v>0</v>
      </c>
      <c r="X30" s="87">
        <f t="shared" si="3"/>
        <v>0</v>
      </c>
      <c r="Y30" s="70">
        <v>112</v>
      </c>
      <c r="Z30" s="84">
        <f t="shared" si="4"/>
        <v>5.6799542857142864</v>
      </c>
      <c r="AA30" s="113">
        <f>'AGUSTUS 2019'!F30</f>
        <v>0</v>
      </c>
      <c r="AB30" s="114">
        <f t="shared" si="5"/>
        <v>0</v>
      </c>
      <c r="AC30" s="114">
        <f t="shared" si="6"/>
        <v>0</v>
      </c>
      <c r="AD30" s="86">
        <f t="shared" si="7"/>
        <v>0</v>
      </c>
      <c r="AE30" s="86" t="e">
        <f>AD30-#REF!</f>
        <v>#REF!</v>
      </c>
      <c r="AF30" s="85" t="s">
        <v>61</v>
      </c>
      <c r="AG30" s="85" t="s">
        <v>30</v>
      </c>
      <c r="AH30" s="84">
        <v>0.3</v>
      </c>
      <c r="AI30" s="84">
        <v>1.25</v>
      </c>
      <c r="AJ30" s="84">
        <v>1.2</v>
      </c>
      <c r="AK30" s="66">
        <v>1</v>
      </c>
      <c r="AL30" s="85" t="str">
        <f t="shared" si="8"/>
        <v>VA 0,3 KA 1,25 KDS 1,2 FKPA 1</v>
      </c>
      <c r="AM30" s="115">
        <f t="shared" si="9"/>
        <v>0</v>
      </c>
    </row>
    <row r="31" spans="1:39" ht="24" customHeight="1" x14ac:dyDescent="0.25">
      <c r="A31" s="81">
        <v>23</v>
      </c>
      <c r="B31" s="76"/>
      <c r="C31" s="76"/>
      <c r="D31" s="105" t="s">
        <v>157</v>
      </c>
      <c r="E31" s="110" t="s">
        <v>129</v>
      </c>
      <c r="F31" s="110" t="s">
        <v>130</v>
      </c>
      <c r="G31" s="110" t="s">
        <v>111</v>
      </c>
      <c r="H31" s="68">
        <v>246</v>
      </c>
      <c r="I31" s="64">
        <v>1</v>
      </c>
      <c r="J31" s="64">
        <v>2</v>
      </c>
      <c r="K31" s="64">
        <v>0.9</v>
      </c>
      <c r="L31" s="64">
        <v>1</v>
      </c>
      <c r="M31" s="64">
        <v>0.3</v>
      </c>
      <c r="N31" s="64">
        <v>1.25</v>
      </c>
      <c r="O31" s="64">
        <v>1.2</v>
      </c>
      <c r="P31" s="64">
        <v>0.5</v>
      </c>
      <c r="Q31" s="65">
        <f t="shared" si="10"/>
        <v>0.40500000000000003</v>
      </c>
      <c r="R31" s="66">
        <v>8.3000000000000007</v>
      </c>
      <c r="S31" s="111">
        <f t="shared" si="0"/>
        <v>826.9290000000002</v>
      </c>
      <c r="T31" s="112">
        <f t="shared" si="11"/>
        <v>0</v>
      </c>
      <c r="U31" s="86">
        <f t="shared" si="1"/>
        <v>0</v>
      </c>
      <c r="V31" s="64">
        <v>0.1</v>
      </c>
      <c r="W31" s="86">
        <f t="shared" si="2"/>
        <v>0</v>
      </c>
      <c r="X31" s="87">
        <f t="shared" si="3"/>
        <v>0</v>
      </c>
      <c r="Y31" s="70">
        <v>112</v>
      </c>
      <c r="Z31" s="84">
        <f t="shared" si="4"/>
        <v>6.3832946428571447</v>
      </c>
      <c r="AA31" s="113">
        <f>'AGUSTUS 2019'!F31</f>
        <v>0</v>
      </c>
      <c r="AB31" s="114">
        <f t="shared" si="5"/>
        <v>0</v>
      </c>
      <c r="AC31" s="114">
        <f t="shared" si="6"/>
        <v>0</v>
      </c>
      <c r="AD31" s="86">
        <f t="shared" si="7"/>
        <v>0</v>
      </c>
      <c r="AE31" s="86" t="e">
        <f>AD31-#REF!</f>
        <v>#REF!</v>
      </c>
      <c r="AF31" s="85" t="s">
        <v>61</v>
      </c>
      <c r="AG31" s="85" t="s">
        <v>30</v>
      </c>
      <c r="AH31" s="84">
        <v>0.3</v>
      </c>
      <c r="AI31" s="84">
        <v>1.25</v>
      </c>
      <c r="AJ31" s="84">
        <v>1.2</v>
      </c>
      <c r="AK31" s="66">
        <v>1</v>
      </c>
      <c r="AL31" s="85" t="str">
        <f t="shared" si="8"/>
        <v>VA 0,3 KA 1,25 KDS 1,2 FKPA 1</v>
      </c>
      <c r="AM31" s="115">
        <f t="shared" si="9"/>
        <v>0</v>
      </c>
    </row>
    <row r="32" spans="1:39" ht="19.5" customHeight="1" x14ac:dyDescent="0.25">
      <c r="A32" s="81">
        <v>24</v>
      </c>
      <c r="B32" s="76"/>
      <c r="C32" s="76"/>
      <c r="D32" s="105" t="s">
        <v>158</v>
      </c>
      <c r="E32" s="132" t="s">
        <v>131</v>
      </c>
      <c r="F32" s="110" t="s">
        <v>132</v>
      </c>
      <c r="G32" s="110" t="s">
        <v>102</v>
      </c>
      <c r="H32" s="68">
        <v>246</v>
      </c>
      <c r="I32" s="64">
        <v>1</v>
      </c>
      <c r="J32" s="64">
        <v>2</v>
      </c>
      <c r="K32" s="64">
        <v>1</v>
      </c>
      <c r="L32" s="64">
        <v>1</v>
      </c>
      <c r="M32" s="64">
        <v>0.3</v>
      </c>
      <c r="N32" s="64">
        <v>0.8</v>
      </c>
      <c r="O32" s="64">
        <v>0.8</v>
      </c>
      <c r="P32" s="64">
        <v>1</v>
      </c>
      <c r="Q32" s="65">
        <f t="shared" si="10"/>
        <v>0.38400000000000001</v>
      </c>
      <c r="R32" s="66">
        <v>6.3</v>
      </c>
      <c r="S32" s="111">
        <f t="shared" si="0"/>
        <v>595.1232</v>
      </c>
      <c r="T32" s="112">
        <f t="shared" si="11"/>
        <v>0</v>
      </c>
      <c r="U32" s="86">
        <f t="shared" si="1"/>
        <v>0</v>
      </c>
      <c r="V32" s="64">
        <v>0.1</v>
      </c>
      <c r="W32" s="86">
        <f t="shared" si="2"/>
        <v>0</v>
      </c>
      <c r="X32" s="87">
        <f t="shared" si="3"/>
        <v>0</v>
      </c>
      <c r="Y32" s="70">
        <v>112</v>
      </c>
      <c r="Z32" s="84">
        <f t="shared" si="4"/>
        <v>4.3136000000000001</v>
      </c>
      <c r="AA32" s="113">
        <f>'AGUSTUS 2019'!F32</f>
        <v>0</v>
      </c>
      <c r="AB32" s="114">
        <f t="shared" si="5"/>
        <v>0</v>
      </c>
      <c r="AC32" s="114">
        <f t="shared" si="6"/>
        <v>0</v>
      </c>
      <c r="AD32" s="86">
        <f t="shared" si="7"/>
        <v>0</v>
      </c>
      <c r="AE32" s="86" t="e">
        <f>AD32-#REF!</f>
        <v>#REF!</v>
      </c>
      <c r="AF32" s="85" t="s">
        <v>61</v>
      </c>
      <c r="AG32" s="85" t="s">
        <v>30</v>
      </c>
      <c r="AH32" s="84">
        <v>0.3</v>
      </c>
      <c r="AI32" s="84">
        <v>1.25</v>
      </c>
      <c r="AJ32" s="84">
        <v>1.2</v>
      </c>
      <c r="AK32" s="66">
        <v>1</v>
      </c>
      <c r="AL32" s="85" t="str">
        <f t="shared" si="8"/>
        <v>VA 0,3 KA 1,25 KDS 1,2 FKPA 1</v>
      </c>
      <c r="AM32" s="115">
        <f t="shared" si="9"/>
        <v>0</v>
      </c>
    </row>
    <row r="33" spans="1:39" ht="20.100000000000001" customHeight="1" x14ac:dyDescent="0.25">
      <c r="A33" s="81">
        <v>25</v>
      </c>
      <c r="B33" s="76"/>
      <c r="C33" s="76"/>
      <c r="D33" s="105" t="s">
        <v>159</v>
      </c>
      <c r="E33" s="132" t="s">
        <v>133</v>
      </c>
      <c r="F33" s="110" t="s">
        <v>134</v>
      </c>
      <c r="G33" s="110" t="s">
        <v>102</v>
      </c>
      <c r="H33" s="68">
        <v>246</v>
      </c>
      <c r="I33" s="64">
        <v>1</v>
      </c>
      <c r="J33" s="64">
        <v>2</v>
      </c>
      <c r="K33" s="64">
        <v>0.9</v>
      </c>
      <c r="L33" s="64">
        <v>1</v>
      </c>
      <c r="M33" s="64">
        <v>0.3</v>
      </c>
      <c r="N33" s="64">
        <v>0.8</v>
      </c>
      <c r="O33" s="64">
        <v>0.8</v>
      </c>
      <c r="P33" s="64">
        <v>1</v>
      </c>
      <c r="Q33" s="65">
        <f t="shared" si="10"/>
        <v>0.34560000000000007</v>
      </c>
      <c r="R33" s="66">
        <v>6.3</v>
      </c>
      <c r="S33" s="111">
        <f t="shared" si="0"/>
        <v>535.61088000000007</v>
      </c>
      <c r="T33" s="112">
        <f t="shared" si="11"/>
        <v>0</v>
      </c>
      <c r="U33" s="86">
        <f t="shared" si="1"/>
        <v>0</v>
      </c>
      <c r="V33" s="64">
        <v>0.1</v>
      </c>
      <c r="W33" s="86">
        <f t="shared" si="2"/>
        <v>0</v>
      </c>
      <c r="X33" s="87">
        <f t="shared" si="3"/>
        <v>0</v>
      </c>
      <c r="Y33" s="70">
        <v>112</v>
      </c>
      <c r="Z33" s="84">
        <f t="shared" si="4"/>
        <v>3.7822400000000007</v>
      </c>
      <c r="AA33" s="113">
        <f>'AGUSTUS 2019'!F33</f>
        <v>0</v>
      </c>
      <c r="AB33" s="114">
        <f t="shared" si="5"/>
        <v>0</v>
      </c>
      <c r="AC33" s="114">
        <f t="shared" si="6"/>
        <v>0</v>
      </c>
      <c r="AD33" s="86">
        <f t="shared" si="7"/>
        <v>0</v>
      </c>
      <c r="AE33" s="86" t="e">
        <f>AD33-#REF!</f>
        <v>#REF!</v>
      </c>
      <c r="AF33" s="85" t="s">
        <v>61</v>
      </c>
      <c r="AG33" s="85" t="s">
        <v>30</v>
      </c>
      <c r="AH33" s="84">
        <v>0.3</v>
      </c>
      <c r="AI33" s="84">
        <v>1.25</v>
      </c>
      <c r="AJ33" s="84">
        <v>1.2</v>
      </c>
      <c r="AK33" s="66">
        <v>1</v>
      </c>
      <c r="AL33" s="85" t="str">
        <f t="shared" si="8"/>
        <v>VA 0,3 KA 1,25 KDS 1,2 FKPA 1</v>
      </c>
      <c r="AM33" s="115">
        <f t="shared" si="9"/>
        <v>0</v>
      </c>
    </row>
    <row r="34" spans="1:39" ht="20.100000000000001" customHeight="1" x14ac:dyDescent="0.25">
      <c r="A34" s="81">
        <v>26</v>
      </c>
      <c r="B34" s="82"/>
      <c r="C34" s="83"/>
      <c r="D34" s="105" t="s">
        <v>203</v>
      </c>
      <c r="E34" s="100" t="s">
        <v>191</v>
      </c>
      <c r="F34" s="100" t="s">
        <v>192</v>
      </c>
      <c r="G34" s="100" t="s">
        <v>116</v>
      </c>
      <c r="H34" s="116">
        <v>133</v>
      </c>
      <c r="I34" s="117">
        <v>1</v>
      </c>
      <c r="J34" s="117">
        <v>2</v>
      </c>
      <c r="K34" s="117">
        <v>1</v>
      </c>
      <c r="L34" s="117">
        <v>1</v>
      </c>
      <c r="M34" s="117">
        <v>0.3</v>
      </c>
      <c r="N34" s="117">
        <v>1.25</v>
      </c>
      <c r="O34" s="117">
        <v>1.2</v>
      </c>
      <c r="P34" s="117">
        <v>1</v>
      </c>
      <c r="Q34" s="118">
        <f t="shared" ref="Q34:Q54" si="12">J34*K34*L34*M34*N34*O34*P34</f>
        <v>0.89999999999999991</v>
      </c>
      <c r="R34" s="119">
        <v>1</v>
      </c>
      <c r="S34" s="120">
        <f t="shared" ref="S34:S54" si="13">H34*I34*Q34*R34</f>
        <v>119.69999999999999</v>
      </c>
      <c r="T34" s="121">
        <f t="shared" ref="T34:T54" si="14">AA34</f>
        <v>0</v>
      </c>
      <c r="U34" s="122">
        <f t="shared" ref="U34:U54" si="15">S34*T34</f>
        <v>0</v>
      </c>
      <c r="V34" s="117">
        <v>0.1</v>
      </c>
      <c r="W34" s="122">
        <f t="shared" ref="W34:W54" si="16">U34*V34</f>
        <v>0</v>
      </c>
      <c r="X34" s="87">
        <f t="shared" ref="X34:X54" si="17">T34*11</f>
        <v>0</v>
      </c>
      <c r="Y34" s="70">
        <v>112</v>
      </c>
      <c r="Z34" s="84">
        <f t="shared" ref="Z34:Z54" si="18">IFERROR(S34/Y34-1,0)</f>
        <v>6.8749999999999867E-2</v>
      </c>
      <c r="AA34" s="113">
        <f>'AGUSTUS 2019'!F34</f>
        <v>0</v>
      </c>
      <c r="AB34" s="114">
        <f t="shared" ref="AB34:AB54" si="19">ROUNDUP(AD34,-1)</f>
        <v>0</v>
      </c>
      <c r="AC34" s="114">
        <f t="shared" ref="AC34:AC54" si="20">CEILING(AB34,50)</f>
        <v>0</v>
      </c>
      <c r="AD34" s="86">
        <f t="shared" ref="AD34:AD54" si="21">S34*AA34*V34</f>
        <v>0</v>
      </c>
      <c r="AE34" s="86" t="e">
        <f>AD34-#REF!</f>
        <v>#REF!</v>
      </c>
      <c r="AF34" s="85" t="s">
        <v>61</v>
      </c>
      <c r="AG34" s="85" t="s">
        <v>30</v>
      </c>
      <c r="AH34" s="84">
        <v>0.3</v>
      </c>
      <c r="AI34" s="84">
        <v>1.25</v>
      </c>
      <c r="AJ34" s="84">
        <v>1.2</v>
      </c>
      <c r="AK34" s="66">
        <v>1</v>
      </c>
      <c r="AL34" s="85" t="str">
        <f t="shared" ref="AL34:AL54" si="22">CONCATENATE("VA ",AH34," KA ",AI34," KDS ",AJ34," FKPA ",AK34)</f>
        <v>VA 0,3 KA 1,25 KDS 1,2 FKPA 1</v>
      </c>
      <c r="AM34" s="115">
        <f t="shared" ref="AM34:AM54" si="23">AC34</f>
        <v>0</v>
      </c>
    </row>
    <row r="35" spans="1:39" ht="20.100000000000001" customHeight="1" x14ac:dyDescent="0.25">
      <c r="A35" s="81">
        <v>27</v>
      </c>
      <c r="B35" s="82"/>
      <c r="C35" s="83"/>
      <c r="D35" s="105" t="s">
        <v>204</v>
      </c>
      <c r="E35" s="100" t="s">
        <v>191</v>
      </c>
      <c r="F35" s="100" t="s">
        <v>192</v>
      </c>
      <c r="G35" s="100" t="s">
        <v>116</v>
      </c>
      <c r="H35" s="68">
        <v>133</v>
      </c>
      <c r="I35" s="64">
        <v>1</v>
      </c>
      <c r="J35" s="64">
        <v>2</v>
      </c>
      <c r="K35" s="64">
        <v>1</v>
      </c>
      <c r="L35" s="64">
        <v>1</v>
      </c>
      <c r="M35" s="64">
        <v>0.3</v>
      </c>
      <c r="N35" s="64">
        <v>1.25</v>
      </c>
      <c r="O35" s="64">
        <v>1.2</v>
      </c>
      <c r="P35" s="64">
        <v>1</v>
      </c>
      <c r="Q35" s="65">
        <f t="shared" si="12"/>
        <v>0.89999999999999991</v>
      </c>
      <c r="R35" s="66">
        <v>1</v>
      </c>
      <c r="S35" s="111">
        <f t="shared" si="13"/>
        <v>119.69999999999999</v>
      </c>
      <c r="T35" s="112">
        <f t="shared" si="14"/>
        <v>0</v>
      </c>
      <c r="U35" s="86">
        <f t="shared" si="15"/>
        <v>0</v>
      </c>
      <c r="V35" s="64">
        <v>0.1</v>
      </c>
      <c r="W35" s="86">
        <f t="shared" si="16"/>
        <v>0</v>
      </c>
      <c r="X35" s="87">
        <f t="shared" si="17"/>
        <v>0</v>
      </c>
      <c r="Y35" s="70">
        <v>112</v>
      </c>
      <c r="Z35" s="84">
        <f t="shared" si="18"/>
        <v>6.8749999999999867E-2</v>
      </c>
      <c r="AA35" s="113">
        <f>'AGUSTUS 2019'!F35</f>
        <v>0</v>
      </c>
      <c r="AB35" s="114">
        <f t="shared" si="19"/>
        <v>0</v>
      </c>
      <c r="AC35" s="114">
        <f t="shared" si="20"/>
        <v>0</v>
      </c>
      <c r="AD35" s="86">
        <f t="shared" si="21"/>
        <v>0</v>
      </c>
      <c r="AE35" s="86" t="e">
        <f>AD35-#REF!</f>
        <v>#REF!</v>
      </c>
      <c r="AF35" s="85" t="s">
        <v>32</v>
      </c>
      <c r="AG35" s="85" t="s">
        <v>30</v>
      </c>
      <c r="AH35" s="84">
        <v>0.3</v>
      </c>
      <c r="AI35" s="84">
        <v>1.25</v>
      </c>
      <c r="AJ35" s="84">
        <v>1.2</v>
      </c>
      <c r="AK35" s="66">
        <v>1</v>
      </c>
      <c r="AL35" s="85" t="str">
        <f t="shared" si="22"/>
        <v>VA 0,3 KA 1,25 KDS 1,2 FKPA 1</v>
      </c>
      <c r="AM35" s="115">
        <f t="shared" si="23"/>
        <v>0</v>
      </c>
    </row>
    <row r="36" spans="1:39" ht="20.100000000000001" customHeight="1" x14ac:dyDescent="0.25">
      <c r="A36" s="81">
        <v>28</v>
      </c>
      <c r="B36" s="82"/>
      <c r="C36" s="83"/>
      <c r="D36" s="105" t="s">
        <v>205</v>
      </c>
      <c r="E36" s="100" t="s">
        <v>191</v>
      </c>
      <c r="F36" s="100" t="s">
        <v>192</v>
      </c>
      <c r="G36" s="100" t="s">
        <v>116</v>
      </c>
      <c r="H36" s="68">
        <v>133</v>
      </c>
      <c r="I36" s="64">
        <v>1</v>
      </c>
      <c r="J36" s="64">
        <v>2</v>
      </c>
      <c r="K36" s="64">
        <v>1</v>
      </c>
      <c r="L36" s="64">
        <v>1</v>
      </c>
      <c r="M36" s="64">
        <v>0.3</v>
      </c>
      <c r="N36" s="64">
        <v>1.25</v>
      </c>
      <c r="O36" s="64">
        <v>1.2</v>
      </c>
      <c r="P36" s="64">
        <v>1</v>
      </c>
      <c r="Q36" s="65">
        <f t="shared" si="12"/>
        <v>0.89999999999999991</v>
      </c>
      <c r="R36" s="66">
        <v>1</v>
      </c>
      <c r="S36" s="111">
        <f t="shared" si="13"/>
        <v>119.69999999999999</v>
      </c>
      <c r="T36" s="112">
        <f t="shared" si="14"/>
        <v>0</v>
      </c>
      <c r="U36" s="86">
        <f t="shared" si="15"/>
        <v>0</v>
      </c>
      <c r="V36" s="64">
        <v>0.1</v>
      </c>
      <c r="W36" s="86">
        <f t="shared" si="16"/>
        <v>0</v>
      </c>
      <c r="X36" s="87">
        <f t="shared" si="17"/>
        <v>0</v>
      </c>
      <c r="Y36" s="70">
        <v>112</v>
      </c>
      <c r="Z36" s="84">
        <f t="shared" si="18"/>
        <v>6.8749999999999867E-2</v>
      </c>
      <c r="AA36" s="113">
        <f>'AGUSTUS 2019'!F36</f>
        <v>0</v>
      </c>
      <c r="AB36" s="114">
        <f t="shared" si="19"/>
        <v>0</v>
      </c>
      <c r="AC36" s="114">
        <f t="shared" si="20"/>
        <v>0</v>
      </c>
      <c r="AD36" s="86">
        <f t="shared" si="21"/>
        <v>0</v>
      </c>
      <c r="AE36" s="86" t="e">
        <f>AD36-#REF!</f>
        <v>#REF!</v>
      </c>
      <c r="AF36" s="85" t="s">
        <v>62</v>
      </c>
      <c r="AG36" s="85" t="s">
        <v>30</v>
      </c>
      <c r="AH36" s="84">
        <v>0.3</v>
      </c>
      <c r="AI36" s="84">
        <v>1.25</v>
      </c>
      <c r="AJ36" s="84">
        <v>1.2</v>
      </c>
      <c r="AK36" s="66">
        <v>1</v>
      </c>
      <c r="AL36" s="85" t="str">
        <f t="shared" si="22"/>
        <v>VA 0,3 KA 1,25 KDS 1,2 FKPA 1</v>
      </c>
      <c r="AM36" s="115">
        <f t="shared" si="23"/>
        <v>0</v>
      </c>
    </row>
    <row r="37" spans="1:39" ht="20.100000000000001" customHeight="1" x14ac:dyDescent="0.25">
      <c r="A37" s="81">
        <v>29</v>
      </c>
      <c r="B37" s="82"/>
      <c r="C37" s="83"/>
      <c r="D37" s="105" t="s">
        <v>206</v>
      </c>
      <c r="E37" s="100" t="s">
        <v>191</v>
      </c>
      <c r="F37" s="100" t="s">
        <v>192</v>
      </c>
      <c r="G37" s="100" t="s">
        <v>116</v>
      </c>
      <c r="H37" s="68">
        <v>133</v>
      </c>
      <c r="I37" s="64">
        <v>1</v>
      </c>
      <c r="J37" s="64">
        <v>2</v>
      </c>
      <c r="K37" s="64">
        <v>1</v>
      </c>
      <c r="L37" s="64">
        <v>1</v>
      </c>
      <c r="M37" s="64">
        <v>0.3</v>
      </c>
      <c r="N37" s="64">
        <v>1.25</v>
      </c>
      <c r="O37" s="64">
        <v>1.2</v>
      </c>
      <c r="P37" s="64">
        <v>1</v>
      </c>
      <c r="Q37" s="65">
        <f t="shared" si="12"/>
        <v>0.89999999999999991</v>
      </c>
      <c r="R37" s="66">
        <v>1</v>
      </c>
      <c r="S37" s="111">
        <f t="shared" si="13"/>
        <v>119.69999999999999</v>
      </c>
      <c r="T37" s="112">
        <f t="shared" si="14"/>
        <v>0</v>
      </c>
      <c r="U37" s="86">
        <f t="shared" si="15"/>
        <v>0</v>
      </c>
      <c r="V37" s="64">
        <v>0.1</v>
      </c>
      <c r="W37" s="86">
        <f t="shared" si="16"/>
        <v>0</v>
      </c>
      <c r="X37" s="87">
        <f t="shared" si="17"/>
        <v>0</v>
      </c>
      <c r="Y37" s="70">
        <v>112</v>
      </c>
      <c r="Z37" s="84">
        <f t="shared" si="18"/>
        <v>6.8749999999999867E-2</v>
      </c>
      <c r="AA37" s="113">
        <f>'AGUSTUS 2019'!F37</f>
        <v>0</v>
      </c>
      <c r="AB37" s="114">
        <f t="shared" si="19"/>
        <v>0</v>
      </c>
      <c r="AC37" s="114">
        <f t="shared" si="20"/>
        <v>0</v>
      </c>
      <c r="AD37" s="86">
        <f t="shared" si="21"/>
        <v>0</v>
      </c>
      <c r="AE37" s="86" t="e">
        <f>AD37-#REF!</f>
        <v>#REF!</v>
      </c>
      <c r="AF37" s="85" t="s">
        <v>63</v>
      </c>
      <c r="AG37" s="85" t="s">
        <v>30</v>
      </c>
      <c r="AH37" s="84">
        <v>0.3</v>
      </c>
      <c r="AI37" s="84">
        <v>1.25</v>
      </c>
      <c r="AJ37" s="84">
        <v>1.2</v>
      </c>
      <c r="AK37" s="66">
        <v>1</v>
      </c>
      <c r="AL37" s="85" t="str">
        <f t="shared" si="22"/>
        <v>VA 0,3 KA 1,25 KDS 1,2 FKPA 1</v>
      </c>
      <c r="AM37" s="115">
        <f t="shared" si="23"/>
        <v>0</v>
      </c>
    </row>
    <row r="38" spans="1:39" ht="20.100000000000001" customHeight="1" x14ac:dyDescent="0.25">
      <c r="A38" s="81">
        <v>30</v>
      </c>
      <c r="B38" s="82"/>
      <c r="C38" s="83"/>
      <c r="D38" s="105" t="s">
        <v>207</v>
      </c>
      <c r="E38" s="100" t="s">
        <v>191</v>
      </c>
      <c r="F38" s="100" t="s">
        <v>192</v>
      </c>
      <c r="G38" s="100" t="s">
        <v>116</v>
      </c>
      <c r="H38" s="68">
        <v>133</v>
      </c>
      <c r="I38" s="64">
        <v>1</v>
      </c>
      <c r="J38" s="64">
        <v>2</v>
      </c>
      <c r="K38" s="64">
        <v>1</v>
      </c>
      <c r="L38" s="64">
        <v>1</v>
      </c>
      <c r="M38" s="64">
        <v>0.3</v>
      </c>
      <c r="N38" s="64">
        <v>1.25</v>
      </c>
      <c r="O38" s="64">
        <v>1.2</v>
      </c>
      <c r="P38" s="64">
        <v>1</v>
      </c>
      <c r="Q38" s="65">
        <f t="shared" si="12"/>
        <v>0.89999999999999991</v>
      </c>
      <c r="R38" s="66">
        <v>1</v>
      </c>
      <c r="S38" s="111">
        <f t="shared" si="13"/>
        <v>119.69999999999999</v>
      </c>
      <c r="T38" s="112">
        <f t="shared" si="14"/>
        <v>0</v>
      </c>
      <c r="U38" s="86">
        <f t="shared" si="15"/>
        <v>0</v>
      </c>
      <c r="V38" s="64">
        <v>0.1</v>
      </c>
      <c r="W38" s="86">
        <f t="shared" si="16"/>
        <v>0</v>
      </c>
      <c r="X38" s="87">
        <f t="shared" si="17"/>
        <v>0</v>
      </c>
      <c r="Y38" s="70">
        <v>112</v>
      </c>
      <c r="Z38" s="84">
        <f t="shared" si="18"/>
        <v>6.8749999999999867E-2</v>
      </c>
      <c r="AA38" s="113">
        <f>'AGUSTUS 2019'!F38</f>
        <v>0</v>
      </c>
      <c r="AB38" s="114">
        <f t="shared" si="19"/>
        <v>0</v>
      </c>
      <c r="AC38" s="114">
        <f t="shared" si="20"/>
        <v>0</v>
      </c>
      <c r="AD38" s="86">
        <f t="shared" si="21"/>
        <v>0</v>
      </c>
      <c r="AE38" s="86" t="e">
        <f>AD38-#REF!</f>
        <v>#REF!</v>
      </c>
      <c r="AF38" s="85" t="s">
        <v>32</v>
      </c>
      <c r="AG38" s="85" t="s">
        <v>30</v>
      </c>
      <c r="AH38" s="84">
        <v>0.3</v>
      </c>
      <c r="AI38" s="84">
        <v>1.25</v>
      </c>
      <c r="AJ38" s="84">
        <v>1.2</v>
      </c>
      <c r="AK38" s="66">
        <v>1</v>
      </c>
      <c r="AL38" s="85" t="str">
        <f t="shared" si="22"/>
        <v>VA 0,3 KA 1,25 KDS 1,2 FKPA 1</v>
      </c>
      <c r="AM38" s="115">
        <f t="shared" si="23"/>
        <v>0</v>
      </c>
    </row>
    <row r="39" spans="1:39" ht="20.100000000000001" customHeight="1" x14ac:dyDescent="0.25">
      <c r="A39" s="81">
        <v>31</v>
      </c>
      <c r="B39" s="82"/>
      <c r="C39" s="83"/>
      <c r="D39" s="105" t="s">
        <v>208</v>
      </c>
      <c r="E39" s="100" t="s">
        <v>191</v>
      </c>
      <c r="F39" s="100" t="s">
        <v>192</v>
      </c>
      <c r="G39" s="100" t="s">
        <v>116</v>
      </c>
      <c r="H39" s="68">
        <v>133</v>
      </c>
      <c r="I39" s="64">
        <v>1</v>
      </c>
      <c r="J39" s="64">
        <v>2</v>
      </c>
      <c r="K39" s="64">
        <v>1</v>
      </c>
      <c r="L39" s="64">
        <v>1</v>
      </c>
      <c r="M39" s="64">
        <v>0.3</v>
      </c>
      <c r="N39" s="64">
        <v>1.25</v>
      </c>
      <c r="O39" s="64">
        <v>1.2</v>
      </c>
      <c r="P39" s="64">
        <v>1</v>
      </c>
      <c r="Q39" s="65">
        <f t="shared" si="12"/>
        <v>0.89999999999999991</v>
      </c>
      <c r="R39" s="66">
        <v>1</v>
      </c>
      <c r="S39" s="111">
        <f t="shared" si="13"/>
        <v>119.69999999999999</v>
      </c>
      <c r="T39" s="112">
        <f t="shared" si="14"/>
        <v>0</v>
      </c>
      <c r="U39" s="86">
        <f t="shared" si="15"/>
        <v>0</v>
      </c>
      <c r="V39" s="64">
        <v>0.1</v>
      </c>
      <c r="W39" s="86">
        <f t="shared" si="16"/>
        <v>0</v>
      </c>
      <c r="X39" s="87">
        <f t="shared" si="17"/>
        <v>0</v>
      </c>
      <c r="Y39" s="70">
        <v>112</v>
      </c>
      <c r="Z39" s="84">
        <f t="shared" si="18"/>
        <v>6.8749999999999867E-2</v>
      </c>
      <c r="AA39" s="113">
        <f>'AGUSTUS 2019'!F39</f>
        <v>0</v>
      </c>
      <c r="AB39" s="114">
        <f t="shared" si="19"/>
        <v>0</v>
      </c>
      <c r="AC39" s="114">
        <f t="shared" si="20"/>
        <v>0</v>
      </c>
      <c r="AD39" s="86">
        <f t="shared" si="21"/>
        <v>0</v>
      </c>
      <c r="AE39" s="86" t="e">
        <f>AD39-#REF!</f>
        <v>#REF!</v>
      </c>
      <c r="AF39" s="85" t="s">
        <v>62</v>
      </c>
      <c r="AG39" s="85" t="s">
        <v>30</v>
      </c>
      <c r="AH39" s="84">
        <v>0.3</v>
      </c>
      <c r="AI39" s="84">
        <v>1.25</v>
      </c>
      <c r="AJ39" s="84">
        <v>1.2</v>
      </c>
      <c r="AK39" s="66">
        <v>1</v>
      </c>
      <c r="AL39" s="85" t="str">
        <f t="shared" si="22"/>
        <v>VA 0,3 KA 1,25 KDS 1,2 FKPA 1</v>
      </c>
      <c r="AM39" s="115">
        <f t="shared" si="23"/>
        <v>0</v>
      </c>
    </row>
    <row r="40" spans="1:39" ht="20.100000000000001" customHeight="1" x14ac:dyDescent="0.25">
      <c r="A40" s="81">
        <v>32</v>
      </c>
      <c r="B40" s="82"/>
      <c r="C40" s="83"/>
      <c r="D40" s="105" t="s">
        <v>209</v>
      </c>
      <c r="E40" s="100" t="s">
        <v>191</v>
      </c>
      <c r="F40" s="100" t="s">
        <v>192</v>
      </c>
      <c r="G40" s="100" t="s">
        <v>116</v>
      </c>
      <c r="H40" s="68">
        <v>133</v>
      </c>
      <c r="I40" s="64">
        <v>1</v>
      </c>
      <c r="J40" s="64">
        <v>2</v>
      </c>
      <c r="K40" s="64">
        <v>1</v>
      </c>
      <c r="L40" s="64">
        <v>1</v>
      </c>
      <c r="M40" s="64">
        <v>0.3</v>
      </c>
      <c r="N40" s="64">
        <v>1.25</v>
      </c>
      <c r="O40" s="64">
        <v>1.2</v>
      </c>
      <c r="P40" s="64">
        <v>1</v>
      </c>
      <c r="Q40" s="65">
        <f t="shared" si="12"/>
        <v>0.89999999999999991</v>
      </c>
      <c r="R40" s="66">
        <v>1</v>
      </c>
      <c r="S40" s="111">
        <f t="shared" si="13"/>
        <v>119.69999999999999</v>
      </c>
      <c r="T40" s="112">
        <f t="shared" si="14"/>
        <v>0</v>
      </c>
      <c r="U40" s="86">
        <f t="shared" si="15"/>
        <v>0</v>
      </c>
      <c r="V40" s="64">
        <v>0.1</v>
      </c>
      <c r="W40" s="86">
        <f t="shared" si="16"/>
        <v>0</v>
      </c>
      <c r="X40" s="87">
        <f t="shared" si="17"/>
        <v>0</v>
      </c>
      <c r="Y40" s="70">
        <v>112</v>
      </c>
      <c r="Z40" s="84">
        <f t="shared" si="18"/>
        <v>6.8749999999999867E-2</v>
      </c>
      <c r="AA40" s="113">
        <f>'AGUSTUS 2019'!F40</f>
        <v>0</v>
      </c>
      <c r="AB40" s="114">
        <f t="shared" si="19"/>
        <v>0</v>
      </c>
      <c r="AC40" s="114">
        <f t="shared" si="20"/>
        <v>0</v>
      </c>
      <c r="AD40" s="86">
        <f t="shared" si="21"/>
        <v>0</v>
      </c>
      <c r="AE40" s="86" t="e">
        <f>AD40-#REF!</f>
        <v>#REF!</v>
      </c>
      <c r="AF40" s="85" t="s">
        <v>63</v>
      </c>
      <c r="AG40" s="85" t="s">
        <v>30</v>
      </c>
      <c r="AH40" s="84">
        <v>0.3</v>
      </c>
      <c r="AI40" s="84">
        <v>1.25</v>
      </c>
      <c r="AJ40" s="84">
        <v>1.2</v>
      </c>
      <c r="AK40" s="66">
        <v>1</v>
      </c>
      <c r="AL40" s="85" t="str">
        <f t="shared" si="22"/>
        <v>VA 0,3 KA 1,25 KDS 1,2 FKPA 1</v>
      </c>
      <c r="AM40" s="115">
        <f t="shared" si="23"/>
        <v>0</v>
      </c>
    </row>
    <row r="41" spans="1:39" ht="20.100000000000001" customHeight="1" x14ac:dyDescent="0.25">
      <c r="A41" s="81">
        <v>33</v>
      </c>
      <c r="B41" s="82"/>
      <c r="C41" s="83"/>
      <c r="D41" s="105" t="s">
        <v>210</v>
      </c>
      <c r="E41" s="100" t="s">
        <v>191</v>
      </c>
      <c r="F41" s="100" t="s">
        <v>192</v>
      </c>
      <c r="G41" s="100" t="s">
        <v>116</v>
      </c>
      <c r="H41" s="68">
        <v>133</v>
      </c>
      <c r="I41" s="64">
        <v>1</v>
      </c>
      <c r="J41" s="64">
        <v>2</v>
      </c>
      <c r="K41" s="64">
        <v>1</v>
      </c>
      <c r="L41" s="64">
        <v>1</v>
      </c>
      <c r="M41" s="64">
        <v>0.3</v>
      </c>
      <c r="N41" s="64">
        <v>1.25</v>
      </c>
      <c r="O41" s="64">
        <v>1.2</v>
      </c>
      <c r="P41" s="64">
        <v>1</v>
      </c>
      <c r="Q41" s="65">
        <f t="shared" si="12"/>
        <v>0.89999999999999991</v>
      </c>
      <c r="R41" s="66">
        <v>1</v>
      </c>
      <c r="S41" s="111">
        <f t="shared" si="13"/>
        <v>119.69999999999999</v>
      </c>
      <c r="T41" s="112">
        <f t="shared" si="14"/>
        <v>0</v>
      </c>
      <c r="U41" s="86">
        <f t="shared" si="15"/>
        <v>0</v>
      </c>
      <c r="V41" s="64">
        <v>0.1</v>
      </c>
      <c r="W41" s="86">
        <f t="shared" si="16"/>
        <v>0</v>
      </c>
      <c r="X41" s="87">
        <f t="shared" si="17"/>
        <v>0</v>
      </c>
      <c r="Y41" s="70">
        <v>112</v>
      </c>
      <c r="Z41" s="84">
        <f t="shared" si="18"/>
        <v>6.8749999999999867E-2</v>
      </c>
      <c r="AA41" s="113">
        <f>'AGUSTUS 2019'!F41</f>
        <v>0</v>
      </c>
      <c r="AB41" s="114">
        <f t="shared" si="19"/>
        <v>0</v>
      </c>
      <c r="AC41" s="114">
        <f t="shared" si="20"/>
        <v>0</v>
      </c>
      <c r="AD41" s="86">
        <f t="shared" si="21"/>
        <v>0</v>
      </c>
      <c r="AE41" s="86" t="e">
        <f>AD41-#REF!</f>
        <v>#REF!</v>
      </c>
      <c r="AF41" s="85" t="s">
        <v>64</v>
      </c>
      <c r="AG41" s="85" t="s">
        <v>30</v>
      </c>
      <c r="AH41" s="84">
        <v>0.3</v>
      </c>
      <c r="AI41" s="84">
        <v>1.25</v>
      </c>
      <c r="AJ41" s="84">
        <v>1.2</v>
      </c>
      <c r="AK41" s="66">
        <v>1</v>
      </c>
      <c r="AL41" s="85" t="str">
        <f t="shared" si="22"/>
        <v>VA 0,3 KA 1,25 KDS 1,2 FKPA 1</v>
      </c>
      <c r="AM41" s="115">
        <f t="shared" si="23"/>
        <v>0</v>
      </c>
    </row>
    <row r="42" spans="1:39" ht="20.100000000000001" customHeight="1" x14ac:dyDescent="0.25">
      <c r="A42" s="81">
        <v>34</v>
      </c>
      <c r="B42" s="82"/>
      <c r="C42" s="83"/>
      <c r="D42" s="105" t="s">
        <v>211</v>
      </c>
      <c r="E42" s="100" t="s">
        <v>191</v>
      </c>
      <c r="F42" s="100" t="s">
        <v>192</v>
      </c>
      <c r="G42" s="100" t="s">
        <v>116</v>
      </c>
      <c r="H42" s="68">
        <v>133</v>
      </c>
      <c r="I42" s="64">
        <v>1</v>
      </c>
      <c r="J42" s="64">
        <v>2</v>
      </c>
      <c r="K42" s="64">
        <v>1</v>
      </c>
      <c r="L42" s="64">
        <v>1</v>
      </c>
      <c r="M42" s="64">
        <v>0.3</v>
      </c>
      <c r="N42" s="64">
        <v>1.25</v>
      </c>
      <c r="O42" s="64">
        <v>1.2</v>
      </c>
      <c r="P42" s="64">
        <v>1</v>
      </c>
      <c r="Q42" s="65">
        <f t="shared" si="12"/>
        <v>0.89999999999999991</v>
      </c>
      <c r="R42" s="66">
        <v>1</v>
      </c>
      <c r="S42" s="111">
        <f t="shared" si="13"/>
        <v>119.69999999999999</v>
      </c>
      <c r="T42" s="112">
        <f t="shared" si="14"/>
        <v>0</v>
      </c>
      <c r="U42" s="86">
        <f t="shared" si="15"/>
        <v>0</v>
      </c>
      <c r="V42" s="64">
        <v>0.1</v>
      </c>
      <c r="W42" s="86">
        <f t="shared" si="16"/>
        <v>0</v>
      </c>
      <c r="X42" s="87">
        <f t="shared" si="17"/>
        <v>0</v>
      </c>
      <c r="Y42" s="70">
        <v>112</v>
      </c>
      <c r="Z42" s="84">
        <f t="shared" si="18"/>
        <v>6.8749999999999867E-2</v>
      </c>
      <c r="AA42" s="113">
        <f>'AGUSTUS 2019'!F42</f>
        <v>0</v>
      </c>
      <c r="AB42" s="114">
        <f t="shared" si="19"/>
        <v>0</v>
      </c>
      <c r="AC42" s="114">
        <f t="shared" si="20"/>
        <v>0</v>
      </c>
      <c r="AD42" s="86">
        <f t="shared" si="21"/>
        <v>0</v>
      </c>
      <c r="AE42" s="86" t="e">
        <f>AD42-#REF!</f>
        <v>#REF!</v>
      </c>
      <c r="AF42" s="85" t="s">
        <v>65</v>
      </c>
      <c r="AG42" s="85" t="s">
        <v>30</v>
      </c>
      <c r="AH42" s="84">
        <v>0.3</v>
      </c>
      <c r="AI42" s="84">
        <v>1.25</v>
      </c>
      <c r="AJ42" s="84">
        <v>1.2</v>
      </c>
      <c r="AK42" s="66">
        <v>1</v>
      </c>
      <c r="AL42" s="85" t="str">
        <f t="shared" si="22"/>
        <v>VA 0,3 KA 1,25 KDS 1,2 FKPA 1</v>
      </c>
      <c r="AM42" s="115">
        <f t="shared" si="23"/>
        <v>0</v>
      </c>
    </row>
    <row r="43" spans="1:39" ht="20.100000000000001" customHeight="1" x14ac:dyDescent="0.25">
      <c r="A43" s="81">
        <v>35</v>
      </c>
      <c r="B43" s="82"/>
      <c r="C43" s="83"/>
      <c r="D43" s="105" t="s">
        <v>212</v>
      </c>
      <c r="E43" s="100" t="s">
        <v>191</v>
      </c>
      <c r="F43" s="100" t="s">
        <v>192</v>
      </c>
      <c r="G43" s="100" t="s">
        <v>116</v>
      </c>
      <c r="H43" s="68">
        <v>133</v>
      </c>
      <c r="I43" s="64">
        <v>1</v>
      </c>
      <c r="J43" s="64">
        <v>2</v>
      </c>
      <c r="K43" s="64">
        <v>1</v>
      </c>
      <c r="L43" s="64">
        <v>1</v>
      </c>
      <c r="M43" s="64">
        <v>0.3</v>
      </c>
      <c r="N43" s="64">
        <v>1.25</v>
      </c>
      <c r="O43" s="64">
        <v>1.2</v>
      </c>
      <c r="P43" s="64">
        <v>1</v>
      </c>
      <c r="Q43" s="65">
        <f t="shared" si="12"/>
        <v>0.89999999999999991</v>
      </c>
      <c r="R43" s="66">
        <v>1</v>
      </c>
      <c r="S43" s="111">
        <f t="shared" si="13"/>
        <v>119.69999999999999</v>
      </c>
      <c r="T43" s="112">
        <f t="shared" si="14"/>
        <v>0</v>
      </c>
      <c r="U43" s="86">
        <f t="shared" si="15"/>
        <v>0</v>
      </c>
      <c r="V43" s="64">
        <v>0.1</v>
      </c>
      <c r="W43" s="86">
        <f t="shared" si="16"/>
        <v>0</v>
      </c>
      <c r="X43" s="87">
        <f t="shared" si="17"/>
        <v>0</v>
      </c>
      <c r="Y43" s="70">
        <v>112</v>
      </c>
      <c r="Z43" s="84">
        <f t="shared" si="18"/>
        <v>6.8749999999999867E-2</v>
      </c>
      <c r="AA43" s="113">
        <f>'AGUSTUS 2019'!F43</f>
        <v>0</v>
      </c>
      <c r="AB43" s="114">
        <f t="shared" si="19"/>
        <v>0</v>
      </c>
      <c r="AC43" s="114">
        <f t="shared" si="20"/>
        <v>0</v>
      </c>
      <c r="AD43" s="86">
        <f t="shared" si="21"/>
        <v>0</v>
      </c>
      <c r="AE43" s="86" t="e">
        <f>AD43-#REF!</f>
        <v>#REF!</v>
      </c>
      <c r="AF43" s="85" t="s">
        <v>66</v>
      </c>
      <c r="AG43" s="85" t="s">
        <v>30</v>
      </c>
      <c r="AH43" s="84">
        <v>0.3</v>
      </c>
      <c r="AI43" s="84">
        <v>1.25</v>
      </c>
      <c r="AJ43" s="84">
        <v>1.2</v>
      </c>
      <c r="AK43" s="66">
        <v>1</v>
      </c>
      <c r="AL43" s="85" t="str">
        <f t="shared" si="22"/>
        <v>VA 0,3 KA 1,25 KDS 1,2 FKPA 1</v>
      </c>
      <c r="AM43" s="115">
        <f t="shared" si="23"/>
        <v>0</v>
      </c>
    </row>
    <row r="44" spans="1:39" ht="20.100000000000001" customHeight="1" x14ac:dyDescent="0.25">
      <c r="A44" s="81">
        <v>36</v>
      </c>
      <c r="B44" s="82"/>
      <c r="C44" s="83"/>
      <c r="D44" s="105" t="s">
        <v>213</v>
      </c>
      <c r="E44" s="100" t="s">
        <v>191</v>
      </c>
      <c r="F44" s="100" t="s">
        <v>192</v>
      </c>
      <c r="G44" s="100" t="s">
        <v>116</v>
      </c>
      <c r="H44" s="68">
        <v>133</v>
      </c>
      <c r="I44" s="64">
        <v>1</v>
      </c>
      <c r="J44" s="64">
        <v>2</v>
      </c>
      <c r="K44" s="64">
        <v>1</v>
      </c>
      <c r="L44" s="64">
        <v>1</v>
      </c>
      <c r="M44" s="64">
        <v>0.3</v>
      </c>
      <c r="N44" s="64">
        <v>1.25</v>
      </c>
      <c r="O44" s="64">
        <v>1.2</v>
      </c>
      <c r="P44" s="64">
        <v>1</v>
      </c>
      <c r="Q44" s="65">
        <f t="shared" si="12"/>
        <v>0.89999999999999991</v>
      </c>
      <c r="R44" s="66">
        <v>1</v>
      </c>
      <c r="S44" s="111">
        <f t="shared" si="13"/>
        <v>119.69999999999999</v>
      </c>
      <c r="T44" s="112">
        <f t="shared" si="14"/>
        <v>0</v>
      </c>
      <c r="U44" s="86">
        <f t="shared" si="15"/>
        <v>0</v>
      </c>
      <c r="V44" s="64">
        <v>0.1</v>
      </c>
      <c r="W44" s="86">
        <f t="shared" si="16"/>
        <v>0</v>
      </c>
      <c r="X44" s="87">
        <f t="shared" si="17"/>
        <v>0</v>
      </c>
      <c r="Y44" s="70">
        <v>112</v>
      </c>
      <c r="Z44" s="84">
        <f t="shared" si="18"/>
        <v>6.8749999999999867E-2</v>
      </c>
      <c r="AA44" s="113">
        <f>'AGUSTUS 2019'!F44</f>
        <v>0</v>
      </c>
      <c r="AB44" s="114">
        <f t="shared" si="19"/>
        <v>0</v>
      </c>
      <c r="AC44" s="114">
        <f t="shared" si="20"/>
        <v>0</v>
      </c>
      <c r="AD44" s="86">
        <f t="shared" si="21"/>
        <v>0</v>
      </c>
      <c r="AE44" s="86" t="e">
        <f>AD44-#REF!</f>
        <v>#REF!</v>
      </c>
      <c r="AF44" s="85" t="s">
        <v>67</v>
      </c>
      <c r="AG44" s="85" t="s">
        <v>30</v>
      </c>
      <c r="AH44" s="84">
        <v>0.3</v>
      </c>
      <c r="AI44" s="84">
        <v>1.25</v>
      </c>
      <c r="AJ44" s="84">
        <v>1.2</v>
      </c>
      <c r="AK44" s="66">
        <v>1</v>
      </c>
      <c r="AL44" s="85" t="str">
        <f t="shared" si="22"/>
        <v>VA 0,3 KA 1,25 KDS 1,2 FKPA 1</v>
      </c>
      <c r="AM44" s="115">
        <f t="shared" si="23"/>
        <v>0</v>
      </c>
    </row>
    <row r="45" spans="1:39" x14ac:dyDescent="0.25">
      <c r="A45" s="81">
        <v>37</v>
      </c>
      <c r="B45" s="82"/>
      <c r="C45" s="83"/>
      <c r="D45" s="105" t="s">
        <v>214</v>
      </c>
      <c r="E45" s="100" t="s">
        <v>191</v>
      </c>
      <c r="F45" s="100" t="s">
        <v>192</v>
      </c>
      <c r="G45" s="100" t="s">
        <v>116</v>
      </c>
      <c r="H45" s="68">
        <v>133</v>
      </c>
      <c r="I45" s="64">
        <v>1</v>
      </c>
      <c r="J45" s="64">
        <v>2</v>
      </c>
      <c r="K45" s="64">
        <v>1</v>
      </c>
      <c r="L45" s="64">
        <v>1</v>
      </c>
      <c r="M45" s="64">
        <v>0.3</v>
      </c>
      <c r="N45" s="64">
        <v>1.25</v>
      </c>
      <c r="O45" s="64">
        <v>1.2</v>
      </c>
      <c r="P45" s="64">
        <v>1</v>
      </c>
      <c r="Q45" s="65">
        <f t="shared" si="12"/>
        <v>0.89999999999999991</v>
      </c>
      <c r="R45" s="66">
        <v>1</v>
      </c>
      <c r="S45" s="111">
        <f t="shared" si="13"/>
        <v>119.69999999999999</v>
      </c>
      <c r="T45" s="112">
        <f t="shared" si="14"/>
        <v>0</v>
      </c>
      <c r="U45" s="86">
        <f t="shared" si="15"/>
        <v>0</v>
      </c>
      <c r="V45" s="64">
        <v>0.1</v>
      </c>
      <c r="W45" s="86">
        <f t="shared" si="16"/>
        <v>0</v>
      </c>
      <c r="X45" s="87">
        <f t="shared" si="17"/>
        <v>0</v>
      </c>
      <c r="Y45" s="70">
        <v>112</v>
      </c>
      <c r="Z45" s="84">
        <f t="shared" si="18"/>
        <v>6.8749999999999867E-2</v>
      </c>
      <c r="AA45" s="113">
        <f>'AGUSTUS 2019'!F45</f>
        <v>0</v>
      </c>
      <c r="AB45" s="114">
        <f t="shared" si="19"/>
        <v>0</v>
      </c>
      <c r="AC45" s="114">
        <f t="shared" si="20"/>
        <v>0</v>
      </c>
      <c r="AD45" s="86">
        <f t="shared" si="21"/>
        <v>0</v>
      </c>
      <c r="AE45" s="86" t="e">
        <f>AD45-#REF!</f>
        <v>#REF!</v>
      </c>
      <c r="AF45" s="85" t="s">
        <v>68</v>
      </c>
      <c r="AG45" s="85" t="s">
        <v>30</v>
      </c>
      <c r="AH45" s="84">
        <v>0.3</v>
      </c>
      <c r="AI45" s="84">
        <v>1.25</v>
      </c>
      <c r="AJ45" s="84">
        <v>1.2</v>
      </c>
      <c r="AK45" s="66">
        <v>1</v>
      </c>
      <c r="AL45" s="85" t="str">
        <f t="shared" si="22"/>
        <v>VA 0,3 KA 1,25 KDS 1,2 FKPA 1</v>
      </c>
      <c r="AM45" s="115">
        <f t="shared" si="23"/>
        <v>0</v>
      </c>
    </row>
    <row r="46" spans="1:39" x14ac:dyDescent="0.25">
      <c r="A46" s="81">
        <v>38</v>
      </c>
      <c r="B46" s="82"/>
      <c r="C46" s="83"/>
      <c r="D46" s="105" t="s">
        <v>215</v>
      </c>
      <c r="E46" s="100" t="s">
        <v>191</v>
      </c>
      <c r="F46" s="100" t="s">
        <v>192</v>
      </c>
      <c r="G46" s="100" t="s">
        <v>116</v>
      </c>
      <c r="H46" s="68">
        <v>133</v>
      </c>
      <c r="I46" s="64">
        <v>1</v>
      </c>
      <c r="J46" s="64">
        <v>2</v>
      </c>
      <c r="K46" s="64">
        <v>1</v>
      </c>
      <c r="L46" s="64">
        <v>1</v>
      </c>
      <c r="M46" s="64">
        <v>0.3</v>
      </c>
      <c r="N46" s="64">
        <v>1.25</v>
      </c>
      <c r="O46" s="64">
        <v>1.2</v>
      </c>
      <c r="P46" s="64">
        <v>1</v>
      </c>
      <c r="Q46" s="65">
        <f t="shared" si="12"/>
        <v>0.89999999999999991</v>
      </c>
      <c r="R46" s="66">
        <v>1</v>
      </c>
      <c r="S46" s="111">
        <f t="shared" si="13"/>
        <v>119.69999999999999</v>
      </c>
      <c r="T46" s="112">
        <f t="shared" si="14"/>
        <v>0</v>
      </c>
      <c r="U46" s="86">
        <f t="shared" si="15"/>
        <v>0</v>
      </c>
      <c r="V46" s="64">
        <v>0.1</v>
      </c>
      <c r="W46" s="86">
        <f t="shared" si="16"/>
        <v>0</v>
      </c>
      <c r="X46" s="87">
        <f t="shared" si="17"/>
        <v>0</v>
      </c>
      <c r="Y46" s="70">
        <v>112</v>
      </c>
      <c r="Z46" s="84">
        <f t="shared" si="18"/>
        <v>6.8749999999999867E-2</v>
      </c>
      <c r="AA46" s="113">
        <f>'AGUSTUS 2019'!F46</f>
        <v>0</v>
      </c>
      <c r="AB46" s="114">
        <f t="shared" si="19"/>
        <v>0</v>
      </c>
      <c r="AC46" s="114">
        <f t="shared" si="20"/>
        <v>0</v>
      </c>
      <c r="AD46" s="86">
        <f t="shared" si="21"/>
        <v>0</v>
      </c>
      <c r="AE46" s="86"/>
      <c r="AF46" s="85" t="s">
        <v>69</v>
      </c>
      <c r="AG46" s="85" t="s">
        <v>30</v>
      </c>
      <c r="AH46" s="84">
        <v>0.3</v>
      </c>
      <c r="AI46" s="84">
        <v>1.25</v>
      </c>
      <c r="AJ46" s="84">
        <v>1.2</v>
      </c>
      <c r="AK46" s="66">
        <v>1</v>
      </c>
      <c r="AL46" s="85" t="str">
        <f t="shared" si="22"/>
        <v>VA 0,3 KA 1,25 KDS 1,2 FKPA 1</v>
      </c>
      <c r="AM46" s="115">
        <f t="shared" si="23"/>
        <v>0</v>
      </c>
    </row>
    <row r="47" spans="1:39" x14ac:dyDescent="0.25">
      <c r="A47" s="81">
        <v>39</v>
      </c>
      <c r="B47" s="82"/>
      <c r="C47" s="83"/>
      <c r="D47" s="105" t="s">
        <v>216</v>
      </c>
      <c r="E47" s="100" t="s">
        <v>191</v>
      </c>
      <c r="F47" s="100" t="s">
        <v>192</v>
      </c>
      <c r="G47" s="100" t="s">
        <v>116</v>
      </c>
      <c r="H47" s="68">
        <v>133</v>
      </c>
      <c r="I47" s="64">
        <v>1</v>
      </c>
      <c r="J47" s="64">
        <v>2</v>
      </c>
      <c r="K47" s="64">
        <v>1</v>
      </c>
      <c r="L47" s="64">
        <v>1</v>
      </c>
      <c r="M47" s="64">
        <v>0.3</v>
      </c>
      <c r="N47" s="64">
        <v>1.25</v>
      </c>
      <c r="O47" s="64">
        <v>1.2</v>
      </c>
      <c r="P47" s="64">
        <v>1</v>
      </c>
      <c r="Q47" s="65">
        <f t="shared" si="12"/>
        <v>0.89999999999999991</v>
      </c>
      <c r="R47" s="66">
        <v>1</v>
      </c>
      <c r="S47" s="111">
        <f t="shared" si="13"/>
        <v>119.69999999999999</v>
      </c>
      <c r="T47" s="112">
        <f t="shared" si="14"/>
        <v>0</v>
      </c>
      <c r="U47" s="86">
        <f t="shared" si="15"/>
        <v>0</v>
      </c>
      <c r="V47" s="64">
        <v>0.1</v>
      </c>
      <c r="W47" s="86">
        <f t="shared" si="16"/>
        <v>0</v>
      </c>
      <c r="X47" s="87">
        <f t="shared" si="17"/>
        <v>0</v>
      </c>
      <c r="Y47" s="70">
        <v>112</v>
      </c>
      <c r="Z47" s="84">
        <f t="shared" si="18"/>
        <v>6.8749999999999867E-2</v>
      </c>
      <c r="AA47" s="113">
        <f>'AGUSTUS 2019'!F47</f>
        <v>0</v>
      </c>
      <c r="AB47" s="114">
        <f t="shared" si="19"/>
        <v>0</v>
      </c>
      <c r="AC47" s="114">
        <f t="shared" si="20"/>
        <v>0</v>
      </c>
      <c r="AD47" s="86">
        <f t="shared" si="21"/>
        <v>0</v>
      </c>
      <c r="AE47" s="86"/>
      <c r="AF47" s="85" t="s">
        <v>70</v>
      </c>
      <c r="AG47" s="85" t="s">
        <v>30</v>
      </c>
      <c r="AH47" s="84">
        <v>0.3</v>
      </c>
      <c r="AI47" s="84">
        <v>1.25</v>
      </c>
      <c r="AJ47" s="84">
        <v>1.2</v>
      </c>
      <c r="AK47" s="66">
        <v>1</v>
      </c>
      <c r="AL47" s="85" t="str">
        <f t="shared" si="22"/>
        <v>VA 0,3 KA 1,25 KDS 1,2 FKPA 1</v>
      </c>
      <c r="AM47" s="115">
        <f t="shared" si="23"/>
        <v>0</v>
      </c>
    </row>
    <row r="48" spans="1:39" x14ac:dyDescent="0.25">
      <c r="A48" s="81">
        <v>40</v>
      </c>
      <c r="B48" s="82"/>
      <c r="C48" s="83"/>
      <c r="D48" s="105" t="s">
        <v>217</v>
      </c>
      <c r="E48" s="100" t="s">
        <v>191</v>
      </c>
      <c r="F48" s="100" t="s">
        <v>192</v>
      </c>
      <c r="G48" s="100" t="s">
        <v>116</v>
      </c>
      <c r="H48" s="68">
        <v>133</v>
      </c>
      <c r="I48" s="64">
        <v>1</v>
      </c>
      <c r="J48" s="64">
        <v>2</v>
      </c>
      <c r="K48" s="64">
        <v>1</v>
      </c>
      <c r="L48" s="64">
        <v>1</v>
      </c>
      <c r="M48" s="64">
        <v>0.3</v>
      </c>
      <c r="N48" s="64">
        <v>1.25</v>
      </c>
      <c r="O48" s="64">
        <v>1.2</v>
      </c>
      <c r="P48" s="64">
        <v>1</v>
      </c>
      <c r="Q48" s="65">
        <f t="shared" si="12"/>
        <v>0.89999999999999991</v>
      </c>
      <c r="R48" s="66">
        <v>1</v>
      </c>
      <c r="S48" s="111">
        <f t="shared" si="13"/>
        <v>119.69999999999999</v>
      </c>
      <c r="T48" s="112">
        <f t="shared" si="14"/>
        <v>0</v>
      </c>
      <c r="U48" s="86">
        <f t="shared" si="15"/>
        <v>0</v>
      </c>
      <c r="V48" s="64">
        <v>0.1</v>
      </c>
      <c r="W48" s="86">
        <f t="shared" si="16"/>
        <v>0</v>
      </c>
      <c r="X48" s="87">
        <f t="shared" si="17"/>
        <v>0</v>
      </c>
      <c r="Y48" s="70">
        <v>112</v>
      </c>
      <c r="Z48" s="84">
        <f t="shared" si="18"/>
        <v>6.8749999999999867E-2</v>
      </c>
      <c r="AA48" s="113">
        <f>'AGUSTUS 2019'!F48</f>
        <v>0</v>
      </c>
      <c r="AB48" s="114">
        <f t="shared" si="19"/>
        <v>0</v>
      </c>
      <c r="AC48" s="114">
        <f t="shared" si="20"/>
        <v>0</v>
      </c>
      <c r="AD48" s="86">
        <f t="shared" si="21"/>
        <v>0</v>
      </c>
      <c r="AE48" s="86"/>
      <c r="AF48" s="85" t="s">
        <v>71</v>
      </c>
      <c r="AG48" s="85" t="s">
        <v>30</v>
      </c>
      <c r="AH48" s="84">
        <v>0.3</v>
      </c>
      <c r="AI48" s="84">
        <v>1.25</v>
      </c>
      <c r="AJ48" s="84">
        <v>1.2</v>
      </c>
      <c r="AK48" s="66">
        <v>1</v>
      </c>
      <c r="AL48" s="85" t="str">
        <f t="shared" si="22"/>
        <v>VA 0,3 KA 1,25 KDS 1,2 FKPA 1</v>
      </c>
      <c r="AM48" s="115">
        <f t="shared" si="23"/>
        <v>0</v>
      </c>
    </row>
    <row r="49" spans="1:39" x14ac:dyDescent="0.25">
      <c r="A49" s="81">
        <v>41</v>
      </c>
      <c r="B49" s="82"/>
      <c r="C49" s="83"/>
      <c r="D49" s="105" t="s">
        <v>218</v>
      </c>
      <c r="E49" s="100" t="s">
        <v>191</v>
      </c>
      <c r="F49" s="100" t="s">
        <v>192</v>
      </c>
      <c r="G49" s="100" t="s">
        <v>116</v>
      </c>
      <c r="H49" s="68">
        <v>133</v>
      </c>
      <c r="I49" s="64">
        <v>1</v>
      </c>
      <c r="J49" s="64">
        <v>2</v>
      </c>
      <c r="K49" s="64">
        <v>1</v>
      </c>
      <c r="L49" s="64">
        <v>1</v>
      </c>
      <c r="M49" s="64">
        <v>0.3</v>
      </c>
      <c r="N49" s="64">
        <v>1.25</v>
      </c>
      <c r="O49" s="64">
        <v>1.2</v>
      </c>
      <c r="P49" s="64">
        <v>1</v>
      </c>
      <c r="Q49" s="65">
        <f t="shared" si="12"/>
        <v>0.89999999999999991</v>
      </c>
      <c r="R49" s="66">
        <v>1</v>
      </c>
      <c r="S49" s="111">
        <f t="shared" si="13"/>
        <v>119.69999999999999</v>
      </c>
      <c r="T49" s="112">
        <f t="shared" si="14"/>
        <v>0</v>
      </c>
      <c r="U49" s="86">
        <f t="shared" si="15"/>
        <v>0</v>
      </c>
      <c r="V49" s="64">
        <v>0.1</v>
      </c>
      <c r="W49" s="86">
        <f t="shared" si="16"/>
        <v>0</v>
      </c>
      <c r="X49" s="87">
        <f t="shared" si="17"/>
        <v>0</v>
      </c>
      <c r="Y49" s="70">
        <v>112</v>
      </c>
      <c r="Z49" s="84">
        <f t="shared" si="18"/>
        <v>6.8749999999999867E-2</v>
      </c>
      <c r="AA49" s="113">
        <f>'AGUSTUS 2019'!F49</f>
        <v>0</v>
      </c>
      <c r="AB49" s="114">
        <f t="shared" si="19"/>
        <v>0</v>
      </c>
      <c r="AC49" s="114">
        <f t="shared" si="20"/>
        <v>0</v>
      </c>
      <c r="AD49" s="86">
        <f t="shared" si="21"/>
        <v>0</v>
      </c>
      <c r="AE49" s="86"/>
      <c r="AF49" s="85" t="s">
        <v>72</v>
      </c>
      <c r="AG49" s="85" t="s">
        <v>30</v>
      </c>
      <c r="AH49" s="84">
        <v>0.3</v>
      </c>
      <c r="AI49" s="84">
        <v>1.25</v>
      </c>
      <c r="AJ49" s="84">
        <v>1.2</v>
      </c>
      <c r="AK49" s="66">
        <v>1</v>
      </c>
      <c r="AL49" s="85" t="str">
        <f t="shared" si="22"/>
        <v>VA 0,3 KA 1,25 KDS 1,2 FKPA 1</v>
      </c>
      <c r="AM49" s="115">
        <f t="shared" si="23"/>
        <v>0</v>
      </c>
    </row>
    <row r="50" spans="1:39" x14ac:dyDescent="0.25">
      <c r="A50" s="81">
        <v>42</v>
      </c>
      <c r="B50" s="82"/>
      <c r="C50" s="83"/>
      <c r="D50" s="105" t="s">
        <v>219</v>
      </c>
      <c r="E50" s="100" t="s">
        <v>191</v>
      </c>
      <c r="F50" s="100" t="s">
        <v>192</v>
      </c>
      <c r="G50" s="100" t="s">
        <v>116</v>
      </c>
      <c r="H50" s="68">
        <v>133</v>
      </c>
      <c r="I50" s="64">
        <v>1</v>
      </c>
      <c r="J50" s="64">
        <v>2</v>
      </c>
      <c r="K50" s="64">
        <v>1</v>
      </c>
      <c r="L50" s="64">
        <v>1</v>
      </c>
      <c r="M50" s="64">
        <v>0.3</v>
      </c>
      <c r="N50" s="64">
        <v>1.25</v>
      </c>
      <c r="O50" s="64">
        <v>1.2</v>
      </c>
      <c r="P50" s="64">
        <v>1</v>
      </c>
      <c r="Q50" s="65">
        <f t="shared" si="12"/>
        <v>0.89999999999999991</v>
      </c>
      <c r="R50" s="66">
        <v>1</v>
      </c>
      <c r="S50" s="111">
        <f t="shared" si="13"/>
        <v>119.69999999999999</v>
      </c>
      <c r="T50" s="112">
        <f t="shared" si="14"/>
        <v>0</v>
      </c>
      <c r="U50" s="86">
        <f t="shared" si="15"/>
        <v>0</v>
      </c>
      <c r="V50" s="64">
        <v>0.1</v>
      </c>
      <c r="W50" s="86">
        <f t="shared" si="16"/>
        <v>0</v>
      </c>
      <c r="X50" s="87">
        <f t="shared" si="17"/>
        <v>0</v>
      </c>
      <c r="Y50" s="70">
        <v>112</v>
      </c>
      <c r="Z50" s="84">
        <f t="shared" si="18"/>
        <v>6.8749999999999867E-2</v>
      </c>
      <c r="AA50" s="113">
        <f>'AGUSTUS 2019'!F50</f>
        <v>0</v>
      </c>
      <c r="AB50" s="114">
        <f t="shared" si="19"/>
        <v>0</v>
      </c>
      <c r="AC50" s="114">
        <f t="shared" si="20"/>
        <v>0</v>
      </c>
      <c r="AD50" s="86">
        <f t="shared" si="21"/>
        <v>0</v>
      </c>
      <c r="AE50" s="86"/>
      <c r="AF50" s="85" t="s">
        <v>73</v>
      </c>
      <c r="AG50" s="85" t="s">
        <v>30</v>
      </c>
      <c r="AH50" s="84">
        <v>0.3</v>
      </c>
      <c r="AI50" s="84">
        <v>1.25</v>
      </c>
      <c r="AJ50" s="84">
        <v>1.2</v>
      </c>
      <c r="AK50" s="66">
        <v>1</v>
      </c>
      <c r="AL50" s="85" t="str">
        <f t="shared" si="22"/>
        <v>VA 0,3 KA 1,25 KDS 1,2 FKPA 1</v>
      </c>
      <c r="AM50" s="115">
        <f t="shared" si="23"/>
        <v>0</v>
      </c>
    </row>
    <row r="51" spans="1:39" x14ac:dyDescent="0.25">
      <c r="A51" s="81">
        <v>43</v>
      </c>
      <c r="B51" s="82"/>
      <c r="C51" s="83"/>
      <c r="D51" s="105" t="s">
        <v>220</v>
      </c>
      <c r="E51" s="100" t="s">
        <v>191</v>
      </c>
      <c r="F51" s="100" t="s">
        <v>192</v>
      </c>
      <c r="G51" s="100" t="s">
        <v>116</v>
      </c>
      <c r="H51" s="68">
        <v>133</v>
      </c>
      <c r="I51" s="64">
        <v>1</v>
      </c>
      <c r="J51" s="64">
        <v>2</v>
      </c>
      <c r="K51" s="64">
        <v>1</v>
      </c>
      <c r="L51" s="64">
        <v>1</v>
      </c>
      <c r="M51" s="64">
        <v>0.3</v>
      </c>
      <c r="N51" s="64">
        <v>1.25</v>
      </c>
      <c r="O51" s="64">
        <v>1.2</v>
      </c>
      <c r="P51" s="64">
        <v>1</v>
      </c>
      <c r="Q51" s="65">
        <f t="shared" si="12"/>
        <v>0.89999999999999991</v>
      </c>
      <c r="R51" s="66">
        <v>1</v>
      </c>
      <c r="S51" s="111">
        <f t="shared" si="13"/>
        <v>119.69999999999999</v>
      </c>
      <c r="T51" s="112">
        <f t="shared" si="14"/>
        <v>0</v>
      </c>
      <c r="U51" s="86">
        <f t="shared" si="15"/>
        <v>0</v>
      </c>
      <c r="V51" s="64">
        <v>0.1</v>
      </c>
      <c r="W51" s="86">
        <f t="shared" si="16"/>
        <v>0</v>
      </c>
      <c r="X51" s="87">
        <f t="shared" si="17"/>
        <v>0</v>
      </c>
      <c r="Y51" s="70">
        <v>112</v>
      </c>
      <c r="Z51" s="84">
        <f t="shared" si="18"/>
        <v>6.8749999999999867E-2</v>
      </c>
      <c r="AA51" s="113">
        <f>'AGUSTUS 2019'!F51</f>
        <v>0</v>
      </c>
      <c r="AB51" s="114">
        <f t="shared" si="19"/>
        <v>0</v>
      </c>
      <c r="AC51" s="114">
        <f t="shared" si="20"/>
        <v>0</v>
      </c>
      <c r="AD51" s="86">
        <f t="shared" si="21"/>
        <v>0</v>
      </c>
      <c r="AE51" s="86"/>
      <c r="AF51" s="85" t="s">
        <v>74</v>
      </c>
      <c r="AG51" s="85" t="s">
        <v>30</v>
      </c>
      <c r="AH51" s="84">
        <v>0.3</v>
      </c>
      <c r="AI51" s="84">
        <v>1.25</v>
      </c>
      <c r="AJ51" s="84">
        <v>1.2</v>
      </c>
      <c r="AK51" s="66">
        <v>1</v>
      </c>
      <c r="AL51" s="85" t="str">
        <f t="shared" si="22"/>
        <v>VA 0,3 KA 1,25 KDS 1,2 FKPA 1</v>
      </c>
      <c r="AM51" s="115">
        <f t="shared" si="23"/>
        <v>0</v>
      </c>
    </row>
    <row r="52" spans="1:39" x14ac:dyDescent="0.25">
      <c r="A52" s="81">
        <v>44</v>
      </c>
      <c r="B52" s="82"/>
      <c r="C52" s="83"/>
      <c r="D52" s="105" t="s">
        <v>221</v>
      </c>
      <c r="E52" s="100" t="s">
        <v>191</v>
      </c>
      <c r="F52" s="100" t="s">
        <v>192</v>
      </c>
      <c r="G52" s="100" t="s">
        <v>116</v>
      </c>
      <c r="H52" s="68">
        <v>133</v>
      </c>
      <c r="I52" s="64">
        <v>1</v>
      </c>
      <c r="J52" s="64">
        <v>2</v>
      </c>
      <c r="K52" s="64">
        <v>1</v>
      </c>
      <c r="L52" s="64">
        <v>1</v>
      </c>
      <c r="M52" s="64">
        <v>0.3</v>
      </c>
      <c r="N52" s="64">
        <v>1.25</v>
      </c>
      <c r="O52" s="64">
        <v>1.2</v>
      </c>
      <c r="P52" s="64">
        <v>1</v>
      </c>
      <c r="Q52" s="65">
        <f t="shared" si="12"/>
        <v>0.89999999999999991</v>
      </c>
      <c r="R52" s="66">
        <v>1</v>
      </c>
      <c r="S52" s="111">
        <f t="shared" si="13"/>
        <v>119.69999999999999</v>
      </c>
      <c r="T52" s="112">
        <f t="shared" si="14"/>
        <v>0</v>
      </c>
      <c r="U52" s="86">
        <f t="shared" si="15"/>
        <v>0</v>
      </c>
      <c r="V52" s="64">
        <v>0.1</v>
      </c>
      <c r="W52" s="86">
        <f t="shared" si="16"/>
        <v>0</v>
      </c>
      <c r="X52" s="87">
        <f t="shared" si="17"/>
        <v>0</v>
      </c>
      <c r="Y52" s="70">
        <v>112</v>
      </c>
      <c r="Z52" s="84">
        <f t="shared" si="18"/>
        <v>6.8749999999999867E-2</v>
      </c>
      <c r="AA52" s="113">
        <f>'AGUSTUS 2019'!F52</f>
        <v>0</v>
      </c>
      <c r="AB52" s="114">
        <f t="shared" si="19"/>
        <v>0</v>
      </c>
      <c r="AC52" s="114">
        <f t="shared" si="20"/>
        <v>0</v>
      </c>
      <c r="AD52" s="86">
        <f t="shared" si="21"/>
        <v>0</v>
      </c>
      <c r="AE52" s="86" t="e">
        <f>AD52-#REF!</f>
        <v>#REF!</v>
      </c>
      <c r="AF52" s="85" t="s">
        <v>76</v>
      </c>
      <c r="AG52" s="85" t="s">
        <v>30</v>
      </c>
      <c r="AH52" s="84">
        <v>0.3</v>
      </c>
      <c r="AI52" s="84">
        <v>1.25</v>
      </c>
      <c r="AJ52" s="84">
        <v>1.2</v>
      </c>
      <c r="AK52" s="66">
        <v>1</v>
      </c>
      <c r="AL52" s="85" t="str">
        <f t="shared" si="22"/>
        <v>VA 0,3 KA 1,25 KDS 1,2 FKPA 1</v>
      </c>
      <c r="AM52" s="115">
        <f t="shared" si="23"/>
        <v>0</v>
      </c>
    </row>
    <row r="53" spans="1:39" x14ac:dyDescent="0.25">
      <c r="A53" s="81">
        <v>45</v>
      </c>
      <c r="B53" s="82"/>
      <c r="C53" s="83"/>
      <c r="D53" s="105" t="s">
        <v>222</v>
      </c>
      <c r="E53" s="100" t="s">
        <v>191</v>
      </c>
      <c r="F53" s="100" t="s">
        <v>192</v>
      </c>
      <c r="G53" s="100" t="s">
        <v>116</v>
      </c>
      <c r="H53" s="68">
        <v>133</v>
      </c>
      <c r="I53" s="64">
        <v>1</v>
      </c>
      <c r="J53" s="64">
        <v>2</v>
      </c>
      <c r="K53" s="64">
        <v>1</v>
      </c>
      <c r="L53" s="64">
        <v>1</v>
      </c>
      <c r="M53" s="64">
        <v>0.3</v>
      </c>
      <c r="N53" s="64">
        <v>1.25</v>
      </c>
      <c r="O53" s="64">
        <v>1.2</v>
      </c>
      <c r="P53" s="64">
        <v>1</v>
      </c>
      <c r="Q53" s="65">
        <f t="shared" si="12"/>
        <v>0.89999999999999991</v>
      </c>
      <c r="R53" s="66">
        <v>1</v>
      </c>
      <c r="S53" s="111">
        <f t="shared" si="13"/>
        <v>119.69999999999999</v>
      </c>
      <c r="T53" s="112">
        <f t="shared" si="14"/>
        <v>0</v>
      </c>
      <c r="U53" s="86">
        <f t="shared" si="15"/>
        <v>0</v>
      </c>
      <c r="V53" s="64">
        <v>0.1</v>
      </c>
      <c r="W53" s="86">
        <f t="shared" si="16"/>
        <v>0</v>
      </c>
      <c r="X53" s="87">
        <f t="shared" si="17"/>
        <v>0</v>
      </c>
      <c r="Y53" s="70">
        <v>112</v>
      </c>
      <c r="Z53" s="84">
        <f t="shared" si="18"/>
        <v>6.8749999999999867E-2</v>
      </c>
      <c r="AA53" s="113">
        <f>'AGUSTUS 2019'!F53</f>
        <v>0</v>
      </c>
      <c r="AB53" s="114">
        <f t="shared" si="19"/>
        <v>0</v>
      </c>
      <c r="AC53" s="114">
        <f t="shared" si="20"/>
        <v>0</v>
      </c>
      <c r="AD53" s="86">
        <f t="shared" si="21"/>
        <v>0</v>
      </c>
      <c r="AE53" s="86"/>
      <c r="AF53" s="85" t="s">
        <v>77</v>
      </c>
      <c r="AG53" s="85" t="s">
        <v>30</v>
      </c>
      <c r="AH53" s="84">
        <v>0.3</v>
      </c>
      <c r="AI53" s="84">
        <v>1.25</v>
      </c>
      <c r="AJ53" s="84">
        <v>1.2</v>
      </c>
      <c r="AK53" s="66">
        <v>1</v>
      </c>
      <c r="AL53" s="85" t="str">
        <f t="shared" si="22"/>
        <v>VA 0,3 KA 1,25 KDS 1,2 FKPA 1</v>
      </c>
      <c r="AM53" s="115">
        <f t="shared" si="23"/>
        <v>0</v>
      </c>
    </row>
    <row r="54" spans="1:39" x14ac:dyDescent="0.25">
      <c r="A54" s="81">
        <v>46</v>
      </c>
      <c r="B54" s="82"/>
      <c r="C54" s="83"/>
      <c r="D54" s="105" t="s">
        <v>223</v>
      </c>
      <c r="E54" s="100" t="s">
        <v>191</v>
      </c>
      <c r="F54" s="100" t="s">
        <v>192</v>
      </c>
      <c r="G54" s="100" t="s">
        <v>116</v>
      </c>
      <c r="H54" s="68">
        <v>133</v>
      </c>
      <c r="I54" s="64">
        <v>1</v>
      </c>
      <c r="J54" s="64">
        <v>2</v>
      </c>
      <c r="K54" s="64">
        <v>1</v>
      </c>
      <c r="L54" s="64">
        <v>1</v>
      </c>
      <c r="M54" s="64">
        <v>0.3</v>
      </c>
      <c r="N54" s="64">
        <v>1.25</v>
      </c>
      <c r="O54" s="64">
        <v>1.2</v>
      </c>
      <c r="P54" s="64">
        <v>1</v>
      </c>
      <c r="Q54" s="65">
        <f t="shared" si="12"/>
        <v>0.89999999999999991</v>
      </c>
      <c r="R54" s="66">
        <v>1</v>
      </c>
      <c r="S54" s="111">
        <f t="shared" si="13"/>
        <v>119.69999999999999</v>
      </c>
      <c r="T54" s="112">
        <f t="shared" si="14"/>
        <v>0</v>
      </c>
      <c r="U54" s="86">
        <f t="shared" si="15"/>
        <v>0</v>
      </c>
      <c r="V54" s="64">
        <v>0.1</v>
      </c>
      <c r="W54" s="86">
        <f t="shared" si="16"/>
        <v>0</v>
      </c>
      <c r="X54" s="87">
        <f t="shared" si="17"/>
        <v>0</v>
      </c>
      <c r="Y54" s="70">
        <v>112</v>
      </c>
      <c r="Z54" s="84">
        <f t="shared" si="18"/>
        <v>6.8749999999999867E-2</v>
      </c>
      <c r="AA54" s="113">
        <f>'AGUSTUS 2019'!F54</f>
        <v>0</v>
      </c>
      <c r="AB54" s="114">
        <f t="shared" si="19"/>
        <v>0</v>
      </c>
      <c r="AC54" s="114">
        <f t="shared" si="20"/>
        <v>0</v>
      </c>
      <c r="AD54" s="86">
        <f t="shared" si="21"/>
        <v>0</v>
      </c>
      <c r="AE54" s="86" t="e">
        <f>AD54-#REF!</f>
        <v>#REF!</v>
      </c>
      <c r="AF54" s="85" t="s">
        <v>70</v>
      </c>
      <c r="AG54" s="85" t="s">
        <v>30</v>
      </c>
      <c r="AH54" s="84">
        <v>0.3</v>
      </c>
      <c r="AI54" s="84">
        <v>1.25</v>
      </c>
      <c r="AJ54" s="84">
        <v>1.2</v>
      </c>
      <c r="AK54" s="66">
        <v>1</v>
      </c>
      <c r="AL54" s="85" t="str">
        <f t="shared" si="22"/>
        <v>VA 0,3 KA 1,25 KDS 1,2 FKPA 1</v>
      </c>
      <c r="AM54" s="115">
        <f t="shared" si="23"/>
        <v>0</v>
      </c>
    </row>
    <row r="55" spans="1:39" x14ac:dyDescent="0.25">
      <c r="A55" s="81">
        <v>47</v>
      </c>
      <c r="B55" s="82"/>
      <c r="C55" s="83"/>
      <c r="D55" s="105" t="s">
        <v>224</v>
      </c>
      <c r="E55" s="100" t="s">
        <v>193</v>
      </c>
      <c r="F55" s="100" t="s">
        <v>194</v>
      </c>
      <c r="G55" s="100" t="s">
        <v>167</v>
      </c>
      <c r="H55" s="68">
        <v>133</v>
      </c>
      <c r="I55" s="64">
        <v>1</v>
      </c>
      <c r="J55" s="64">
        <v>2</v>
      </c>
      <c r="K55" s="64">
        <v>1</v>
      </c>
      <c r="L55" s="64">
        <v>1</v>
      </c>
      <c r="M55" s="64">
        <v>0.3</v>
      </c>
      <c r="N55" s="64">
        <v>1.25</v>
      </c>
      <c r="O55" s="64">
        <v>1.2</v>
      </c>
      <c r="P55" s="64">
        <v>1</v>
      </c>
      <c r="Q55" s="65">
        <f t="shared" ref="Q55:Q57" si="24">J55*K55*L55*M55*N55*O55*P55</f>
        <v>0.89999999999999991</v>
      </c>
      <c r="R55" s="66">
        <v>1</v>
      </c>
      <c r="S55" s="111">
        <f t="shared" ref="S55:S57" si="25">H55*I55*Q55*R55</f>
        <v>119.69999999999999</v>
      </c>
      <c r="T55" s="112">
        <f t="shared" ref="T55:T57" si="26">AA55</f>
        <v>0</v>
      </c>
      <c r="U55" s="86">
        <f t="shared" ref="U55:U57" si="27">S55*T55</f>
        <v>0</v>
      </c>
      <c r="V55" s="64">
        <v>0.1</v>
      </c>
      <c r="W55" s="86">
        <f t="shared" ref="W55:W57" si="28">U55*V55</f>
        <v>0</v>
      </c>
      <c r="X55" s="87">
        <f t="shared" ref="X55:X57" si="29">T55*11</f>
        <v>0</v>
      </c>
      <c r="Y55" s="70">
        <v>112</v>
      </c>
      <c r="Z55" s="84">
        <f t="shared" ref="Z55:Z57" si="30">IFERROR(S55/Y55-1,0)</f>
        <v>6.8749999999999867E-2</v>
      </c>
      <c r="AA55" s="113">
        <f>'AGUSTUS 2019'!F55</f>
        <v>0</v>
      </c>
      <c r="AB55" s="114">
        <f t="shared" ref="AB55:AB57" si="31">ROUNDUP(AD55,-1)</f>
        <v>0</v>
      </c>
      <c r="AC55" s="114">
        <f t="shared" ref="AC55:AC57" si="32">CEILING(AB55,50)</f>
        <v>0</v>
      </c>
      <c r="AD55" s="86">
        <f t="shared" ref="AD55:AD57" si="33">S55*AA55*V55</f>
        <v>0</v>
      </c>
      <c r="AE55" s="86" t="e">
        <f>AD55-#REF!</f>
        <v>#REF!</v>
      </c>
      <c r="AF55" s="85" t="s">
        <v>71</v>
      </c>
      <c r="AG55" s="85" t="s">
        <v>30</v>
      </c>
      <c r="AH55" s="84">
        <v>0.3</v>
      </c>
      <c r="AI55" s="84">
        <v>1.25</v>
      </c>
      <c r="AJ55" s="84">
        <v>1.2</v>
      </c>
      <c r="AK55" s="66">
        <v>1</v>
      </c>
      <c r="AL55" s="85" t="str">
        <f t="shared" ref="AL55:AL57" si="34">CONCATENATE("VA ",AH55," KA ",AI55," KDS ",AJ55," FKPA ",AK55)</f>
        <v>VA 0,3 KA 1,25 KDS 1,2 FKPA 1</v>
      </c>
      <c r="AM55" s="115">
        <f t="shared" ref="AM55:AM57" si="35">AC55</f>
        <v>0</v>
      </c>
    </row>
    <row r="56" spans="1:39" x14ac:dyDescent="0.25">
      <c r="A56" s="81">
        <v>48</v>
      </c>
      <c r="B56" s="76"/>
      <c r="C56" s="76"/>
      <c r="D56" s="105" t="s">
        <v>160</v>
      </c>
      <c r="E56" s="131" t="s">
        <v>161</v>
      </c>
      <c r="F56" s="100" t="s">
        <v>162</v>
      </c>
      <c r="G56" s="100" t="s">
        <v>102</v>
      </c>
      <c r="H56" s="68">
        <v>246</v>
      </c>
      <c r="I56" s="64">
        <v>1</v>
      </c>
      <c r="J56" s="64">
        <v>2</v>
      </c>
      <c r="K56" s="64">
        <v>1</v>
      </c>
      <c r="L56" s="64">
        <v>1</v>
      </c>
      <c r="M56" s="64">
        <v>0.3</v>
      </c>
      <c r="N56" s="64">
        <v>0.8</v>
      </c>
      <c r="O56" s="64">
        <v>0.8</v>
      </c>
      <c r="P56" s="64">
        <v>1</v>
      </c>
      <c r="Q56" s="65">
        <f t="shared" si="24"/>
        <v>0.38400000000000001</v>
      </c>
      <c r="R56" s="66">
        <v>6.3</v>
      </c>
      <c r="S56" s="111">
        <f t="shared" si="25"/>
        <v>595.1232</v>
      </c>
      <c r="T56" s="112">
        <f t="shared" si="26"/>
        <v>0</v>
      </c>
      <c r="U56" s="86">
        <f t="shared" si="27"/>
        <v>0</v>
      </c>
      <c r="V56" s="64">
        <v>0.1</v>
      </c>
      <c r="W56" s="86">
        <f t="shared" si="28"/>
        <v>0</v>
      </c>
      <c r="X56" s="87">
        <f t="shared" si="29"/>
        <v>0</v>
      </c>
      <c r="Y56" s="70">
        <v>112</v>
      </c>
      <c r="Z56" s="84">
        <f t="shared" si="30"/>
        <v>4.3136000000000001</v>
      </c>
      <c r="AA56" s="113">
        <f>'AGUSTUS 2019'!F56</f>
        <v>0</v>
      </c>
      <c r="AB56" s="114">
        <f t="shared" si="31"/>
        <v>0</v>
      </c>
      <c r="AC56" s="114">
        <f t="shared" si="32"/>
        <v>0</v>
      </c>
      <c r="AD56" s="86">
        <f t="shared" si="33"/>
        <v>0</v>
      </c>
      <c r="AE56" s="86" t="e">
        <f>AD56-#REF!</f>
        <v>#REF!</v>
      </c>
      <c r="AF56" s="85" t="s">
        <v>71</v>
      </c>
      <c r="AG56" s="85" t="s">
        <v>30</v>
      </c>
      <c r="AH56" s="84">
        <v>0.3</v>
      </c>
      <c r="AI56" s="84">
        <v>1.25</v>
      </c>
      <c r="AJ56" s="84">
        <v>1.2</v>
      </c>
      <c r="AK56" s="66">
        <v>1</v>
      </c>
      <c r="AL56" s="85" t="str">
        <f t="shared" si="34"/>
        <v>VA 0,3 KA 1,25 KDS 1,2 FKPA 1</v>
      </c>
      <c r="AM56" s="115">
        <f t="shared" si="35"/>
        <v>0</v>
      </c>
    </row>
    <row r="57" spans="1:39" x14ac:dyDescent="0.25">
      <c r="A57" s="81">
        <v>49</v>
      </c>
      <c r="B57" s="76"/>
      <c r="C57" s="76"/>
      <c r="D57" s="105" t="s">
        <v>163</v>
      </c>
      <c r="E57" s="100" t="s">
        <v>164</v>
      </c>
      <c r="F57" s="100" t="s">
        <v>165</v>
      </c>
      <c r="G57" s="100" t="s">
        <v>88</v>
      </c>
      <c r="H57" s="68">
        <v>133</v>
      </c>
      <c r="I57" s="64">
        <v>1</v>
      </c>
      <c r="J57" s="64">
        <v>2</v>
      </c>
      <c r="K57" s="64">
        <v>0.9</v>
      </c>
      <c r="L57" s="64">
        <v>1</v>
      </c>
      <c r="M57" s="64">
        <v>0.3</v>
      </c>
      <c r="N57" s="64">
        <v>1.25</v>
      </c>
      <c r="O57" s="64">
        <v>1.2</v>
      </c>
      <c r="P57" s="64">
        <v>0.5</v>
      </c>
      <c r="Q57" s="65">
        <f t="shared" si="24"/>
        <v>0.40500000000000003</v>
      </c>
      <c r="R57" s="66">
        <v>9.4</v>
      </c>
      <c r="S57" s="111">
        <f t="shared" si="25"/>
        <v>506.33100000000002</v>
      </c>
      <c r="T57" s="112">
        <f t="shared" si="26"/>
        <v>0</v>
      </c>
      <c r="U57" s="86">
        <f t="shared" si="27"/>
        <v>0</v>
      </c>
      <c r="V57" s="64">
        <v>0.1</v>
      </c>
      <c r="W57" s="86">
        <f t="shared" si="28"/>
        <v>0</v>
      </c>
      <c r="X57" s="87">
        <f t="shared" si="29"/>
        <v>0</v>
      </c>
      <c r="Y57" s="70">
        <v>112</v>
      </c>
      <c r="Z57" s="84">
        <f t="shared" si="30"/>
        <v>3.5208124999999999</v>
      </c>
      <c r="AA57" s="113">
        <f>'AGUSTUS 2019'!F57</f>
        <v>0</v>
      </c>
      <c r="AB57" s="114">
        <f t="shared" si="31"/>
        <v>0</v>
      </c>
      <c r="AC57" s="114">
        <f t="shared" si="32"/>
        <v>0</v>
      </c>
      <c r="AD57" s="86">
        <f t="shared" si="33"/>
        <v>0</v>
      </c>
      <c r="AE57" s="86" t="e">
        <f>AD57-#REF!</f>
        <v>#REF!</v>
      </c>
      <c r="AF57" s="85" t="s">
        <v>71</v>
      </c>
      <c r="AG57" s="85" t="s">
        <v>30</v>
      </c>
      <c r="AH57" s="84">
        <v>0.3</v>
      </c>
      <c r="AI57" s="84">
        <v>1.25</v>
      </c>
      <c r="AJ57" s="84">
        <v>1.2</v>
      </c>
      <c r="AK57" s="66">
        <v>1</v>
      </c>
      <c r="AL57" s="85" t="str">
        <f t="shared" si="34"/>
        <v>VA 0,3 KA 1,25 KDS 1,2 FKPA 1</v>
      </c>
      <c r="AM57" s="115">
        <f t="shared" si="35"/>
        <v>0</v>
      </c>
    </row>
    <row r="58" spans="1:39" x14ac:dyDescent="0.25">
      <c r="A58" s="81">
        <v>50</v>
      </c>
      <c r="B58" s="76"/>
      <c r="C58" s="76"/>
      <c r="D58" s="105" t="s">
        <v>166</v>
      </c>
      <c r="E58" s="100" t="s">
        <v>75</v>
      </c>
      <c r="F58" s="100" t="s">
        <v>192</v>
      </c>
      <c r="G58" s="100" t="s">
        <v>116</v>
      </c>
      <c r="H58" s="68">
        <v>133</v>
      </c>
      <c r="I58" s="64">
        <v>1</v>
      </c>
      <c r="J58" s="64">
        <v>2</v>
      </c>
      <c r="K58" s="64">
        <v>1</v>
      </c>
      <c r="L58" s="64">
        <v>1</v>
      </c>
      <c r="M58" s="64">
        <v>0.3</v>
      </c>
      <c r="N58" s="64">
        <v>1.25</v>
      </c>
      <c r="O58" s="64">
        <v>1.2</v>
      </c>
      <c r="P58" s="64">
        <v>1</v>
      </c>
      <c r="Q58" s="65">
        <f>J58*K58*L58*M58*N58*O58*P58</f>
        <v>0.89999999999999991</v>
      </c>
      <c r="R58" s="66">
        <v>1</v>
      </c>
      <c r="S58" s="111">
        <f>H58*I58*Q58*R58</f>
        <v>119.69999999999999</v>
      </c>
      <c r="T58" s="112">
        <f>AA58</f>
        <v>0</v>
      </c>
      <c r="U58" s="86">
        <f>S58*T58</f>
        <v>0</v>
      </c>
      <c r="V58" s="64">
        <v>0.1</v>
      </c>
      <c r="W58" s="86">
        <f>U58*V58</f>
        <v>0</v>
      </c>
      <c r="X58" s="87">
        <f>T58*11</f>
        <v>0</v>
      </c>
      <c r="Y58" s="70">
        <v>112</v>
      </c>
      <c r="Z58" s="84">
        <f>IFERROR(S58/Y58-1,0)</f>
        <v>6.8749999999999867E-2</v>
      </c>
      <c r="AA58" s="113">
        <f>'AGUSTUS 2019'!F58</f>
        <v>0</v>
      </c>
      <c r="AB58" s="114">
        <f>ROUNDUP(AD58,-1)</f>
        <v>0</v>
      </c>
      <c r="AC58" s="114">
        <f>CEILING(AB58,50)</f>
        <v>0</v>
      </c>
      <c r="AD58" s="86">
        <f>S58*AA58*V58</f>
        <v>0</v>
      </c>
      <c r="AE58" s="86" t="e">
        <f>AD58-#REF!</f>
        <v>#REF!</v>
      </c>
      <c r="AF58" s="85" t="s">
        <v>71</v>
      </c>
      <c r="AG58" s="85" t="s">
        <v>30</v>
      </c>
      <c r="AH58" s="84">
        <v>0.3</v>
      </c>
      <c r="AI58" s="84">
        <v>1.25</v>
      </c>
      <c r="AJ58" s="84">
        <v>1.2</v>
      </c>
      <c r="AK58" s="66">
        <v>1</v>
      </c>
      <c r="AL58" s="85" t="str">
        <f>CONCATENATE("VA ",AH58," KA ",AI58," KDS ",AJ58," FKPA ",AK58)</f>
        <v>VA 0,3 KA 1,25 KDS 1,2 FKPA 1</v>
      </c>
      <c r="AM58" s="115">
        <f>AC58</f>
        <v>0</v>
      </c>
    </row>
    <row r="59" spans="1:39" x14ac:dyDescent="0.25">
      <c r="A59" s="81">
        <v>51</v>
      </c>
      <c r="B59" s="76"/>
      <c r="C59" s="76"/>
      <c r="D59" s="105" t="s">
        <v>168</v>
      </c>
      <c r="E59" s="100" t="s">
        <v>169</v>
      </c>
      <c r="F59" s="100" t="s">
        <v>170</v>
      </c>
      <c r="G59" s="100" t="s">
        <v>79</v>
      </c>
      <c r="H59" s="68">
        <v>246</v>
      </c>
      <c r="I59" s="64">
        <v>1</v>
      </c>
      <c r="J59" s="64">
        <v>2</v>
      </c>
      <c r="K59" s="64">
        <v>1</v>
      </c>
      <c r="L59" s="64">
        <v>1</v>
      </c>
      <c r="M59" s="64">
        <v>0.3</v>
      </c>
      <c r="N59" s="64">
        <v>0.9</v>
      </c>
      <c r="O59" s="64">
        <v>1</v>
      </c>
      <c r="P59" s="64">
        <v>1</v>
      </c>
      <c r="Q59" s="65">
        <f t="shared" ref="Q59:Q83" si="36">J59*K59*L59*M59*N59*O59*P59</f>
        <v>0.54</v>
      </c>
      <c r="R59" s="66">
        <v>4.4000000000000004</v>
      </c>
      <c r="S59" s="111">
        <f t="shared" ref="S59:S83" si="37">H59*I59*Q59*R59</f>
        <v>584.49600000000009</v>
      </c>
      <c r="T59" s="112">
        <f>AA59</f>
        <v>0</v>
      </c>
      <c r="U59" s="86">
        <f>S59*T59</f>
        <v>0</v>
      </c>
      <c r="V59" s="64">
        <v>0.1</v>
      </c>
      <c r="W59" s="86">
        <f t="shared" ref="W59:W83" si="38">U59*V59</f>
        <v>0</v>
      </c>
      <c r="X59" s="87">
        <f t="shared" ref="X59:X83" si="39">T59*11</f>
        <v>0</v>
      </c>
      <c r="Y59" s="70">
        <v>112</v>
      </c>
      <c r="Z59" s="84">
        <f t="shared" ref="Z59:Z83" si="40">IFERROR(S59/Y59-1,0)</f>
        <v>4.2187142857142863</v>
      </c>
      <c r="AA59" s="113">
        <f>'AGUSTUS 2019'!F59</f>
        <v>0</v>
      </c>
      <c r="AB59" s="114">
        <f t="shared" ref="AB59:AB83" si="41">ROUNDUP(AD59,-1)</f>
        <v>0</v>
      </c>
      <c r="AC59" s="114">
        <f t="shared" ref="AC59:AC90" si="42">CEILING(AB59,50)</f>
        <v>0</v>
      </c>
      <c r="AD59" s="86">
        <f t="shared" ref="AD59:AD83" si="43">S59*AA59*V59</f>
        <v>0</v>
      </c>
      <c r="AE59" s="86" t="e">
        <f>AD59-#REF!</f>
        <v>#REF!</v>
      </c>
      <c r="AF59" s="85" t="s">
        <v>61</v>
      </c>
      <c r="AG59" s="85" t="s">
        <v>30</v>
      </c>
      <c r="AH59" s="84">
        <v>0.3</v>
      </c>
      <c r="AI59" s="84">
        <v>1.25</v>
      </c>
      <c r="AJ59" s="84">
        <v>1.2</v>
      </c>
      <c r="AK59" s="66">
        <v>1</v>
      </c>
      <c r="AL59" s="85" t="str">
        <f t="shared" ref="AL59:AL83" si="44">CONCATENATE("VA ",AH59," KA ",AI59," KDS ",AJ59," FKPA ",AK59)</f>
        <v>VA 0,3 KA 1,25 KDS 1,2 FKPA 1</v>
      </c>
      <c r="AM59" s="115">
        <f t="shared" ref="AM59:AM83" si="45">AC59</f>
        <v>0</v>
      </c>
    </row>
    <row r="60" spans="1:39" x14ac:dyDescent="0.25">
      <c r="A60" s="81">
        <v>52</v>
      </c>
      <c r="B60" s="76"/>
      <c r="C60" s="76"/>
      <c r="D60" s="105" t="s">
        <v>171</v>
      </c>
      <c r="E60" s="100" t="s">
        <v>172</v>
      </c>
      <c r="F60" s="100" t="s">
        <v>173</v>
      </c>
      <c r="G60" s="100" t="s">
        <v>88</v>
      </c>
      <c r="H60" s="68">
        <v>246</v>
      </c>
      <c r="I60" s="64">
        <v>1</v>
      </c>
      <c r="J60" s="64">
        <v>1.1000000000000001</v>
      </c>
      <c r="K60" s="64">
        <v>0.9</v>
      </c>
      <c r="L60" s="64">
        <v>1</v>
      </c>
      <c r="M60" s="64">
        <v>0.3</v>
      </c>
      <c r="N60" s="64">
        <v>1.25</v>
      </c>
      <c r="O60" s="64">
        <v>1</v>
      </c>
      <c r="P60" s="64">
        <v>1</v>
      </c>
      <c r="Q60" s="65">
        <f t="shared" si="36"/>
        <v>0.37125000000000008</v>
      </c>
      <c r="R60" s="66">
        <v>6.3</v>
      </c>
      <c r="S60" s="111">
        <f t="shared" si="37"/>
        <v>575.36325000000011</v>
      </c>
      <c r="T60" s="112">
        <f t="shared" ref="T60:T83" si="46">AA60</f>
        <v>0</v>
      </c>
      <c r="U60" s="86">
        <f t="shared" ref="U60:U83" si="47">S60*T60</f>
        <v>0</v>
      </c>
      <c r="V60" s="64">
        <v>0.1</v>
      </c>
      <c r="W60" s="86">
        <f t="shared" si="38"/>
        <v>0</v>
      </c>
      <c r="X60" s="87">
        <f t="shared" si="39"/>
        <v>0</v>
      </c>
      <c r="Y60" s="70">
        <v>112</v>
      </c>
      <c r="Z60" s="84">
        <f t="shared" si="40"/>
        <v>4.1371718750000008</v>
      </c>
      <c r="AA60" s="113">
        <f>'AGUSTUS 2019'!F60</f>
        <v>0</v>
      </c>
      <c r="AB60" s="114">
        <f t="shared" si="41"/>
        <v>0</v>
      </c>
      <c r="AC60" s="114">
        <f t="shared" si="42"/>
        <v>0</v>
      </c>
      <c r="AD60" s="86">
        <f t="shared" si="43"/>
        <v>0</v>
      </c>
      <c r="AE60" s="86" t="e">
        <f>AD60-#REF!</f>
        <v>#REF!</v>
      </c>
      <c r="AF60" s="85" t="s">
        <v>61</v>
      </c>
      <c r="AG60" s="85" t="s">
        <v>30</v>
      </c>
      <c r="AH60" s="84">
        <v>0.3</v>
      </c>
      <c r="AI60" s="84">
        <v>1.25</v>
      </c>
      <c r="AJ60" s="84">
        <v>1.2</v>
      </c>
      <c r="AK60" s="66">
        <v>1</v>
      </c>
      <c r="AL60" s="85" t="str">
        <f t="shared" si="44"/>
        <v>VA 0,3 KA 1,25 KDS 1,2 FKPA 1</v>
      </c>
      <c r="AM60" s="115">
        <f t="shared" si="45"/>
        <v>0</v>
      </c>
    </row>
    <row r="61" spans="1:39" x14ac:dyDescent="0.25">
      <c r="A61" s="81">
        <v>53</v>
      </c>
      <c r="B61" s="76"/>
      <c r="C61" s="76"/>
      <c r="D61" s="105" t="s">
        <v>225</v>
      </c>
      <c r="E61" s="100" t="s">
        <v>78</v>
      </c>
      <c r="F61" s="100" t="s">
        <v>255</v>
      </c>
      <c r="G61" s="100" t="s">
        <v>167</v>
      </c>
      <c r="H61" s="68">
        <v>133</v>
      </c>
      <c r="I61" s="64">
        <v>1</v>
      </c>
      <c r="J61" s="64">
        <v>2</v>
      </c>
      <c r="K61" s="64">
        <v>1</v>
      </c>
      <c r="L61" s="64">
        <v>1</v>
      </c>
      <c r="M61" s="64">
        <v>0.3</v>
      </c>
      <c r="N61" s="64">
        <v>1.25</v>
      </c>
      <c r="O61" s="64">
        <v>1.2</v>
      </c>
      <c r="P61" s="64">
        <v>1</v>
      </c>
      <c r="Q61" s="65">
        <f t="shared" si="36"/>
        <v>0.89999999999999991</v>
      </c>
      <c r="R61" s="66">
        <v>1</v>
      </c>
      <c r="S61" s="111">
        <f t="shared" si="37"/>
        <v>119.69999999999999</v>
      </c>
      <c r="T61" s="112">
        <f t="shared" si="46"/>
        <v>0</v>
      </c>
      <c r="U61" s="86">
        <f t="shared" si="47"/>
        <v>0</v>
      </c>
      <c r="V61" s="64">
        <v>0.1</v>
      </c>
      <c r="W61" s="86">
        <f t="shared" si="38"/>
        <v>0</v>
      </c>
      <c r="X61" s="87">
        <f t="shared" si="39"/>
        <v>0</v>
      </c>
      <c r="Y61" s="70">
        <v>112</v>
      </c>
      <c r="Z61" s="84">
        <f t="shared" si="40"/>
        <v>6.8749999999999867E-2</v>
      </c>
      <c r="AA61" s="113">
        <f>'AGUSTUS 2019'!F61</f>
        <v>0</v>
      </c>
      <c r="AB61" s="114">
        <f t="shared" si="41"/>
        <v>0</v>
      </c>
      <c r="AC61" s="114">
        <f t="shared" si="42"/>
        <v>0</v>
      </c>
      <c r="AD61" s="86">
        <f t="shared" si="43"/>
        <v>0</v>
      </c>
      <c r="AE61" s="86" t="e">
        <f>AD61-#REF!</f>
        <v>#REF!</v>
      </c>
      <c r="AF61" s="85" t="s">
        <v>61</v>
      </c>
      <c r="AG61" s="85" t="s">
        <v>30</v>
      </c>
      <c r="AH61" s="84">
        <v>0.3</v>
      </c>
      <c r="AI61" s="84">
        <v>1.25</v>
      </c>
      <c r="AJ61" s="84">
        <v>1.2</v>
      </c>
      <c r="AK61" s="66">
        <v>1</v>
      </c>
      <c r="AL61" s="85" t="str">
        <f t="shared" si="44"/>
        <v>VA 0,3 KA 1,25 KDS 1,2 FKPA 1</v>
      </c>
      <c r="AM61" s="115">
        <f t="shared" si="45"/>
        <v>0</v>
      </c>
    </row>
    <row r="62" spans="1:39" x14ac:dyDescent="0.25">
      <c r="A62" s="81">
        <v>54</v>
      </c>
      <c r="B62" s="76"/>
      <c r="C62" s="76"/>
      <c r="D62" s="105" t="s">
        <v>226</v>
      </c>
      <c r="E62" s="100" t="s">
        <v>78</v>
      </c>
      <c r="F62" s="100" t="s">
        <v>255</v>
      </c>
      <c r="G62" s="100" t="s">
        <v>167</v>
      </c>
      <c r="H62" s="68">
        <v>133</v>
      </c>
      <c r="I62" s="64">
        <v>1</v>
      </c>
      <c r="J62" s="64">
        <v>2</v>
      </c>
      <c r="K62" s="64">
        <v>1</v>
      </c>
      <c r="L62" s="64">
        <v>1</v>
      </c>
      <c r="M62" s="64">
        <v>0.3</v>
      </c>
      <c r="N62" s="64">
        <v>1.25</v>
      </c>
      <c r="O62" s="64">
        <v>1.2</v>
      </c>
      <c r="P62" s="64">
        <v>1</v>
      </c>
      <c r="Q62" s="65">
        <f t="shared" si="36"/>
        <v>0.89999999999999991</v>
      </c>
      <c r="R62" s="66">
        <v>1</v>
      </c>
      <c r="S62" s="111">
        <f t="shared" si="37"/>
        <v>119.69999999999999</v>
      </c>
      <c r="T62" s="112">
        <f t="shared" si="46"/>
        <v>0</v>
      </c>
      <c r="U62" s="86">
        <f t="shared" si="47"/>
        <v>0</v>
      </c>
      <c r="V62" s="64">
        <v>0.1</v>
      </c>
      <c r="W62" s="86">
        <f t="shared" si="38"/>
        <v>0</v>
      </c>
      <c r="X62" s="87">
        <f t="shared" si="39"/>
        <v>0</v>
      </c>
      <c r="Y62" s="70">
        <v>112</v>
      </c>
      <c r="Z62" s="84">
        <f t="shared" si="40"/>
        <v>6.8749999999999867E-2</v>
      </c>
      <c r="AA62" s="113">
        <f>'AGUSTUS 2019'!F62</f>
        <v>0</v>
      </c>
      <c r="AB62" s="114">
        <f t="shared" si="41"/>
        <v>0</v>
      </c>
      <c r="AC62" s="114">
        <f t="shared" si="42"/>
        <v>0</v>
      </c>
      <c r="AD62" s="86">
        <f t="shared" si="43"/>
        <v>0</v>
      </c>
      <c r="AE62" s="86" t="e">
        <f>AD62-#REF!</f>
        <v>#REF!</v>
      </c>
      <c r="AF62" s="85" t="s">
        <v>61</v>
      </c>
      <c r="AG62" s="85" t="s">
        <v>30</v>
      </c>
      <c r="AH62" s="84">
        <v>0.3</v>
      </c>
      <c r="AI62" s="84">
        <v>1.25</v>
      </c>
      <c r="AJ62" s="84">
        <v>1.2</v>
      </c>
      <c r="AK62" s="66">
        <v>1</v>
      </c>
      <c r="AL62" s="85" t="str">
        <f t="shared" si="44"/>
        <v>VA 0,3 KA 1,25 KDS 1,2 FKPA 1</v>
      </c>
      <c r="AM62" s="115">
        <f t="shared" si="45"/>
        <v>0</v>
      </c>
    </row>
    <row r="63" spans="1:39" x14ac:dyDescent="0.25">
      <c r="A63" s="81">
        <v>55</v>
      </c>
      <c r="B63" s="76"/>
      <c r="C63" s="76"/>
      <c r="D63" s="105" t="s">
        <v>227</v>
      </c>
      <c r="E63" s="100" t="s">
        <v>78</v>
      </c>
      <c r="F63" s="100" t="s">
        <v>255</v>
      </c>
      <c r="G63" s="100" t="s">
        <v>167</v>
      </c>
      <c r="H63" s="68">
        <v>133</v>
      </c>
      <c r="I63" s="64">
        <v>1</v>
      </c>
      <c r="J63" s="64">
        <v>2</v>
      </c>
      <c r="K63" s="64">
        <v>1</v>
      </c>
      <c r="L63" s="64">
        <v>1</v>
      </c>
      <c r="M63" s="64">
        <v>0.3</v>
      </c>
      <c r="N63" s="64">
        <v>1.25</v>
      </c>
      <c r="O63" s="64">
        <v>1.2</v>
      </c>
      <c r="P63" s="64">
        <v>1</v>
      </c>
      <c r="Q63" s="65">
        <f t="shared" si="36"/>
        <v>0.89999999999999991</v>
      </c>
      <c r="R63" s="66">
        <v>1</v>
      </c>
      <c r="S63" s="111">
        <f t="shared" si="37"/>
        <v>119.69999999999999</v>
      </c>
      <c r="T63" s="112">
        <f t="shared" si="46"/>
        <v>0</v>
      </c>
      <c r="U63" s="86">
        <f t="shared" si="47"/>
        <v>0</v>
      </c>
      <c r="V63" s="64">
        <v>0.1</v>
      </c>
      <c r="W63" s="86">
        <f t="shared" si="38"/>
        <v>0</v>
      </c>
      <c r="X63" s="87">
        <f t="shared" si="39"/>
        <v>0</v>
      </c>
      <c r="Y63" s="70">
        <v>112</v>
      </c>
      <c r="Z63" s="84">
        <f t="shared" si="40"/>
        <v>6.8749999999999867E-2</v>
      </c>
      <c r="AA63" s="113">
        <f>'AGUSTUS 2019'!F63</f>
        <v>0</v>
      </c>
      <c r="AB63" s="114">
        <f t="shared" si="41"/>
        <v>0</v>
      </c>
      <c r="AC63" s="114">
        <f t="shared" si="42"/>
        <v>0</v>
      </c>
      <c r="AD63" s="86">
        <f t="shared" si="43"/>
        <v>0</v>
      </c>
      <c r="AE63" s="86" t="e">
        <f>AD63-#REF!</f>
        <v>#REF!</v>
      </c>
      <c r="AF63" s="85" t="s">
        <v>61</v>
      </c>
      <c r="AG63" s="85" t="s">
        <v>30</v>
      </c>
      <c r="AH63" s="84">
        <v>0.3</v>
      </c>
      <c r="AI63" s="84">
        <v>1.25</v>
      </c>
      <c r="AJ63" s="84">
        <v>1.2</v>
      </c>
      <c r="AK63" s="66">
        <v>1</v>
      </c>
      <c r="AL63" s="85" t="str">
        <f t="shared" si="44"/>
        <v>VA 0,3 KA 1,25 KDS 1,2 FKPA 1</v>
      </c>
      <c r="AM63" s="115">
        <f t="shared" si="45"/>
        <v>0</v>
      </c>
    </row>
    <row r="64" spans="1:39" x14ac:dyDescent="0.25">
      <c r="A64" s="81">
        <v>56</v>
      </c>
      <c r="B64" s="76"/>
      <c r="C64" s="76"/>
      <c r="D64" s="105" t="s">
        <v>228</v>
      </c>
      <c r="E64" s="100" t="s">
        <v>78</v>
      </c>
      <c r="F64" s="100" t="s">
        <v>255</v>
      </c>
      <c r="G64" s="100" t="s">
        <v>167</v>
      </c>
      <c r="H64" s="68">
        <v>133</v>
      </c>
      <c r="I64" s="64">
        <v>1</v>
      </c>
      <c r="J64" s="64">
        <v>2</v>
      </c>
      <c r="K64" s="64">
        <v>1</v>
      </c>
      <c r="L64" s="64">
        <v>1</v>
      </c>
      <c r="M64" s="64">
        <v>0.3</v>
      </c>
      <c r="N64" s="64">
        <v>1.25</v>
      </c>
      <c r="O64" s="64">
        <v>1.2</v>
      </c>
      <c r="P64" s="64">
        <v>1</v>
      </c>
      <c r="Q64" s="65">
        <f t="shared" si="36"/>
        <v>0.89999999999999991</v>
      </c>
      <c r="R64" s="66">
        <v>1</v>
      </c>
      <c r="S64" s="111">
        <f t="shared" si="37"/>
        <v>119.69999999999999</v>
      </c>
      <c r="T64" s="112">
        <f t="shared" si="46"/>
        <v>0</v>
      </c>
      <c r="U64" s="86">
        <f t="shared" si="47"/>
        <v>0</v>
      </c>
      <c r="V64" s="64">
        <v>0.1</v>
      </c>
      <c r="W64" s="86">
        <f t="shared" si="38"/>
        <v>0</v>
      </c>
      <c r="X64" s="87">
        <f t="shared" si="39"/>
        <v>0</v>
      </c>
      <c r="Y64" s="70">
        <v>112</v>
      </c>
      <c r="Z64" s="84">
        <f t="shared" si="40"/>
        <v>6.8749999999999867E-2</v>
      </c>
      <c r="AA64" s="113">
        <f>'AGUSTUS 2019'!F64</f>
        <v>0</v>
      </c>
      <c r="AB64" s="114">
        <f t="shared" si="41"/>
        <v>0</v>
      </c>
      <c r="AC64" s="114">
        <f t="shared" si="42"/>
        <v>0</v>
      </c>
      <c r="AD64" s="86">
        <f t="shared" si="43"/>
        <v>0</v>
      </c>
      <c r="AE64" s="86" t="e">
        <f>AD64-#REF!</f>
        <v>#REF!</v>
      </c>
      <c r="AF64" s="85" t="s">
        <v>61</v>
      </c>
      <c r="AG64" s="85" t="s">
        <v>30</v>
      </c>
      <c r="AH64" s="84">
        <v>0.3</v>
      </c>
      <c r="AI64" s="84">
        <v>1.25</v>
      </c>
      <c r="AJ64" s="84">
        <v>1.2</v>
      </c>
      <c r="AK64" s="66">
        <v>1</v>
      </c>
      <c r="AL64" s="85" t="str">
        <f t="shared" si="44"/>
        <v>VA 0,3 KA 1,25 KDS 1,2 FKPA 1</v>
      </c>
      <c r="AM64" s="115">
        <f t="shared" si="45"/>
        <v>0</v>
      </c>
    </row>
    <row r="65" spans="1:39" x14ac:dyDescent="0.25">
      <c r="A65" s="81">
        <v>57</v>
      </c>
      <c r="B65" s="76"/>
      <c r="C65" s="76"/>
      <c r="D65" s="105" t="s">
        <v>229</v>
      </c>
      <c r="E65" s="100" t="s">
        <v>78</v>
      </c>
      <c r="F65" s="100" t="s">
        <v>255</v>
      </c>
      <c r="G65" s="100" t="s">
        <v>167</v>
      </c>
      <c r="H65" s="68">
        <v>133</v>
      </c>
      <c r="I65" s="64">
        <v>1</v>
      </c>
      <c r="J65" s="64">
        <v>2</v>
      </c>
      <c r="K65" s="64">
        <v>1</v>
      </c>
      <c r="L65" s="64">
        <v>1</v>
      </c>
      <c r="M65" s="64">
        <v>0.3</v>
      </c>
      <c r="N65" s="64">
        <v>1.25</v>
      </c>
      <c r="O65" s="64">
        <v>1.2</v>
      </c>
      <c r="P65" s="64">
        <v>1</v>
      </c>
      <c r="Q65" s="65">
        <f t="shared" si="36"/>
        <v>0.89999999999999991</v>
      </c>
      <c r="R65" s="66">
        <v>1</v>
      </c>
      <c r="S65" s="111">
        <f t="shared" si="37"/>
        <v>119.69999999999999</v>
      </c>
      <c r="T65" s="112">
        <f t="shared" si="46"/>
        <v>0</v>
      </c>
      <c r="U65" s="86">
        <f t="shared" si="47"/>
        <v>0</v>
      </c>
      <c r="V65" s="64">
        <v>0.1</v>
      </c>
      <c r="W65" s="86">
        <f t="shared" si="38"/>
        <v>0</v>
      </c>
      <c r="X65" s="87">
        <f t="shared" si="39"/>
        <v>0</v>
      </c>
      <c r="Y65" s="70">
        <v>112</v>
      </c>
      <c r="Z65" s="84">
        <f t="shared" si="40"/>
        <v>6.8749999999999867E-2</v>
      </c>
      <c r="AA65" s="113">
        <f>'AGUSTUS 2019'!F65</f>
        <v>0</v>
      </c>
      <c r="AB65" s="114">
        <f t="shared" si="41"/>
        <v>0</v>
      </c>
      <c r="AC65" s="114">
        <f t="shared" si="42"/>
        <v>0</v>
      </c>
      <c r="AD65" s="86">
        <f t="shared" si="43"/>
        <v>0</v>
      </c>
      <c r="AE65" s="86" t="e">
        <f>AD65-#REF!</f>
        <v>#REF!</v>
      </c>
      <c r="AF65" s="85" t="s">
        <v>61</v>
      </c>
      <c r="AG65" s="85" t="s">
        <v>30</v>
      </c>
      <c r="AH65" s="84">
        <v>0.3</v>
      </c>
      <c r="AI65" s="84">
        <v>1.25</v>
      </c>
      <c r="AJ65" s="84">
        <v>1.2</v>
      </c>
      <c r="AK65" s="66">
        <v>1</v>
      </c>
      <c r="AL65" s="85" t="str">
        <f t="shared" si="44"/>
        <v>VA 0,3 KA 1,25 KDS 1,2 FKPA 1</v>
      </c>
      <c r="AM65" s="115">
        <f t="shared" si="45"/>
        <v>0</v>
      </c>
    </row>
    <row r="66" spans="1:39" x14ac:dyDescent="0.25">
      <c r="A66" s="81">
        <v>58</v>
      </c>
      <c r="B66" s="76"/>
      <c r="C66" s="76"/>
      <c r="D66" s="105" t="s">
        <v>230</v>
      </c>
      <c r="E66" s="100" t="s">
        <v>78</v>
      </c>
      <c r="F66" s="100" t="s">
        <v>255</v>
      </c>
      <c r="G66" s="100" t="s">
        <v>167</v>
      </c>
      <c r="H66" s="68">
        <v>133</v>
      </c>
      <c r="I66" s="64">
        <v>1</v>
      </c>
      <c r="J66" s="64">
        <v>2</v>
      </c>
      <c r="K66" s="64">
        <v>1</v>
      </c>
      <c r="L66" s="64">
        <v>1</v>
      </c>
      <c r="M66" s="64">
        <v>0.3</v>
      </c>
      <c r="N66" s="64">
        <v>1.25</v>
      </c>
      <c r="O66" s="64">
        <v>1.2</v>
      </c>
      <c r="P66" s="64">
        <v>1</v>
      </c>
      <c r="Q66" s="65">
        <f t="shared" si="36"/>
        <v>0.89999999999999991</v>
      </c>
      <c r="R66" s="66">
        <v>1</v>
      </c>
      <c r="S66" s="111">
        <f t="shared" si="37"/>
        <v>119.69999999999999</v>
      </c>
      <c r="T66" s="112">
        <f t="shared" si="46"/>
        <v>0</v>
      </c>
      <c r="U66" s="86">
        <f t="shared" si="47"/>
        <v>0</v>
      </c>
      <c r="V66" s="64">
        <v>0.1</v>
      </c>
      <c r="W66" s="86">
        <f t="shared" si="38"/>
        <v>0</v>
      </c>
      <c r="X66" s="87">
        <f t="shared" si="39"/>
        <v>0</v>
      </c>
      <c r="Y66" s="70">
        <v>112</v>
      </c>
      <c r="Z66" s="84">
        <f t="shared" si="40"/>
        <v>6.8749999999999867E-2</v>
      </c>
      <c r="AA66" s="113">
        <f>'AGUSTUS 2019'!F66</f>
        <v>0</v>
      </c>
      <c r="AB66" s="114">
        <f t="shared" si="41"/>
        <v>0</v>
      </c>
      <c r="AC66" s="114">
        <f t="shared" si="42"/>
        <v>0</v>
      </c>
      <c r="AD66" s="86">
        <f t="shared" si="43"/>
        <v>0</v>
      </c>
      <c r="AE66" s="86" t="e">
        <f>AD66-#REF!</f>
        <v>#REF!</v>
      </c>
      <c r="AF66" s="85" t="s">
        <v>61</v>
      </c>
      <c r="AG66" s="85" t="s">
        <v>30</v>
      </c>
      <c r="AH66" s="84">
        <v>0.3</v>
      </c>
      <c r="AI66" s="84">
        <v>1.25</v>
      </c>
      <c r="AJ66" s="84">
        <v>1.2</v>
      </c>
      <c r="AK66" s="66">
        <v>1</v>
      </c>
      <c r="AL66" s="85" t="str">
        <f t="shared" si="44"/>
        <v>VA 0,3 KA 1,25 KDS 1,2 FKPA 1</v>
      </c>
      <c r="AM66" s="115">
        <f t="shared" si="45"/>
        <v>0</v>
      </c>
    </row>
    <row r="67" spans="1:39" x14ac:dyDescent="0.25">
      <c r="A67" s="81">
        <v>59</v>
      </c>
      <c r="B67" s="76"/>
      <c r="C67" s="76"/>
      <c r="D67" s="105" t="s">
        <v>231</v>
      </c>
      <c r="E67" s="100" t="s">
        <v>78</v>
      </c>
      <c r="F67" s="100" t="s">
        <v>255</v>
      </c>
      <c r="G67" s="100" t="s">
        <v>167</v>
      </c>
      <c r="H67" s="68">
        <v>133</v>
      </c>
      <c r="I67" s="64">
        <v>1</v>
      </c>
      <c r="J67" s="64">
        <v>2</v>
      </c>
      <c r="K67" s="64">
        <v>1</v>
      </c>
      <c r="L67" s="64">
        <v>1</v>
      </c>
      <c r="M67" s="64">
        <v>0.3</v>
      </c>
      <c r="N67" s="64">
        <v>1.25</v>
      </c>
      <c r="O67" s="64">
        <v>1.2</v>
      </c>
      <c r="P67" s="64">
        <v>1</v>
      </c>
      <c r="Q67" s="65">
        <f t="shared" si="36"/>
        <v>0.89999999999999991</v>
      </c>
      <c r="R67" s="66">
        <v>1</v>
      </c>
      <c r="S67" s="111">
        <f t="shared" si="37"/>
        <v>119.69999999999999</v>
      </c>
      <c r="T67" s="112">
        <f t="shared" si="46"/>
        <v>0</v>
      </c>
      <c r="U67" s="86">
        <f t="shared" si="47"/>
        <v>0</v>
      </c>
      <c r="V67" s="64">
        <v>0.1</v>
      </c>
      <c r="W67" s="86">
        <f t="shared" si="38"/>
        <v>0</v>
      </c>
      <c r="X67" s="87">
        <f t="shared" si="39"/>
        <v>0</v>
      </c>
      <c r="Y67" s="70">
        <v>112</v>
      </c>
      <c r="Z67" s="84">
        <f t="shared" si="40"/>
        <v>6.8749999999999867E-2</v>
      </c>
      <c r="AA67" s="113">
        <f>'AGUSTUS 2019'!F67</f>
        <v>0</v>
      </c>
      <c r="AB67" s="114">
        <f t="shared" si="41"/>
        <v>0</v>
      </c>
      <c r="AC67" s="114">
        <f t="shared" si="42"/>
        <v>0</v>
      </c>
      <c r="AD67" s="86">
        <f t="shared" si="43"/>
        <v>0</v>
      </c>
      <c r="AE67" s="86" t="e">
        <f>AD67-#REF!</f>
        <v>#REF!</v>
      </c>
      <c r="AF67" s="85" t="s">
        <v>61</v>
      </c>
      <c r="AG67" s="85" t="s">
        <v>30</v>
      </c>
      <c r="AH67" s="84">
        <v>0.3</v>
      </c>
      <c r="AI67" s="84">
        <v>1.25</v>
      </c>
      <c r="AJ67" s="84">
        <v>1.2</v>
      </c>
      <c r="AK67" s="66">
        <v>1</v>
      </c>
      <c r="AL67" s="85" t="str">
        <f t="shared" si="44"/>
        <v>VA 0,3 KA 1,25 KDS 1,2 FKPA 1</v>
      </c>
      <c r="AM67" s="115">
        <f t="shared" si="45"/>
        <v>0</v>
      </c>
    </row>
    <row r="68" spans="1:39" x14ac:dyDescent="0.25">
      <c r="A68" s="81">
        <v>60</v>
      </c>
      <c r="B68" s="76"/>
      <c r="C68" s="76"/>
      <c r="D68" s="105" t="s">
        <v>232</v>
      </c>
      <c r="E68" s="100" t="s">
        <v>78</v>
      </c>
      <c r="F68" s="100" t="s">
        <v>255</v>
      </c>
      <c r="G68" s="100" t="s">
        <v>167</v>
      </c>
      <c r="H68" s="68">
        <v>133</v>
      </c>
      <c r="I68" s="64">
        <v>1</v>
      </c>
      <c r="J68" s="64">
        <v>2</v>
      </c>
      <c r="K68" s="64">
        <v>1</v>
      </c>
      <c r="L68" s="64">
        <v>1</v>
      </c>
      <c r="M68" s="64">
        <v>0.3</v>
      </c>
      <c r="N68" s="64">
        <v>1.25</v>
      </c>
      <c r="O68" s="64">
        <v>1.2</v>
      </c>
      <c r="P68" s="64">
        <v>1</v>
      </c>
      <c r="Q68" s="65">
        <f t="shared" si="36"/>
        <v>0.89999999999999991</v>
      </c>
      <c r="R68" s="66">
        <v>1</v>
      </c>
      <c r="S68" s="111">
        <f t="shared" si="37"/>
        <v>119.69999999999999</v>
      </c>
      <c r="T68" s="112">
        <f t="shared" si="46"/>
        <v>0</v>
      </c>
      <c r="U68" s="86">
        <f t="shared" si="47"/>
        <v>0</v>
      </c>
      <c r="V68" s="64">
        <v>0.1</v>
      </c>
      <c r="W68" s="86">
        <f t="shared" si="38"/>
        <v>0</v>
      </c>
      <c r="X68" s="87">
        <f t="shared" si="39"/>
        <v>0</v>
      </c>
      <c r="Y68" s="70">
        <v>112</v>
      </c>
      <c r="Z68" s="84">
        <f t="shared" si="40"/>
        <v>6.8749999999999867E-2</v>
      </c>
      <c r="AA68" s="113">
        <f>'AGUSTUS 2019'!F68</f>
        <v>0</v>
      </c>
      <c r="AB68" s="114">
        <f t="shared" si="41"/>
        <v>0</v>
      </c>
      <c r="AC68" s="114">
        <f t="shared" si="42"/>
        <v>0</v>
      </c>
      <c r="AD68" s="86">
        <f t="shared" si="43"/>
        <v>0</v>
      </c>
      <c r="AE68" s="86" t="e">
        <f>AD68-#REF!</f>
        <v>#REF!</v>
      </c>
      <c r="AF68" s="85" t="s">
        <v>61</v>
      </c>
      <c r="AG68" s="85" t="s">
        <v>30</v>
      </c>
      <c r="AH68" s="84">
        <v>0.3</v>
      </c>
      <c r="AI68" s="84">
        <v>1.25</v>
      </c>
      <c r="AJ68" s="84">
        <v>1.2</v>
      </c>
      <c r="AK68" s="66">
        <v>1</v>
      </c>
      <c r="AL68" s="85" t="str">
        <f t="shared" si="44"/>
        <v>VA 0,3 KA 1,25 KDS 1,2 FKPA 1</v>
      </c>
      <c r="AM68" s="115">
        <f t="shared" si="45"/>
        <v>0</v>
      </c>
    </row>
    <row r="69" spans="1:39" x14ac:dyDescent="0.25">
      <c r="A69" s="81">
        <v>61</v>
      </c>
      <c r="B69" s="76"/>
      <c r="C69" s="76"/>
      <c r="D69" s="105" t="s">
        <v>233</v>
      </c>
      <c r="E69" s="100" t="s">
        <v>78</v>
      </c>
      <c r="F69" s="100" t="s">
        <v>255</v>
      </c>
      <c r="G69" s="100" t="s">
        <v>167</v>
      </c>
      <c r="H69" s="68">
        <v>133</v>
      </c>
      <c r="I69" s="64">
        <v>1</v>
      </c>
      <c r="J69" s="64">
        <v>2</v>
      </c>
      <c r="K69" s="64">
        <v>1</v>
      </c>
      <c r="L69" s="64">
        <v>1</v>
      </c>
      <c r="M69" s="64">
        <v>0.3</v>
      </c>
      <c r="N69" s="64">
        <v>1.25</v>
      </c>
      <c r="O69" s="64">
        <v>1.2</v>
      </c>
      <c r="P69" s="64">
        <v>1</v>
      </c>
      <c r="Q69" s="65">
        <f t="shared" si="36"/>
        <v>0.89999999999999991</v>
      </c>
      <c r="R69" s="66">
        <v>1</v>
      </c>
      <c r="S69" s="111">
        <f t="shared" si="37"/>
        <v>119.69999999999999</v>
      </c>
      <c r="T69" s="112">
        <f t="shared" si="46"/>
        <v>0</v>
      </c>
      <c r="U69" s="86">
        <f t="shared" si="47"/>
        <v>0</v>
      </c>
      <c r="V69" s="64">
        <v>0.1</v>
      </c>
      <c r="W69" s="86">
        <f t="shared" si="38"/>
        <v>0</v>
      </c>
      <c r="X69" s="87">
        <f t="shared" si="39"/>
        <v>0</v>
      </c>
      <c r="Y69" s="70">
        <v>112</v>
      </c>
      <c r="Z69" s="84">
        <f t="shared" si="40"/>
        <v>6.8749999999999867E-2</v>
      </c>
      <c r="AA69" s="113">
        <f>'AGUSTUS 2019'!F69</f>
        <v>0</v>
      </c>
      <c r="AB69" s="114">
        <f t="shared" si="41"/>
        <v>0</v>
      </c>
      <c r="AC69" s="114">
        <f t="shared" si="42"/>
        <v>0</v>
      </c>
      <c r="AD69" s="86">
        <f t="shared" si="43"/>
        <v>0</v>
      </c>
      <c r="AE69" s="86" t="e">
        <f>AD69-#REF!</f>
        <v>#REF!</v>
      </c>
      <c r="AF69" s="85" t="s">
        <v>61</v>
      </c>
      <c r="AG69" s="85" t="s">
        <v>30</v>
      </c>
      <c r="AH69" s="84">
        <v>0.3</v>
      </c>
      <c r="AI69" s="84">
        <v>1.25</v>
      </c>
      <c r="AJ69" s="84">
        <v>1.2</v>
      </c>
      <c r="AK69" s="66">
        <v>1</v>
      </c>
      <c r="AL69" s="85" t="str">
        <f t="shared" si="44"/>
        <v>VA 0,3 KA 1,25 KDS 1,2 FKPA 1</v>
      </c>
      <c r="AM69" s="115">
        <f t="shared" si="45"/>
        <v>0</v>
      </c>
    </row>
    <row r="70" spans="1:39" x14ac:dyDescent="0.25">
      <c r="A70" s="81">
        <v>62</v>
      </c>
      <c r="B70" s="76"/>
      <c r="C70" s="76"/>
      <c r="D70" s="105" t="s">
        <v>234</v>
      </c>
      <c r="E70" s="100" t="s">
        <v>78</v>
      </c>
      <c r="F70" s="100" t="s">
        <v>255</v>
      </c>
      <c r="G70" s="100" t="s">
        <v>167</v>
      </c>
      <c r="H70" s="68">
        <v>133</v>
      </c>
      <c r="I70" s="64">
        <v>1</v>
      </c>
      <c r="J70" s="64">
        <v>2</v>
      </c>
      <c r="K70" s="64">
        <v>1</v>
      </c>
      <c r="L70" s="64">
        <v>1</v>
      </c>
      <c r="M70" s="64">
        <v>0.3</v>
      </c>
      <c r="N70" s="64">
        <v>1.25</v>
      </c>
      <c r="O70" s="64">
        <v>1.2</v>
      </c>
      <c r="P70" s="64">
        <v>1</v>
      </c>
      <c r="Q70" s="65">
        <f t="shared" si="36"/>
        <v>0.89999999999999991</v>
      </c>
      <c r="R70" s="66">
        <v>1</v>
      </c>
      <c r="S70" s="111">
        <f t="shared" si="37"/>
        <v>119.69999999999999</v>
      </c>
      <c r="T70" s="112">
        <f t="shared" si="46"/>
        <v>0</v>
      </c>
      <c r="U70" s="86">
        <f t="shared" si="47"/>
        <v>0</v>
      </c>
      <c r="V70" s="64">
        <v>0.1</v>
      </c>
      <c r="W70" s="86">
        <f t="shared" si="38"/>
        <v>0</v>
      </c>
      <c r="X70" s="87">
        <f t="shared" si="39"/>
        <v>0</v>
      </c>
      <c r="Y70" s="70">
        <v>112</v>
      </c>
      <c r="Z70" s="84">
        <f t="shared" si="40"/>
        <v>6.8749999999999867E-2</v>
      </c>
      <c r="AA70" s="113">
        <f>'AGUSTUS 2019'!F70</f>
        <v>0</v>
      </c>
      <c r="AB70" s="114">
        <f t="shared" si="41"/>
        <v>0</v>
      </c>
      <c r="AC70" s="114">
        <f t="shared" si="42"/>
        <v>0</v>
      </c>
      <c r="AD70" s="86">
        <f t="shared" si="43"/>
        <v>0</v>
      </c>
      <c r="AE70" s="86" t="e">
        <f>AD70-#REF!</f>
        <v>#REF!</v>
      </c>
      <c r="AF70" s="85" t="s">
        <v>61</v>
      </c>
      <c r="AG70" s="85" t="s">
        <v>30</v>
      </c>
      <c r="AH70" s="84">
        <v>0.3</v>
      </c>
      <c r="AI70" s="84">
        <v>1.25</v>
      </c>
      <c r="AJ70" s="84">
        <v>1.2</v>
      </c>
      <c r="AK70" s="66">
        <v>1</v>
      </c>
      <c r="AL70" s="85" t="str">
        <f t="shared" si="44"/>
        <v>VA 0,3 KA 1,25 KDS 1,2 FKPA 1</v>
      </c>
      <c r="AM70" s="115">
        <f t="shared" si="45"/>
        <v>0</v>
      </c>
    </row>
    <row r="71" spans="1:39" x14ac:dyDescent="0.25">
      <c r="A71" s="81">
        <v>63</v>
      </c>
      <c r="B71" s="76"/>
      <c r="C71" s="76"/>
      <c r="D71" s="105" t="s">
        <v>235</v>
      </c>
      <c r="E71" s="100" t="s">
        <v>78</v>
      </c>
      <c r="F71" s="100" t="s">
        <v>255</v>
      </c>
      <c r="G71" s="100" t="s">
        <v>167</v>
      </c>
      <c r="H71" s="68">
        <v>133</v>
      </c>
      <c r="I71" s="64">
        <v>1</v>
      </c>
      <c r="J71" s="64">
        <v>2</v>
      </c>
      <c r="K71" s="64">
        <v>1</v>
      </c>
      <c r="L71" s="64">
        <v>1</v>
      </c>
      <c r="M71" s="64">
        <v>0.3</v>
      </c>
      <c r="N71" s="64">
        <v>1.25</v>
      </c>
      <c r="O71" s="64">
        <v>1.2</v>
      </c>
      <c r="P71" s="64">
        <v>1</v>
      </c>
      <c r="Q71" s="65">
        <f t="shared" si="36"/>
        <v>0.89999999999999991</v>
      </c>
      <c r="R71" s="66">
        <v>1</v>
      </c>
      <c r="S71" s="111">
        <f t="shared" si="37"/>
        <v>119.69999999999999</v>
      </c>
      <c r="T71" s="112">
        <f t="shared" si="46"/>
        <v>0</v>
      </c>
      <c r="U71" s="86">
        <f t="shared" si="47"/>
        <v>0</v>
      </c>
      <c r="V71" s="64">
        <v>0.1</v>
      </c>
      <c r="W71" s="86">
        <f t="shared" si="38"/>
        <v>0</v>
      </c>
      <c r="X71" s="87">
        <f t="shared" si="39"/>
        <v>0</v>
      </c>
      <c r="Y71" s="70">
        <v>112</v>
      </c>
      <c r="Z71" s="84">
        <f t="shared" si="40"/>
        <v>6.8749999999999867E-2</v>
      </c>
      <c r="AA71" s="113">
        <f>'AGUSTUS 2019'!F71</f>
        <v>0</v>
      </c>
      <c r="AB71" s="114">
        <f t="shared" si="41"/>
        <v>0</v>
      </c>
      <c r="AC71" s="114">
        <f t="shared" si="42"/>
        <v>0</v>
      </c>
      <c r="AD71" s="86">
        <f t="shared" si="43"/>
        <v>0</v>
      </c>
      <c r="AE71" s="86" t="e">
        <f>AD71-#REF!</f>
        <v>#REF!</v>
      </c>
      <c r="AF71" s="85" t="s">
        <v>61</v>
      </c>
      <c r="AG71" s="85" t="s">
        <v>30</v>
      </c>
      <c r="AH71" s="84">
        <v>0.3</v>
      </c>
      <c r="AI71" s="84">
        <v>1.25</v>
      </c>
      <c r="AJ71" s="84">
        <v>1.2</v>
      </c>
      <c r="AK71" s="66">
        <v>1</v>
      </c>
      <c r="AL71" s="85" t="str">
        <f t="shared" si="44"/>
        <v>VA 0,3 KA 1,25 KDS 1,2 FKPA 1</v>
      </c>
      <c r="AM71" s="115">
        <f t="shared" si="45"/>
        <v>0</v>
      </c>
    </row>
    <row r="72" spans="1:39" x14ac:dyDescent="0.25">
      <c r="A72" s="81">
        <v>64</v>
      </c>
      <c r="B72" s="76"/>
      <c r="C72" s="76"/>
      <c r="D72" s="105" t="s">
        <v>236</v>
      </c>
      <c r="E72" s="100" t="s">
        <v>78</v>
      </c>
      <c r="F72" s="100" t="s">
        <v>255</v>
      </c>
      <c r="G72" s="100" t="s">
        <v>167</v>
      </c>
      <c r="H72" s="68">
        <v>133</v>
      </c>
      <c r="I72" s="64">
        <v>1</v>
      </c>
      <c r="J72" s="64">
        <v>2</v>
      </c>
      <c r="K72" s="64">
        <v>1</v>
      </c>
      <c r="L72" s="64">
        <v>1</v>
      </c>
      <c r="M72" s="64">
        <v>0.3</v>
      </c>
      <c r="N72" s="64">
        <v>1.25</v>
      </c>
      <c r="O72" s="64">
        <v>1.2</v>
      </c>
      <c r="P72" s="64">
        <v>1</v>
      </c>
      <c r="Q72" s="65">
        <f t="shared" si="36"/>
        <v>0.89999999999999991</v>
      </c>
      <c r="R72" s="66">
        <v>1</v>
      </c>
      <c r="S72" s="111">
        <f t="shared" si="37"/>
        <v>119.69999999999999</v>
      </c>
      <c r="T72" s="112">
        <f t="shared" si="46"/>
        <v>0</v>
      </c>
      <c r="U72" s="86">
        <f t="shared" si="47"/>
        <v>0</v>
      </c>
      <c r="V72" s="64">
        <v>0.1</v>
      </c>
      <c r="W72" s="86">
        <f t="shared" si="38"/>
        <v>0</v>
      </c>
      <c r="X72" s="87">
        <f t="shared" si="39"/>
        <v>0</v>
      </c>
      <c r="Y72" s="70">
        <v>112</v>
      </c>
      <c r="Z72" s="84">
        <f t="shared" si="40"/>
        <v>6.8749999999999867E-2</v>
      </c>
      <c r="AA72" s="113">
        <f>'AGUSTUS 2019'!F72</f>
        <v>0</v>
      </c>
      <c r="AB72" s="114">
        <f t="shared" si="41"/>
        <v>0</v>
      </c>
      <c r="AC72" s="114">
        <f t="shared" si="42"/>
        <v>0</v>
      </c>
      <c r="AD72" s="86">
        <f t="shared" si="43"/>
        <v>0</v>
      </c>
      <c r="AE72" s="86" t="e">
        <f>AD72-#REF!</f>
        <v>#REF!</v>
      </c>
      <c r="AF72" s="85" t="s">
        <v>61</v>
      </c>
      <c r="AG72" s="85" t="s">
        <v>30</v>
      </c>
      <c r="AH72" s="84">
        <v>0.3</v>
      </c>
      <c r="AI72" s="84">
        <v>1.25</v>
      </c>
      <c r="AJ72" s="84">
        <v>1.2</v>
      </c>
      <c r="AK72" s="66">
        <v>1</v>
      </c>
      <c r="AL72" s="85" t="str">
        <f t="shared" si="44"/>
        <v>VA 0,3 KA 1,25 KDS 1,2 FKPA 1</v>
      </c>
      <c r="AM72" s="115">
        <f t="shared" si="45"/>
        <v>0</v>
      </c>
    </row>
    <row r="73" spans="1:39" x14ac:dyDescent="0.25">
      <c r="A73" s="81">
        <v>65</v>
      </c>
      <c r="B73" s="76"/>
      <c r="C73" s="76"/>
      <c r="D73" s="105" t="s">
        <v>237</v>
      </c>
      <c r="E73" s="100" t="s">
        <v>78</v>
      </c>
      <c r="F73" s="100" t="s">
        <v>255</v>
      </c>
      <c r="G73" s="100" t="s">
        <v>167</v>
      </c>
      <c r="H73" s="68">
        <v>133</v>
      </c>
      <c r="I73" s="64">
        <v>1</v>
      </c>
      <c r="J73" s="64">
        <v>2</v>
      </c>
      <c r="K73" s="64">
        <v>1</v>
      </c>
      <c r="L73" s="64">
        <v>1</v>
      </c>
      <c r="M73" s="64">
        <v>0.3</v>
      </c>
      <c r="N73" s="64">
        <v>1.25</v>
      </c>
      <c r="O73" s="64">
        <v>1.2</v>
      </c>
      <c r="P73" s="64">
        <v>1</v>
      </c>
      <c r="Q73" s="65">
        <f t="shared" si="36"/>
        <v>0.89999999999999991</v>
      </c>
      <c r="R73" s="66">
        <v>1</v>
      </c>
      <c r="S73" s="111">
        <f t="shared" si="37"/>
        <v>119.69999999999999</v>
      </c>
      <c r="T73" s="112">
        <f t="shared" si="46"/>
        <v>0</v>
      </c>
      <c r="U73" s="86">
        <f t="shared" si="47"/>
        <v>0</v>
      </c>
      <c r="V73" s="64">
        <v>0.1</v>
      </c>
      <c r="W73" s="86">
        <f t="shared" si="38"/>
        <v>0</v>
      </c>
      <c r="X73" s="87">
        <f t="shared" si="39"/>
        <v>0</v>
      </c>
      <c r="Y73" s="70">
        <v>112</v>
      </c>
      <c r="Z73" s="84">
        <f t="shared" si="40"/>
        <v>6.8749999999999867E-2</v>
      </c>
      <c r="AA73" s="113">
        <f>'AGUSTUS 2019'!F73</f>
        <v>0</v>
      </c>
      <c r="AB73" s="114">
        <f t="shared" si="41"/>
        <v>0</v>
      </c>
      <c r="AC73" s="114">
        <f t="shared" si="42"/>
        <v>0</v>
      </c>
      <c r="AD73" s="86">
        <f t="shared" si="43"/>
        <v>0</v>
      </c>
      <c r="AE73" s="86" t="e">
        <f>AD73-#REF!</f>
        <v>#REF!</v>
      </c>
      <c r="AF73" s="85" t="s">
        <v>61</v>
      </c>
      <c r="AG73" s="85" t="s">
        <v>30</v>
      </c>
      <c r="AH73" s="84">
        <v>0.3</v>
      </c>
      <c r="AI73" s="84">
        <v>1.25</v>
      </c>
      <c r="AJ73" s="84">
        <v>1.2</v>
      </c>
      <c r="AK73" s="66">
        <v>1</v>
      </c>
      <c r="AL73" s="85" t="str">
        <f t="shared" si="44"/>
        <v>VA 0,3 KA 1,25 KDS 1,2 FKPA 1</v>
      </c>
      <c r="AM73" s="115">
        <f t="shared" si="45"/>
        <v>0</v>
      </c>
    </row>
    <row r="74" spans="1:39" x14ac:dyDescent="0.25">
      <c r="A74" s="81">
        <v>66</v>
      </c>
      <c r="B74" s="76"/>
      <c r="C74" s="76"/>
      <c r="D74" s="105" t="s">
        <v>238</v>
      </c>
      <c r="E74" s="100" t="s">
        <v>78</v>
      </c>
      <c r="F74" s="100" t="s">
        <v>255</v>
      </c>
      <c r="G74" s="100" t="s">
        <v>167</v>
      </c>
      <c r="H74" s="68">
        <v>133</v>
      </c>
      <c r="I74" s="64">
        <v>1</v>
      </c>
      <c r="J74" s="64">
        <v>2</v>
      </c>
      <c r="K74" s="64">
        <v>1</v>
      </c>
      <c r="L74" s="64">
        <v>1</v>
      </c>
      <c r="M74" s="64">
        <v>0.3</v>
      </c>
      <c r="N74" s="64">
        <v>1.25</v>
      </c>
      <c r="O74" s="64">
        <v>1.2</v>
      </c>
      <c r="P74" s="64">
        <v>1</v>
      </c>
      <c r="Q74" s="65">
        <f t="shared" si="36"/>
        <v>0.89999999999999991</v>
      </c>
      <c r="R74" s="66">
        <v>1</v>
      </c>
      <c r="S74" s="111">
        <f t="shared" si="37"/>
        <v>119.69999999999999</v>
      </c>
      <c r="T74" s="112">
        <f t="shared" si="46"/>
        <v>0</v>
      </c>
      <c r="U74" s="86">
        <f t="shared" si="47"/>
        <v>0</v>
      </c>
      <c r="V74" s="64">
        <v>0.1</v>
      </c>
      <c r="W74" s="86">
        <f t="shared" si="38"/>
        <v>0</v>
      </c>
      <c r="X74" s="87">
        <f t="shared" si="39"/>
        <v>0</v>
      </c>
      <c r="Y74" s="70">
        <v>112</v>
      </c>
      <c r="Z74" s="84">
        <f t="shared" si="40"/>
        <v>6.8749999999999867E-2</v>
      </c>
      <c r="AA74" s="113">
        <f>'AGUSTUS 2019'!F74</f>
        <v>0</v>
      </c>
      <c r="AB74" s="114">
        <f t="shared" si="41"/>
        <v>0</v>
      </c>
      <c r="AC74" s="114">
        <f t="shared" si="42"/>
        <v>0</v>
      </c>
      <c r="AD74" s="86">
        <f t="shared" si="43"/>
        <v>0</v>
      </c>
      <c r="AE74" s="86" t="e">
        <f>AD74-#REF!</f>
        <v>#REF!</v>
      </c>
      <c r="AF74" s="85" t="s">
        <v>61</v>
      </c>
      <c r="AG74" s="85" t="s">
        <v>30</v>
      </c>
      <c r="AH74" s="84">
        <v>0.3</v>
      </c>
      <c r="AI74" s="84">
        <v>1.25</v>
      </c>
      <c r="AJ74" s="84">
        <v>1.2</v>
      </c>
      <c r="AK74" s="66">
        <v>1</v>
      </c>
      <c r="AL74" s="85" t="str">
        <f t="shared" si="44"/>
        <v>VA 0,3 KA 1,25 KDS 1,2 FKPA 1</v>
      </c>
      <c r="AM74" s="115">
        <f t="shared" si="45"/>
        <v>0</v>
      </c>
    </row>
    <row r="75" spans="1:39" x14ac:dyDescent="0.25">
      <c r="A75" s="81">
        <v>67</v>
      </c>
      <c r="B75" s="76"/>
      <c r="C75" s="76"/>
      <c r="D75" s="105" t="s">
        <v>239</v>
      </c>
      <c r="E75" s="100" t="s">
        <v>78</v>
      </c>
      <c r="F75" s="100" t="s">
        <v>255</v>
      </c>
      <c r="G75" s="100" t="s">
        <v>167</v>
      </c>
      <c r="H75" s="68">
        <v>133</v>
      </c>
      <c r="I75" s="64">
        <v>1</v>
      </c>
      <c r="J75" s="64">
        <v>2</v>
      </c>
      <c r="K75" s="64">
        <v>1</v>
      </c>
      <c r="L75" s="64">
        <v>1</v>
      </c>
      <c r="M75" s="64">
        <v>0.3</v>
      </c>
      <c r="N75" s="64">
        <v>1.25</v>
      </c>
      <c r="O75" s="64">
        <v>1.2</v>
      </c>
      <c r="P75" s="64">
        <v>1</v>
      </c>
      <c r="Q75" s="65">
        <f t="shared" si="36"/>
        <v>0.89999999999999991</v>
      </c>
      <c r="R75" s="66">
        <v>1</v>
      </c>
      <c r="S75" s="111">
        <f t="shared" si="37"/>
        <v>119.69999999999999</v>
      </c>
      <c r="T75" s="112">
        <f t="shared" si="46"/>
        <v>0</v>
      </c>
      <c r="U75" s="86">
        <f t="shared" si="47"/>
        <v>0</v>
      </c>
      <c r="V75" s="64">
        <v>0.1</v>
      </c>
      <c r="W75" s="86">
        <f t="shared" si="38"/>
        <v>0</v>
      </c>
      <c r="X75" s="87">
        <f t="shared" si="39"/>
        <v>0</v>
      </c>
      <c r="Y75" s="70">
        <v>112</v>
      </c>
      <c r="Z75" s="84">
        <f t="shared" si="40"/>
        <v>6.8749999999999867E-2</v>
      </c>
      <c r="AA75" s="113">
        <f>'AGUSTUS 2019'!F75</f>
        <v>0</v>
      </c>
      <c r="AB75" s="114">
        <f t="shared" si="41"/>
        <v>0</v>
      </c>
      <c r="AC75" s="114">
        <f t="shared" si="42"/>
        <v>0</v>
      </c>
      <c r="AD75" s="86">
        <f t="shared" si="43"/>
        <v>0</v>
      </c>
      <c r="AE75" s="86" t="e">
        <f>AD75-#REF!</f>
        <v>#REF!</v>
      </c>
      <c r="AF75" s="85" t="s">
        <v>61</v>
      </c>
      <c r="AG75" s="85" t="s">
        <v>30</v>
      </c>
      <c r="AH75" s="84">
        <v>0.3</v>
      </c>
      <c r="AI75" s="84">
        <v>1.25</v>
      </c>
      <c r="AJ75" s="84">
        <v>1.2</v>
      </c>
      <c r="AK75" s="66">
        <v>1</v>
      </c>
      <c r="AL75" s="85" t="str">
        <f t="shared" si="44"/>
        <v>VA 0,3 KA 1,25 KDS 1,2 FKPA 1</v>
      </c>
      <c r="AM75" s="115">
        <f t="shared" si="45"/>
        <v>0</v>
      </c>
    </row>
    <row r="76" spans="1:39" x14ac:dyDescent="0.25">
      <c r="A76" s="81">
        <v>68</v>
      </c>
      <c r="B76" s="76"/>
      <c r="C76" s="76"/>
      <c r="D76" s="105" t="s">
        <v>240</v>
      </c>
      <c r="E76" s="100" t="s">
        <v>78</v>
      </c>
      <c r="F76" s="100" t="s">
        <v>255</v>
      </c>
      <c r="G76" s="100" t="s">
        <v>167</v>
      </c>
      <c r="H76" s="68">
        <v>133</v>
      </c>
      <c r="I76" s="64">
        <v>1</v>
      </c>
      <c r="J76" s="64">
        <v>2</v>
      </c>
      <c r="K76" s="64">
        <v>1</v>
      </c>
      <c r="L76" s="64">
        <v>1</v>
      </c>
      <c r="M76" s="64">
        <v>0.3</v>
      </c>
      <c r="N76" s="64">
        <v>1.25</v>
      </c>
      <c r="O76" s="64">
        <v>1.2</v>
      </c>
      <c r="P76" s="64">
        <v>1</v>
      </c>
      <c r="Q76" s="65">
        <f t="shared" si="36"/>
        <v>0.89999999999999991</v>
      </c>
      <c r="R76" s="66">
        <v>1</v>
      </c>
      <c r="S76" s="111">
        <f t="shared" si="37"/>
        <v>119.69999999999999</v>
      </c>
      <c r="T76" s="112">
        <f t="shared" si="46"/>
        <v>0</v>
      </c>
      <c r="U76" s="86">
        <f t="shared" si="47"/>
        <v>0</v>
      </c>
      <c r="V76" s="64">
        <v>0.1</v>
      </c>
      <c r="W76" s="86">
        <f t="shared" si="38"/>
        <v>0</v>
      </c>
      <c r="X76" s="87">
        <f t="shared" si="39"/>
        <v>0</v>
      </c>
      <c r="Y76" s="70">
        <v>112</v>
      </c>
      <c r="Z76" s="84">
        <f t="shared" si="40"/>
        <v>6.8749999999999867E-2</v>
      </c>
      <c r="AA76" s="113">
        <f>'AGUSTUS 2019'!F76</f>
        <v>0</v>
      </c>
      <c r="AB76" s="114">
        <f t="shared" si="41"/>
        <v>0</v>
      </c>
      <c r="AC76" s="114">
        <f t="shared" si="42"/>
        <v>0</v>
      </c>
      <c r="AD76" s="86">
        <f t="shared" si="43"/>
        <v>0</v>
      </c>
      <c r="AE76" s="86" t="e">
        <f>AD76-#REF!</f>
        <v>#REF!</v>
      </c>
      <c r="AF76" s="85" t="s">
        <v>61</v>
      </c>
      <c r="AG76" s="85" t="s">
        <v>30</v>
      </c>
      <c r="AH76" s="84">
        <v>0.3</v>
      </c>
      <c r="AI76" s="84">
        <v>1.25</v>
      </c>
      <c r="AJ76" s="84">
        <v>1.2</v>
      </c>
      <c r="AK76" s="66">
        <v>1</v>
      </c>
      <c r="AL76" s="85" t="str">
        <f t="shared" si="44"/>
        <v>VA 0,3 KA 1,25 KDS 1,2 FKPA 1</v>
      </c>
      <c r="AM76" s="115">
        <f t="shared" si="45"/>
        <v>0</v>
      </c>
    </row>
    <row r="77" spans="1:39" x14ac:dyDescent="0.25">
      <c r="A77" s="81">
        <v>69</v>
      </c>
      <c r="B77" s="76"/>
      <c r="C77" s="76"/>
      <c r="D77" s="105" t="s">
        <v>241</v>
      </c>
      <c r="E77" s="100" t="s">
        <v>78</v>
      </c>
      <c r="F77" s="100" t="s">
        <v>255</v>
      </c>
      <c r="G77" s="100" t="s">
        <v>167</v>
      </c>
      <c r="H77" s="68">
        <v>133</v>
      </c>
      <c r="I77" s="64">
        <v>1</v>
      </c>
      <c r="J77" s="64">
        <v>2</v>
      </c>
      <c r="K77" s="64">
        <v>1</v>
      </c>
      <c r="L77" s="64">
        <v>1</v>
      </c>
      <c r="M77" s="64">
        <v>0.3</v>
      </c>
      <c r="N77" s="64">
        <v>1.25</v>
      </c>
      <c r="O77" s="64">
        <v>1.2</v>
      </c>
      <c r="P77" s="64">
        <v>1</v>
      </c>
      <c r="Q77" s="65">
        <f t="shared" si="36"/>
        <v>0.89999999999999991</v>
      </c>
      <c r="R77" s="66">
        <v>1</v>
      </c>
      <c r="S77" s="111">
        <f t="shared" si="37"/>
        <v>119.69999999999999</v>
      </c>
      <c r="T77" s="112">
        <f t="shared" si="46"/>
        <v>0</v>
      </c>
      <c r="U77" s="86">
        <f t="shared" si="47"/>
        <v>0</v>
      </c>
      <c r="V77" s="64">
        <v>0.1</v>
      </c>
      <c r="W77" s="86">
        <f t="shared" si="38"/>
        <v>0</v>
      </c>
      <c r="X77" s="87">
        <f t="shared" si="39"/>
        <v>0</v>
      </c>
      <c r="Y77" s="70">
        <v>112</v>
      </c>
      <c r="Z77" s="84">
        <f t="shared" si="40"/>
        <v>6.8749999999999867E-2</v>
      </c>
      <c r="AA77" s="113">
        <f>'AGUSTUS 2019'!F77</f>
        <v>0</v>
      </c>
      <c r="AB77" s="114">
        <f t="shared" si="41"/>
        <v>0</v>
      </c>
      <c r="AC77" s="114">
        <f t="shared" si="42"/>
        <v>0</v>
      </c>
      <c r="AD77" s="86">
        <f t="shared" si="43"/>
        <v>0</v>
      </c>
      <c r="AE77" s="86" t="e">
        <f>AD77-#REF!</f>
        <v>#REF!</v>
      </c>
      <c r="AF77" s="85" t="s">
        <v>61</v>
      </c>
      <c r="AG77" s="85" t="s">
        <v>30</v>
      </c>
      <c r="AH77" s="84">
        <v>0.3</v>
      </c>
      <c r="AI77" s="84">
        <v>1.25</v>
      </c>
      <c r="AJ77" s="84">
        <v>1.2</v>
      </c>
      <c r="AK77" s="66">
        <v>1</v>
      </c>
      <c r="AL77" s="85" t="str">
        <f t="shared" si="44"/>
        <v>VA 0,3 KA 1,25 KDS 1,2 FKPA 1</v>
      </c>
      <c r="AM77" s="115">
        <f t="shared" si="45"/>
        <v>0</v>
      </c>
    </row>
    <row r="78" spans="1:39" x14ac:dyDescent="0.25">
      <c r="A78" s="81">
        <v>70</v>
      </c>
      <c r="B78" s="76"/>
      <c r="C78" s="76"/>
      <c r="D78" s="105" t="s">
        <v>242</v>
      </c>
      <c r="E78" s="100" t="s">
        <v>174</v>
      </c>
      <c r="F78" s="100" t="s">
        <v>175</v>
      </c>
      <c r="G78" s="100" t="s">
        <v>88</v>
      </c>
      <c r="H78" s="68">
        <v>133</v>
      </c>
      <c r="I78" s="64">
        <v>1</v>
      </c>
      <c r="J78" s="64">
        <v>2</v>
      </c>
      <c r="K78" s="64">
        <v>0.9</v>
      </c>
      <c r="L78" s="64">
        <v>1</v>
      </c>
      <c r="M78" s="64">
        <v>0.3</v>
      </c>
      <c r="N78" s="64">
        <v>1.25</v>
      </c>
      <c r="O78" s="64">
        <v>1</v>
      </c>
      <c r="P78" s="64">
        <v>1</v>
      </c>
      <c r="Q78" s="65">
        <f t="shared" si="36"/>
        <v>0.67500000000000004</v>
      </c>
      <c r="R78" s="66">
        <v>6.3</v>
      </c>
      <c r="S78" s="111">
        <f t="shared" si="37"/>
        <v>565.58249999999998</v>
      </c>
      <c r="T78" s="112">
        <f t="shared" si="46"/>
        <v>0</v>
      </c>
      <c r="U78" s="86">
        <f t="shared" si="47"/>
        <v>0</v>
      </c>
      <c r="V78" s="64">
        <v>0.1</v>
      </c>
      <c r="W78" s="86">
        <f t="shared" si="38"/>
        <v>0</v>
      </c>
      <c r="X78" s="87">
        <f t="shared" si="39"/>
        <v>0</v>
      </c>
      <c r="Y78" s="70">
        <v>112</v>
      </c>
      <c r="Z78" s="84">
        <f t="shared" si="40"/>
        <v>4.04984375</v>
      </c>
      <c r="AA78" s="113">
        <f>'AGUSTUS 2019'!F78</f>
        <v>0</v>
      </c>
      <c r="AB78" s="114">
        <f t="shared" si="41"/>
        <v>0</v>
      </c>
      <c r="AC78" s="114">
        <f t="shared" si="42"/>
        <v>0</v>
      </c>
      <c r="AD78" s="86">
        <f t="shared" si="43"/>
        <v>0</v>
      </c>
      <c r="AE78" s="86" t="e">
        <f>AD78-#REF!</f>
        <v>#REF!</v>
      </c>
      <c r="AF78" s="85" t="s">
        <v>61</v>
      </c>
      <c r="AG78" s="85" t="s">
        <v>30</v>
      </c>
      <c r="AH78" s="84">
        <v>0.3</v>
      </c>
      <c r="AI78" s="84">
        <v>1.25</v>
      </c>
      <c r="AJ78" s="84">
        <v>1.2</v>
      </c>
      <c r="AK78" s="66">
        <v>1</v>
      </c>
      <c r="AL78" s="85" t="str">
        <f t="shared" si="44"/>
        <v>VA 0,3 KA 1,25 KDS 1,2 FKPA 1</v>
      </c>
      <c r="AM78" s="115">
        <f t="shared" si="45"/>
        <v>0</v>
      </c>
    </row>
    <row r="79" spans="1:39" x14ac:dyDescent="0.25">
      <c r="A79" s="81">
        <v>71</v>
      </c>
      <c r="B79" s="76"/>
      <c r="C79" s="76"/>
      <c r="D79" s="105" t="s">
        <v>243</v>
      </c>
      <c r="E79" s="100" t="s">
        <v>176</v>
      </c>
      <c r="F79" s="100" t="s">
        <v>177</v>
      </c>
      <c r="G79" s="100" t="s">
        <v>79</v>
      </c>
      <c r="H79" s="68">
        <v>246</v>
      </c>
      <c r="I79" s="64">
        <v>1</v>
      </c>
      <c r="J79" s="64">
        <v>2</v>
      </c>
      <c r="K79" s="64">
        <v>0.9</v>
      </c>
      <c r="L79" s="64">
        <v>1</v>
      </c>
      <c r="M79" s="64">
        <v>0.3</v>
      </c>
      <c r="N79" s="64">
        <v>0.9</v>
      </c>
      <c r="O79" s="64">
        <v>1</v>
      </c>
      <c r="P79" s="64">
        <v>0.5</v>
      </c>
      <c r="Q79" s="65">
        <f t="shared" si="36"/>
        <v>0.24300000000000002</v>
      </c>
      <c r="R79" s="66">
        <v>10</v>
      </c>
      <c r="S79" s="111">
        <f t="shared" si="37"/>
        <v>597.78000000000009</v>
      </c>
      <c r="T79" s="112">
        <f t="shared" si="46"/>
        <v>0</v>
      </c>
      <c r="U79" s="86">
        <f t="shared" si="47"/>
        <v>0</v>
      </c>
      <c r="V79" s="64">
        <v>0.1</v>
      </c>
      <c r="W79" s="86">
        <f t="shared" si="38"/>
        <v>0</v>
      </c>
      <c r="X79" s="87">
        <f t="shared" si="39"/>
        <v>0</v>
      </c>
      <c r="Y79" s="70">
        <v>112</v>
      </c>
      <c r="Z79" s="84">
        <f t="shared" si="40"/>
        <v>4.3373214285714292</v>
      </c>
      <c r="AA79" s="113">
        <f>'AGUSTUS 2019'!F79</f>
        <v>0</v>
      </c>
      <c r="AB79" s="114">
        <f t="shared" si="41"/>
        <v>0</v>
      </c>
      <c r="AC79" s="114">
        <f t="shared" si="42"/>
        <v>0</v>
      </c>
      <c r="AD79" s="86">
        <f t="shared" si="43"/>
        <v>0</v>
      </c>
      <c r="AE79" s="86" t="e">
        <f>AD79-#REF!</f>
        <v>#REF!</v>
      </c>
      <c r="AF79" s="85" t="s">
        <v>61</v>
      </c>
      <c r="AG79" s="85" t="s">
        <v>30</v>
      </c>
      <c r="AH79" s="84">
        <v>0.3</v>
      </c>
      <c r="AI79" s="84">
        <v>1.25</v>
      </c>
      <c r="AJ79" s="84">
        <v>1.2</v>
      </c>
      <c r="AK79" s="66">
        <v>1</v>
      </c>
      <c r="AL79" s="85" t="str">
        <f t="shared" si="44"/>
        <v>VA 0,3 KA 1,25 KDS 1,2 FKPA 1</v>
      </c>
      <c r="AM79" s="115">
        <f t="shared" si="45"/>
        <v>0</v>
      </c>
    </row>
    <row r="80" spans="1:39" x14ac:dyDescent="0.25">
      <c r="A80" s="81">
        <v>72</v>
      </c>
      <c r="B80" s="76"/>
      <c r="C80" s="76"/>
      <c r="D80" s="105" t="s">
        <v>244</v>
      </c>
      <c r="E80" s="100" t="s">
        <v>178</v>
      </c>
      <c r="F80" s="100" t="s">
        <v>179</v>
      </c>
      <c r="G80" s="100" t="s">
        <v>79</v>
      </c>
      <c r="H80" s="68">
        <v>246</v>
      </c>
      <c r="I80" s="64">
        <v>1</v>
      </c>
      <c r="J80" s="64">
        <v>1</v>
      </c>
      <c r="K80" s="64">
        <v>0.8</v>
      </c>
      <c r="L80" s="64">
        <v>1</v>
      </c>
      <c r="M80" s="64">
        <v>0.3</v>
      </c>
      <c r="N80" s="64">
        <v>1.25</v>
      </c>
      <c r="O80" s="64">
        <v>1.2</v>
      </c>
      <c r="P80" s="64">
        <v>0.5</v>
      </c>
      <c r="Q80" s="65">
        <f t="shared" si="36"/>
        <v>0.18</v>
      </c>
      <c r="R80" s="66">
        <v>14.5</v>
      </c>
      <c r="S80" s="111">
        <f t="shared" si="37"/>
        <v>642.06000000000006</v>
      </c>
      <c r="T80" s="112">
        <f t="shared" si="46"/>
        <v>0</v>
      </c>
      <c r="U80" s="86">
        <f t="shared" si="47"/>
        <v>0</v>
      </c>
      <c r="V80" s="64">
        <v>0.1</v>
      </c>
      <c r="W80" s="86">
        <f t="shared" si="38"/>
        <v>0</v>
      </c>
      <c r="X80" s="87">
        <f t="shared" si="39"/>
        <v>0</v>
      </c>
      <c r="Y80" s="70">
        <v>112</v>
      </c>
      <c r="Z80" s="84">
        <f t="shared" si="40"/>
        <v>4.732678571428572</v>
      </c>
      <c r="AA80" s="113">
        <f>'AGUSTUS 2019'!F80</f>
        <v>0</v>
      </c>
      <c r="AB80" s="114">
        <f t="shared" si="41"/>
        <v>0</v>
      </c>
      <c r="AC80" s="114">
        <f t="shared" si="42"/>
        <v>0</v>
      </c>
      <c r="AD80" s="86">
        <f t="shared" si="43"/>
        <v>0</v>
      </c>
      <c r="AE80" s="86" t="e">
        <f>AD80-#REF!</f>
        <v>#REF!</v>
      </c>
      <c r="AF80" s="85" t="s">
        <v>61</v>
      </c>
      <c r="AG80" s="85" t="s">
        <v>30</v>
      </c>
      <c r="AH80" s="84">
        <v>0.3</v>
      </c>
      <c r="AI80" s="84">
        <v>1.25</v>
      </c>
      <c r="AJ80" s="84">
        <v>1.2</v>
      </c>
      <c r="AK80" s="66">
        <v>1</v>
      </c>
      <c r="AL80" s="85" t="str">
        <f t="shared" si="44"/>
        <v>VA 0,3 KA 1,25 KDS 1,2 FKPA 1</v>
      </c>
      <c r="AM80" s="115">
        <f t="shared" si="45"/>
        <v>0</v>
      </c>
    </row>
    <row r="81" spans="1:39" x14ac:dyDescent="0.25">
      <c r="A81" s="81">
        <v>73</v>
      </c>
      <c r="B81" s="76"/>
      <c r="C81" s="76"/>
      <c r="D81" s="105" t="s">
        <v>245</v>
      </c>
      <c r="E81" s="100" t="s">
        <v>180</v>
      </c>
      <c r="F81" s="100" t="s">
        <v>181</v>
      </c>
      <c r="G81" s="100" t="s">
        <v>88</v>
      </c>
      <c r="H81" s="68">
        <v>133</v>
      </c>
      <c r="I81" s="64">
        <v>1</v>
      </c>
      <c r="J81" s="64">
        <v>2</v>
      </c>
      <c r="K81" s="64">
        <v>1</v>
      </c>
      <c r="L81" s="64">
        <v>1</v>
      </c>
      <c r="M81" s="64">
        <v>0.3</v>
      </c>
      <c r="N81" s="64">
        <v>1.25</v>
      </c>
      <c r="O81" s="64">
        <v>1.2</v>
      </c>
      <c r="P81" s="64">
        <v>1</v>
      </c>
      <c r="Q81" s="65">
        <f t="shared" si="36"/>
        <v>0.89999999999999991</v>
      </c>
      <c r="R81" s="66">
        <v>4.4000000000000004</v>
      </c>
      <c r="S81" s="111">
        <f t="shared" si="37"/>
        <v>526.67999999999995</v>
      </c>
      <c r="T81" s="112">
        <f t="shared" si="46"/>
        <v>0</v>
      </c>
      <c r="U81" s="86">
        <f t="shared" si="47"/>
        <v>0</v>
      </c>
      <c r="V81" s="64">
        <v>0.1</v>
      </c>
      <c r="W81" s="86">
        <f t="shared" si="38"/>
        <v>0</v>
      </c>
      <c r="X81" s="87">
        <f t="shared" si="39"/>
        <v>0</v>
      </c>
      <c r="Y81" s="70">
        <v>112</v>
      </c>
      <c r="Z81" s="84">
        <f t="shared" si="40"/>
        <v>3.7024999999999997</v>
      </c>
      <c r="AA81" s="113">
        <f>'AGUSTUS 2019'!F81</f>
        <v>0</v>
      </c>
      <c r="AB81" s="114">
        <f t="shared" si="41"/>
        <v>0</v>
      </c>
      <c r="AC81" s="114">
        <f t="shared" si="42"/>
        <v>0</v>
      </c>
      <c r="AD81" s="86">
        <f t="shared" si="43"/>
        <v>0</v>
      </c>
      <c r="AE81" s="86" t="e">
        <f>AD81-#REF!</f>
        <v>#REF!</v>
      </c>
      <c r="AF81" s="85" t="s">
        <v>61</v>
      </c>
      <c r="AG81" s="85" t="s">
        <v>30</v>
      </c>
      <c r="AH81" s="84">
        <v>0.3</v>
      </c>
      <c r="AI81" s="84">
        <v>1.25</v>
      </c>
      <c r="AJ81" s="84">
        <v>1.2</v>
      </c>
      <c r="AK81" s="66">
        <v>1</v>
      </c>
      <c r="AL81" s="85" t="str">
        <f t="shared" si="44"/>
        <v>VA 0,3 KA 1,25 KDS 1,2 FKPA 1</v>
      </c>
      <c r="AM81" s="115">
        <f t="shared" si="45"/>
        <v>0</v>
      </c>
    </row>
    <row r="82" spans="1:39" x14ac:dyDescent="0.25">
      <c r="A82" s="81">
        <v>74</v>
      </c>
      <c r="B82" s="76"/>
      <c r="C82" s="76"/>
      <c r="D82" s="105" t="s">
        <v>246</v>
      </c>
      <c r="E82" s="100" t="s">
        <v>182</v>
      </c>
      <c r="F82" s="100" t="s">
        <v>183</v>
      </c>
      <c r="G82" s="100" t="s">
        <v>88</v>
      </c>
      <c r="H82" s="68">
        <v>133</v>
      </c>
      <c r="I82" s="64">
        <v>1</v>
      </c>
      <c r="J82" s="64">
        <v>2</v>
      </c>
      <c r="K82" s="64">
        <v>0.9</v>
      </c>
      <c r="L82" s="64">
        <v>1</v>
      </c>
      <c r="M82" s="64">
        <v>0.45</v>
      </c>
      <c r="N82" s="64">
        <v>1.25</v>
      </c>
      <c r="O82" s="64">
        <v>1.2</v>
      </c>
      <c r="P82" s="64">
        <v>0.5</v>
      </c>
      <c r="Q82" s="65">
        <f t="shared" si="36"/>
        <v>0.60750000000000004</v>
      </c>
      <c r="R82" s="66">
        <v>6.3</v>
      </c>
      <c r="S82" s="111">
        <f t="shared" si="37"/>
        <v>509.02424999999999</v>
      </c>
      <c r="T82" s="112">
        <f t="shared" si="46"/>
        <v>0</v>
      </c>
      <c r="U82" s="86">
        <f t="shared" si="47"/>
        <v>0</v>
      </c>
      <c r="V82" s="64">
        <v>0.1</v>
      </c>
      <c r="W82" s="86">
        <f t="shared" si="38"/>
        <v>0</v>
      </c>
      <c r="X82" s="87">
        <f t="shared" si="39"/>
        <v>0</v>
      </c>
      <c r="Y82" s="70">
        <v>112</v>
      </c>
      <c r="Z82" s="84">
        <f t="shared" si="40"/>
        <v>3.5448593749999997</v>
      </c>
      <c r="AA82" s="113">
        <f>'AGUSTUS 2019'!F82</f>
        <v>0</v>
      </c>
      <c r="AB82" s="114">
        <f t="shared" si="41"/>
        <v>0</v>
      </c>
      <c r="AC82" s="114">
        <f t="shared" si="42"/>
        <v>0</v>
      </c>
      <c r="AD82" s="86">
        <f t="shared" si="43"/>
        <v>0</v>
      </c>
      <c r="AE82" s="86" t="e">
        <f>AD82-#REF!</f>
        <v>#REF!</v>
      </c>
      <c r="AF82" s="85" t="s">
        <v>61</v>
      </c>
      <c r="AG82" s="85" t="s">
        <v>30</v>
      </c>
      <c r="AH82" s="84">
        <v>0.3</v>
      </c>
      <c r="AI82" s="84">
        <v>1.25</v>
      </c>
      <c r="AJ82" s="84">
        <v>1.2</v>
      </c>
      <c r="AK82" s="66">
        <v>1</v>
      </c>
      <c r="AL82" s="85" t="str">
        <f t="shared" si="44"/>
        <v>VA 0,3 KA 1,25 KDS 1,2 FKPA 1</v>
      </c>
      <c r="AM82" s="115">
        <f t="shared" si="45"/>
        <v>0</v>
      </c>
    </row>
    <row r="83" spans="1:39" x14ac:dyDescent="0.25">
      <c r="A83" s="81">
        <v>75</v>
      </c>
      <c r="B83" s="76"/>
      <c r="C83" s="76"/>
      <c r="D83" s="105" t="s">
        <v>247</v>
      </c>
      <c r="E83" s="100" t="s">
        <v>184</v>
      </c>
      <c r="F83" s="100" t="s">
        <v>185</v>
      </c>
      <c r="G83" s="100" t="s">
        <v>82</v>
      </c>
      <c r="H83" s="68">
        <v>246</v>
      </c>
      <c r="I83" s="64">
        <v>1</v>
      </c>
      <c r="J83" s="64">
        <v>2</v>
      </c>
      <c r="K83" s="64">
        <v>0.9</v>
      </c>
      <c r="L83" s="64">
        <v>1</v>
      </c>
      <c r="M83" s="64">
        <v>0.3</v>
      </c>
      <c r="N83" s="64">
        <v>0.8</v>
      </c>
      <c r="O83" s="64">
        <v>1</v>
      </c>
      <c r="P83" s="64">
        <v>1</v>
      </c>
      <c r="Q83" s="65">
        <f t="shared" si="36"/>
        <v>0.43200000000000005</v>
      </c>
      <c r="R83" s="66">
        <v>5.4</v>
      </c>
      <c r="S83" s="111">
        <f t="shared" si="37"/>
        <v>573.86880000000008</v>
      </c>
      <c r="T83" s="112">
        <f t="shared" si="46"/>
        <v>0</v>
      </c>
      <c r="U83" s="86">
        <f t="shared" si="47"/>
        <v>0</v>
      </c>
      <c r="V83" s="64">
        <v>0.1</v>
      </c>
      <c r="W83" s="86">
        <f t="shared" si="38"/>
        <v>0</v>
      </c>
      <c r="X83" s="87">
        <f t="shared" si="39"/>
        <v>0</v>
      </c>
      <c r="Y83" s="70">
        <v>112</v>
      </c>
      <c r="Z83" s="84">
        <f t="shared" si="40"/>
        <v>4.1238285714285725</v>
      </c>
      <c r="AA83" s="113">
        <f>'AGUSTUS 2019'!F83</f>
        <v>0</v>
      </c>
      <c r="AB83" s="114">
        <f t="shared" si="41"/>
        <v>0</v>
      </c>
      <c r="AC83" s="114">
        <f t="shared" si="42"/>
        <v>0</v>
      </c>
      <c r="AD83" s="86">
        <f t="shared" si="43"/>
        <v>0</v>
      </c>
      <c r="AE83" s="86" t="e">
        <f>AD83-#REF!</f>
        <v>#REF!</v>
      </c>
      <c r="AF83" s="85" t="s">
        <v>61</v>
      </c>
      <c r="AG83" s="85" t="s">
        <v>30</v>
      </c>
      <c r="AH83" s="84">
        <v>0.3</v>
      </c>
      <c r="AI83" s="84">
        <v>1.25</v>
      </c>
      <c r="AJ83" s="84">
        <v>1.2</v>
      </c>
      <c r="AK83" s="66">
        <v>1</v>
      </c>
      <c r="AL83" s="85" t="str">
        <f t="shared" si="44"/>
        <v>VA 0,3 KA 1,25 KDS 1,2 FKPA 1</v>
      </c>
      <c r="AM83" s="115">
        <f t="shared" si="45"/>
        <v>0</v>
      </c>
    </row>
    <row r="84" spans="1:39" x14ac:dyDescent="0.25">
      <c r="A84" s="81">
        <v>76</v>
      </c>
      <c r="B84" s="76"/>
      <c r="C84" s="76"/>
      <c r="D84" s="105" t="s">
        <v>248</v>
      </c>
      <c r="E84" s="100" t="s">
        <v>186</v>
      </c>
      <c r="F84" s="100" t="s">
        <v>187</v>
      </c>
      <c r="G84" s="100" t="s">
        <v>82</v>
      </c>
      <c r="H84" s="68">
        <v>246</v>
      </c>
      <c r="I84" s="64">
        <v>1</v>
      </c>
      <c r="J84" s="64">
        <v>1</v>
      </c>
      <c r="K84" s="64">
        <v>0.9</v>
      </c>
      <c r="L84" s="64">
        <v>1</v>
      </c>
      <c r="M84" s="64">
        <v>0.3</v>
      </c>
      <c r="N84" s="64">
        <v>0.8</v>
      </c>
      <c r="O84" s="64">
        <v>1</v>
      </c>
      <c r="P84" s="64">
        <v>1</v>
      </c>
      <c r="Q84" s="65">
        <f t="shared" ref="Q84:Q90" si="48">J84*K84*L84*M84*N84*O84*P84</f>
        <v>0.21600000000000003</v>
      </c>
      <c r="R84" s="66">
        <v>101</v>
      </c>
      <c r="S84" s="111">
        <f t="shared" ref="S84:S90" si="49">H84*I84*Q84*R84</f>
        <v>5366.7359999999999</v>
      </c>
      <c r="T84" s="112">
        <f t="shared" ref="T84:T90" si="50">AA84</f>
        <v>0</v>
      </c>
      <c r="U84" s="86">
        <f t="shared" ref="U84:U90" si="51">S84*T84</f>
        <v>0</v>
      </c>
      <c r="V84" s="64">
        <v>0.1</v>
      </c>
      <c r="W84" s="86">
        <f t="shared" ref="W84:W90" si="52">U84*V84</f>
        <v>0</v>
      </c>
      <c r="X84" s="87">
        <f t="shared" ref="X84:X90" si="53">T84*11</f>
        <v>0</v>
      </c>
      <c r="Y84" s="70">
        <v>112</v>
      </c>
      <c r="Z84" s="84">
        <f t="shared" ref="Z84:Z90" si="54">IFERROR(S84/Y84-1,0)</f>
        <v>46.917285714285711</v>
      </c>
      <c r="AA84" s="113">
        <f>'AGUSTUS 2019'!F84</f>
        <v>0</v>
      </c>
      <c r="AB84" s="114">
        <f t="shared" ref="AB84:AB90" si="55">ROUNDUP(AD84,-1)</f>
        <v>0</v>
      </c>
      <c r="AC84" s="114">
        <f t="shared" si="42"/>
        <v>0</v>
      </c>
      <c r="AD84" s="86">
        <f t="shared" ref="AD84:AD90" si="56">S84*AA84*V84</f>
        <v>0</v>
      </c>
      <c r="AE84" s="86" t="e">
        <f>AD84-#REF!</f>
        <v>#REF!</v>
      </c>
      <c r="AF84" s="85" t="s">
        <v>61</v>
      </c>
      <c r="AG84" s="85" t="s">
        <v>30</v>
      </c>
      <c r="AH84" s="84">
        <v>0.3</v>
      </c>
      <c r="AI84" s="84">
        <v>1.25</v>
      </c>
      <c r="AJ84" s="84">
        <v>1.2</v>
      </c>
      <c r="AK84" s="66">
        <v>1</v>
      </c>
      <c r="AL84" s="85" t="str">
        <f t="shared" ref="AL84:AL90" si="57">CONCATENATE("VA ",AH84," KA ",AI84," KDS ",AJ84," FKPA ",AK84)</f>
        <v>VA 0,3 KA 1,25 KDS 1,2 FKPA 1</v>
      </c>
      <c r="AM84" s="115">
        <f t="shared" ref="AM84:AM90" si="58">AC84</f>
        <v>0</v>
      </c>
    </row>
    <row r="85" spans="1:39" x14ac:dyDescent="0.25">
      <c r="A85" s="81">
        <v>77</v>
      </c>
      <c r="B85" s="76"/>
      <c r="C85" s="76"/>
      <c r="D85" s="105" t="s">
        <v>249</v>
      </c>
      <c r="E85" s="100" t="s">
        <v>188</v>
      </c>
      <c r="F85" s="100" t="s">
        <v>189</v>
      </c>
      <c r="G85" s="100" t="s">
        <v>167</v>
      </c>
      <c r="H85" s="68">
        <v>246</v>
      </c>
      <c r="I85" s="64">
        <v>1</v>
      </c>
      <c r="J85" s="64">
        <v>2</v>
      </c>
      <c r="K85" s="64">
        <v>1</v>
      </c>
      <c r="L85" s="64">
        <v>1</v>
      </c>
      <c r="M85" s="64">
        <v>0.3</v>
      </c>
      <c r="N85" s="64">
        <v>1.25</v>
      </c>
      <c r="O85" s="64">
        <v>1</v>
      </c>
      <c r="P85" s="64">
        <v>1</v>
      </c>
      <c r="Q85" s="65">
        <f t="shared" si="48"/>
        <v>0.75</v>
      </c>
      <c r="R85" s="66">
        <v>6.5</v>
      </c>
      <c r="S85" s="111">
        <f t="shared" si="49"/>
        <v>1199.25</v>
      </c>
      <c r="T85" s="112">
        <f t="shared" si="50"/>
        <v>0</v>
      </c>
      <c r="U85" s="86">
        <f t="shared" si="51"/>
        <v>0</v>
      </c>
      <c r="V85" s="64">
        <v>0.1</v>
      </c>
      <c r="W85" s="86">
        <f t="shared" si="52"/>
        <v>0</v>
      </c>
      <c r="X85" s="87">
        <f t="shared" si="53"/>
        <v>0</v>
      </c>
      <c r="Y85" s="70">
        <v>112</v>
      </c>
      <c r="Z85" s="84">
        <f t="shared" si="54"/>
        <v>9.7075892857142865</v>
      </c>
      <c r="AA85" s="113">
        <f>'AGUSTUS 2019'!F85</f>
        <v>0</v>
      </c>
      <c r="AB85" s="114">
        <f t="shared" si="55"/>
        <v>0</v>
      </c>
      <c r="AC85" s="114">
        <f t="shared" si="42"/>
        <v>0</v>
      </c>
      <c r="AD85" s="86">
        <f t="shared" si="56"/>
        <v>0</v>
      </c>
      <c r="AE85" s="86" t="e">
        <f>AD85-#REF!</f>
        <v>#REF!</v>
      </c>
      <c r="AF85" s="85" t="s">
        <v>61</v>
      </c>
      <c r="AG85" s="85" t="s">
        <v>30</v>
      </c>
      <c r="AH85" s="84">
        <v>0.3</v>
      </c>
      <c r="AI85" s="84">
        <v>1.25</v>
      </c>
      <c r="AJ85" s="84">
        <v>1.2</v>
      </c>
      <c r="AK85" s="66">
        <v>1</v>
      </c>
      <c r="AL85" s="85" t="str">
        <f t="shared" si="57"/>
        <v>VA 0,3 KA 1,25 KDS 1,2 FKPA 1</v>
      </c>
      <c r="AM85" s="115">
        <f t="shared" si="58"/>
        <v>0</v>
      </c>
    </row>
    <row r="86" spans="1:39" x14ac:dyDescent="0.25">
      <c r="A86" s="81">
        <v>78</v>
      </c>
      <c r="B86" s="76"/>
      <c r="C86" s="76"/>
      <c r="D86" s="105" t="s">
        <v>250</v>
      </c>
      <c r="E86" s="100" t="s">
        <v>49</v>
      </c>
      <c r="F86" s="100" t="s">
        <v>195</v>
      </c>
      <c r="G86" s="100" t="s">
        <v>79</v>
      </c>
      <c r="H86" s="68">
        <v>133</v>
      </c>
      <c r="I86" s="64">
        <v>1</v>
      </c>
      <c r="J86" s="64">
        <v>2</v>
      </c>
      <c r="K86" s="64">
        <v>1</v>
      </c>
      <c r="L86" s="64">
        <v>1</v>
      </c>
      <c r="M86" s="64">
        <v>0.3</v>
      </c>
      <c r="N86" s="64">
        <v>0.9</v>
      </c>
      <c r="O86" s="64">
        <v>1.2</v>
      </c>
      <c r="P86" s="64">
        <v>1</v>
      </c>
      <c r="Q86" s="65">
        <f t="shared" si="48"/>
        <v>0.64800000000000002</v>
      </c>
      <c r="R86" s="66">
        <v>10</v>
      </c>
      <c r="S86" s="111">
        <f t="shared" si="49"/>
        <v>861.83999999999992</v>
      </c>
      <c r="T86" s="112">
        <f t="shared" si="50"/>
        <v>0</v>
      </c>
      <c r="U86" s="86">
        <f t="shared" si="51"/>
        <v>0</v>
      </c>
      <c r="V86" s="64">
        <v>0.1</v>
      </c>
      <c r="W86" s="86">
        <f t="shared" si="52"/>
        <v>0</v>
      </c>
      <c r="X86" s="87">
        <f t="shared" si="53"/>
        <v>0</v>
      </c>
      <c r="Y86" s="70">
        <v>112</v>
      </c>
      <c r="Z86" s="84">
        <f t="shared" si="54"/>
        <v>6.6949999999999994</v>
      </c>
      <c r="AA86" s="113">
        <f>'AGUSTUS 2019'!F86</f>
        <v>0</v>
      </c>
      <c r="AB86" s="114">
        <f t="shared" si="55"/>
        <v>0</v>
      </c>
      <c r="AC86" s="114">
        <f t="shared" si="42"/>
        <v>0</v>
      </c>
      <c r="AD86" s="86">
        <f t="shared" si="56"/>
        <v>0</v>
      </c>
      <c r="AE86" s="86" t="e">
        <f>AD86-#REF!</f>
        <v>#REF!</v>
      </c>
      <c r="AF86" s="85" t="s">
        <v>61</v>
      </c>
      <c r="AG86" s="85" t="s">
        <v>30</v>
      </c>
      <c r="AH86" s="84">
        <v>0.3</v>
      </c>
      <c r="AI86" s="84">
        <v>1.25</v>
      </c>
      <c r="AJ86" s="84">
        <v>1.2</v>
      </c>
      <c r="AK86" s="66">
        <v>1</v>
      </c>
      <c r="AL86" s="85" t="str">
        <f t="shared" si="57"/>
        <v>VA 0,3 KA 1,25 KDS 1,2 FKPA 1</v>
      </c>
      <c r="AM86" s="115">
        <f t="shared" si="58"/>
        <v>0</v>
      </c>
    </row>
    <row r="87" spans="1:39" x14ac:dyDescent="0.25">
      <c r="A87" s="81">
        <v>79</v>
      </c>
      <c r="B87" s="76"/>
      <c r="C87" s="76"/>
      <c r="D87" s="105" t="s">
        <v>251</v>
      </c>
      <c r="E87" s="100" t="s">
        <v>196</v>
      </c>
      <c r="F87" s="100" t="s">
        <v>197</v>
      </c>
      <c r="G87" s="100" t="s">
        <v>116</v>
      </c>
      <c r="H87" s="68">
        <v>133</v>
      </c>
      <c r="I87" s="64">
        <v>1</v>
      </c>
      <c r="J87" s="64">
        <v>2</v>
      </c>
      <c r="K87" s="64">
        <v>1</v>
      </c>
      <c r="L87" s="64">
        <v>1</v>
      </c>
      <c r="M87" s="64">
        <v>0.3</v>
      </c>
      <c r="N87" s="64">
        <v>1.25</v>
      </c>
      <c r="O87" s="64">
        <v>1.2</v>
      </c>
      <c r="P87" s="64">
        <v>0.5</v>
      </c>
      <c r="Q87" s="65">
        <f t="shared" si="48"/>
        <v>0.44999999999999996</v>
      </c>
      <c r="R87" s="66">
        <v>31</v>
      </c>
      <c r="S87" s="111">
        <f t="shared" si="49"/>
        <v>1855.35</v>
      </c>
      <c r="T87" s="112">
        <f t="shared" si="50"/>
        <v>0</v>
      </c>
      <c r="U87" s="86">
        <f t="shared" si="51"/>
        <v>0</v>
      </c>
      <c r="V87" s="64">
        <v>0.1</v>
      </c>
      <c r="W87" s="86">
        <f t="shared" si="52"/>
        <v>0</v>
      </c>
      <c r="X87" s="87">
        <f t="shared" si="53"/>
        <v>0</v>
      </c>
      <c r="Y87" s="70">
        <v>112</v>
      </c>
      <c r="Z87" s="84">
        <f t="shared" si="54"/>
        <v>15.565625000000001</v>
      </c>
      <c r="AA87" s="113">
        <f>'AGUSTUS 2019'!F87</f>
        <v>0</v>
      </c>
      <c r="AB87" s="114">
        <f t="shared" si="55"/>
        <v>0</v>
      </c>
      <c r="AC87" s="114">
        <f t="shared" si="42"/>
        <v>0</v>
      </c>
      <c r="AD87" s="86">
        <f t="shared" si="56"/>
        <v>0</v>
      </c>
      <c r="AE87" s="86" t="e">
        <f>AD87-#REF!</f>
        <v>#REF!</v>
      </c>
      <c r="AF87" s="85" t="s">
        <v>61</v>
      </c>
      <c r="AG87" s="85" t="s">
        <v>30</v>
      </c>
      <c r="AH87" s="84">
        <v>0.3</v>
      </c>
      <c r="AI87" s="84">
        <v>1.25</v>
      </c>
      <c r="AJ87" s="84">
        <v>1.2</v>
      </c>
      <c r="AK87" s="66">
        <v>1</v>
      </c>
      <c r="AL87" s="85" t="str">
        <f t="shared" si="57"/>
        <v>VA 0,3 KA 1,25 KDS 1,2 FKPA 1</v>
      </c>
      <c r="AM87" s="115">
        <f t="shared" si="58"/>
        <v>0</v>
      </c>
    </row>
    <row r="88" spans="1:39" x14ac:dyDescent="0.25">
      <c r="A88" s="81">
        <v>80</v>
      </c>
      <c r="B88" s="76"/>
      <c r="C88" s="76"/>
      <c r="D88" s="105" t="s">
        <v>252</v>
      </c>
      <c r="E88" s="100" t="s">
        <v>198</v>
      </c>
      <c r="F88" s="100" t="s">
        <v>199</v>
      </c>
      <c r="G88" s="100" t="s">
        <v>200</v>
      </c>
      <c r="H88" s="68">
        <v>133</v>
      </c>
      <c r="I88" s="64">
        <v>1</v>
      </c>
      <c r="J88" s="64">
        <v>2</v>
      </c>
      <c r="K88" s="64">
        <v>1</v>
      </c>
      <c r="L88" s="64">
        <v>1</v>
      </c>
      <c r="M88" s="64">
        <v>0.3</v>
      </c>
      <c r="N88" s="64">
        <v>1.25</v>
      </c>
      <c r="O88" s="64">
        <v>1.2</v>
      </c>
      <c r="P88" s="64">
        <v>1</v>
      </c>
      <c r="Q88" s="65">
        <f t="shared" si="48"/>
        <v>0.89999999999999991</v>
      </c>
      <c r="R88" s="66">
        <v>4.4000000000000004</v>
      </c>
      <c r="S88" s="111">
        <f t="shared" si="49"/>
        <v>526.67999999999995</v>
      </c>
      <c r="T88" s="112">
        <f t="shared" si="50"/>
        <v>0</v>
      </c>
      <c r="U88" s="86">
        <f t="shared" si="51"/>
        <v>0</v>
      </c>
      <c r="V88" s="64">
        <v>0.1</v>
      </c>
      <c r="W88" s="86">
        <f t="shared" si="52"/>
        <v>0</v>
      </c>
      <c r="X88" s="87">
        <f t="shared" si="53"/>
        <v>0</v>
      </c>
      <c r="Y88" s="70">
        <v>112</v>
      </c>
      <c r="Z88" s="84">
        <f t="shared" si="54"/>
        <v>3.7024999999999997</v>
      </c>
      <c r="AA88" s="113">
        <f>'AGUSTUS 2019'!F88</f>
        <v>0</v>
      </c>
      <c r="AB88" s="114">
        <f t="shared" si="55"/>
        <v>0</v>
      </c>
      <c r="AC88" s="114">
        <f t="shared" si="42"/>
        <v>0</v>
      </c>
      <c r="AD88" s="86">
        <f t="shared" si="56"/>
        <v>0</v>
      </c>
      <c r="AE88" s="86" t="e">
        <f>AD88-#REF!</f>
        <v>#REF!</v>
      </c>
      <c r="AF88" s="85" t="s">
        <v>61</v>
      </c>
      <c r="AG88" s="85" t="s">
        <v>30</v>
      </c>
      <c r="AH88" s="84">
        <v>0.3</v>
      </c>
      <c r="AI88" s="84">
        <v>1.25</v>
      </c>
      <c r="AJ88" s="84">
        <v>1.2</v>
      </c>
      <c r="AK88" s="66">
        <v>1</v>
      </c>
      <c r="AL88" s="85" t="str">
        <f t="shared" si="57"/>
        <v>VA 0,3 KA 1,25 KDS 1,2 FKPA 1</v>
      </c>
      <c r="AM88" s="115">
        <f t="shared" si="58"/>
        <v>0</v>
      </c>
    </row>
    <row r="89" spans="1:39" x14ac:dyDescent="0.25">
      <c r="A89" s="81">
        <v>81</v>
      </c>
      <c r="B89" s="76"/>
      <c r="C89" s="76"/>
      <c r="D89" s="105" t="s">
        <v>253</v>
      </c>
      <c r="E89" s="100" t="s">
        <v>201</v>
      </c>
      <c r="F89" s="100" t="s">
        <v>202</v>
      </c>
      <c r="G89" s="100" t="s">
        <v>88</v>
      </c>
      <c r="H89" s="68">
        <v>246</v>
      </c>
      <c r="I89" s="64">
        <v>1</v>
      </c>
      <c r="J89" s="64">
        <v>2</v>
      </c>
      <c r="K89" s="64">
        <v>1</v>
      </c>
      <c r="L89" s="64">
        <v>1</v>
      </c>
      <c r="M89" s="64">
        <v>0.3</v>
      </c>
      <c r="N89" s="64">
        <v>1.25</v>
      </c>
      <c r="O89" s="64">
        <v>1</v>
      </c>
      <c r="P89" s="64">
        <v>0.5</v>
      </c>
      <c r="Q89" s="65">
        <f t="shared" si="48"/>
        <v>0.375</v>
      </c>
      <c r="R89" s="66">
        <v>122</v>
      </c>
      <c r="S89" s="111">
        <f t="shared" si="49"/>
        <v>11254.5</v>
      </c>
      <c r="T89" s="112">
        <f t="shared" si="50"/>
        <v>0</v>
      </c>
      <c r="U89" s="86">
        <f t="shared" si="51"/>
        <v>0</v>
      </c>
      <c r="V89" s="64">
        <v>0.1</v>
      </c>
      <c r="W89" s="86">
        <f t="shared" si="52"/>
        <v>0</v>
      </c>
      <c r="X89" s="87">
        <f t="shared" si="53"/>
        <v>0</v>
      </c>
      <c r="Y89" s="70">
        <v>112</v>
      </c>
      <c r="Z89" s="84">
        <f t="shared" si="54"/>
        <v>99.486607142857139</v>
      </c>
      <c r="AA89" s="113">
        <f>'AGUSTUS 2019'!F89</f>
        <v>0</v>
      </c>
      <c r="AB89" s="114">
        <f t="shared" si="55"/>
        <v>0</v>
      </c>
      <c r="AC89" s="114">
        <f t="shared" si="42"/>
        <v>0</v>
      </c>
      <c r="AD89" s="86">
        <f t="shared" si="56"/>
        <v>0</v>
      </c>
      <c r="AE89" s="86" t="e">
        <f>AD89-#REF!</f>
        <v>#REF!</v>
      </c>
      <c r="AF89" s="85" t="s">
        <v>61</v>
      </c>
      <c r="AG89" s="85" t="s">
        <v>30</v>
      </c>
      <c r="AH89" s="84">
        <v>0.3</v>
      </c>
      <c r="AI89" s="84">
        <v>1.25</v>
      </c>
      <c r="AJ89" s="84">
        <v>1.2</v>
      </c>
      <c r="AK89" s="66">
        <v>1</v>
      </c>
      <c r="AL89" s="85" t="str">
        <f t="shared" si="57"/>
        <v>VA 0,3 KA 1,25 KDS 1,2 FKPA 1</v>
      </c>
      <c r="AM89" s="115">
        <f t="shared" si="58"/>
        <v>0</v>
      </c>
    </row>
    <row r="90" spans="1:39" x14ac:dyDescent="0.25">
      <c r="A90" s="81">
        <v>82</v>
      </c>
      <c r="B90" s="76"/>
      <c r="C90" s="76"/>
      <c r="D90" s="105" t="s">
        <v>254</v>
      </c>
      <c r="E90" s="131" t="s">
        <v>190</v>
      </c>
      <c r="F90" s="100" t="s">
        <v>134</v>
      </c>
      <c r="G90" s="100" t="s">
        <v>102</v>
      </c>
      <c r="H90" s="68">
        <v>246</v>
      </c>
      <c r="I90" s="64">
        <v>1</v>
      </c>
      <c r="J90" s="64">
        <v>2</v>
      </c>
      <c r="K90" s="64">
        <v>0.9</v>
      </c>
      <c r="L90" s="64">
        <v>1</v>
      </c>
      <c r="M90" s="64">
        <v>0.3</v>
      </c>
      <c r="N90" s="64">
        <v>0.8</v>
      </c>
      <c r="O90" s="64">
        <v>0.8</v>
      </c>
      <c r="P90" s="64">
        <v>1</v>
      </c>
      <c r="Q90" s="65">
        <f t="shared" si="48"/>
        <v>0.34560000000000007</v>
      </c>
      <c r="R90" s="66">
        <v>6.3</v>
      </c>
      <c r="S90" s="111">
        <f t="shared" si="49"/>
        <v>535.61088000000007</v>
      </c>
      <c r="T90" s="112">
        <f t="shared" si="50"/>
        <v>0</v>
      </c>
      <c r="U90" s="86">
        <f t="shared" si="51"/>
        <v>0</v>
      </c>
      <c r="V90" s="64">
        <v>0.1</v>
      </c>
      <c r="W90" s="86">
        <f t="shared" si="52"/>
        <v>0</v>
      </c>
      <c r="X90" s="87">
        <f t="shared" si="53"/>
        <v>0</v>
      </c>
      <c r="Y90" s="70">
        <v>112</v>
      </c>
      <c r="Z90" s="84">
        <f t="shared" si="54"/>
        <v>3.7822400000000007</v>
      </c>
      <c r="AA90" s="113">
        <f>'AGUSTUS 2019'!F90</f>
        <v>0</v>
      </c>
      <c r="AB90" s="114">
        <f t="shared" si="55"/>
        <v>0</v>
      </c>
      <c r="AC90" s="114">
        <f t="shared" si="42"/>
        <v>0</v>
      </c>
      <c r="AD90" s="86">
        <f t="shared" si="56"/>
        <v>0</v>
      </c>
      <c r="AE90" s="86" t="e">
        <f>AD90-#REF!</f>
        <v>#REF!</v>
      </c>
      <c r="AF90" s="85" t="s">
        <v>61</v>
      </c>
      <c r="AG90" s="85" t="s">
        <v>30</v>
      </c>
      <c r="AH90" s="84">
        <v>0.3</v>
      </c>
      <c r="AI90" s="84">
        <v>1.25</v>
      </c>
      <c r="AJ90" s="84">
        <v>1.2</v>
      </c>
      <c r="AK90" s="66">
        <v>1</v>
      </c>
      <c r="AL90" s="85" t="str">
        <f t="shared" si="57"/>
        <v>VA 0,3 KA 1,25 KDS 1,2 FKPA 1</v>
      </c>
      <c r="AM90" s="115">
        <f t="shared" si="58"/>
        <v>0</v>
      </c>
    </row>
    <row r="91" spans="1:39" x14ac:dyDescent="0.25">
      <c r="A91" s="81">
        <v>83</v>
      </c>
      <c r="B91" s="76"/>
      <c r="C91" s="76"/>
      <c r="D91" s="105" t="s">
        <v>258</v>
      </c>
      <c r="E91" s="100" t="s">
        <v>259</v>
      </c>
      <c r="F91" s="100" t="s">
        <v>260</v>
      </c>
      <c r="G91" s="100" t="s">
        <v>261</v>
      </c>
      <c r="H91" s="68">
        <v>246</v>
      </c>
      <c r="I91" s="64">
        <v>1</v>
      </c>
      <c r="J91" s="64">
        <v>2</v>
      </c>
      <c r="K91" s="64">
        <v>1</v>
      </c>
      <c r="L91" s="64">
        <v>1</v>
      </c>
      <c r="M91" s="64">
        <v>0.3</v>
      </c>
      <c r="N91" s="64">
        <v>0.9</v>
      </c>
      <c r="O91" s="64">
        <v>1.2</v>
      </c>
      <c r="P91" s="64">
        <v>0.5</v>
      </c>
      <c r="Q91" s="65">
        <f t="shared" ref="Q91" si="59">J91*K91*L91*M91*N91*O91*P91</f>
        <v>0.32400000000000001</v>
      </c>
      <c r="R91" s="66">
        <v>6.8</v>
      </c>
      <c r="S91" s="111">
        <f t="shared" ref="S91" si="60">H91*I91*Q91*R91</f>
        <v>541.98720000000003</v>
      </c>
      <c r="T91" s="112">
        <f t="shared" ref="T91" si="61">AA91</f>
        <v>4536</v>
      </c>
      <c r="U91" s="86">
        <f t="shared" ref="U91" si="62">S91*T91</f>
        <v>2458453.9391999999</v>
      </c>
      <c r="V91" s="64">
        <v>0.1</v>
      </c>
      <c r="W91" s="86">
        <f t="shared" ref="W91" si="63">U91*V91</f>
        <v>245845.39392</v>
      </c>
      <c r="X91" s="87">
        <f t="shared" ref="X91" si="64">T91*11</f>
        <v>49896</v>
      </c>
      <c r="Y91" s="70">
        <v>113</v>
      </c>
      <c r="Z91" s="84">
        <f t="shared" ref="Z91" si="65">IFERROR(S91/Y91-1,0)</f>
        <v>3.796346902654868</v>
      </c>
      <c r="AA91" s="113">
        <f>'AGUSTUS 2019'!F91</f>
        <v>4536</v>
      </c>
      <c r="AB91" s="114">
        <f t="shared" ref="AB91" si="66">ROUNDUP(AD91,-1)</f>
        <v>245850</v>
      </c>
      <c r="AC91" s="114">
        <f t="shared" ref="AC91" si="67">CEILING(AB91,50)</f>
        <v>245850</v>
      </c>
      <c r="AD91" s="86">
        <f t="shared" ref="AD91" si="68">S91*AA91*V91</f>
        <v>245845.39392</v>
      </c>
      <c r="AE91" s="86" t="e">
        <f>AD91-#REF!</f>
        <v>#REF!</v>
      </c>
      <c r="AF91" s="85" t="s">
        <v>32</v>
      </c>
      <c r="AG91" s="85" t="s">
        <v>30</v>
      </c>
      <c r="AH91" s="84">
        <v>0.3</v>
      </c>
      <c r="AI91" s="84">
        <v>1.25</v>
      </c>
      <c r="AJ91" s="84">
        <v>1.2</v>
      </c>
      <c r="AK91" s="66">
        <v>2</v>
      </c>
      <c r="AL91" s="85" t="str">
        <f t="shared" ref="AL91" si="69">CONCATENATE("VA ",AH91," KA ",AI91," KDS ",AJ91," FKPA ",AK91)</f>
        <v>VA 0,3 KA 1,25 KDS 1,2 FKPA 2</v>
      </c>
      <c r="AM91" s="115">
        <f t="shared" ref="AM91" si="70">AC91</f>
        <v>245850</v>
      </c>
    </row>
  </sheetData>
  <sortState ref="D9:AM90">
    <sortCondition ref="D9:D90"/>
  </sortState>
  <mergeCells count="3">
    <mergeCell ref="A2:AM2"/>
    <mergeCell ref="A3:AM3"/>
    <mergeCell ref="A4:AM4"/>
  </mergeCells>
  <conditionalFormatting sqref="AH34:AH36">
    <cfRule type="cellIs" dxfId="10" priority="10" operator="lessThan">
      <formula>0</formula>
    </cfRule>
  </conditionalFormatting>
  <conditionalFormatting sqref="AH9:AH33">
    <cfRule type="cellIs" dxfId="9" priority="5" operator="lessThan">
      <formula>0</formula>
    </cfRule>
  </conditionalFormatting>
  <conditionalFormatting sqref="AH59:AH83">
    <cfRule type="cellIs" dxfId="8" priority="4" operator="lessThan">
      <formula>0</formula>
    </cfRule>
  </conditionalFormatting>
  <conditionalFormatting sqref="AH84">
    <cfRule type="cellIs" dxfId="7" priority="3" operator="lessThan">
      <formula>0</formula>
    </cfRule>
  </conditionalFormatting>
  <conditionalFormatting sqref="AH85:AH91">
    <cfRule type="cellIs" dxfId="6" priority="2" operator="lessThan">
      <formula>0</formula>
    </cfRule>
  </conditionalFormatting>
  <pageMargins left="0.19685039370078741" right="0.19685039370078741" top="0.51181102362204722" bottom="0.51181102362204722" header="0.31496062992125984" footer="0.31496062992125984"/>
  <pageSetup paperSize="123" scale="21" fitToHeight="0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  <pageSetUpPr fitToPage="1"/>
  </sheetPr>
  <dimension ref="A1:AQ58"/>
  <sheetViews>
    <sheetView topLeftCell="AF1" zoomScale="45" zoomScaleNormal="45" zoomScaleSheetLayoutView="100" workbookViewId="0">
      <selection activeCell="AQ1" sqref="AQ1:AQ1048576"/>
    </sheetView>
  </sheetViews>
  <sheetFormatPr defaultRowHeight="15" x14ac:dyDescent="0.25"/>
  <cols>
    <col min="1" max="1" width="5" customWidth="1"/>
    <col min="2" max="2" width="8.42578125" hidden="1" customWidth="1"/>
    <col min="3" max="3" width="9.7109375" hidden="1" customWidth="1"/>
    <col min="4" max="4" width="14.28515625" customWidth="1"/>
    <col min="5" max="5" width="20.7109375" bestFit="1" customWidth="1"/>
    <col min="6" max="6" width="32.42578125" customWidth="1"/>
    <col min="7" max="7" width="22.28515625" bestFit="1" customWidth="1"/>
    <col min="8" max="8" width="11.7109375" bestFit="1" customWidth="1"/>
    <col min="9" max="16" width="6.42578125" bestFit="1" customWidth="1"/>
    <col min="17" max="17" width="9.28515625" style="18" customWidth="1"/>
    <col min="18" max="18" width="9.140625" bestFit="1" customWidth="1"/>
    <col min="19" max="20" width="11.5703125" customWidth="1"/>
    <col min="21" max="21" width="21" customWidth="1"/>
    <col min="22" max="22" width="8.140625" customWidth="1"/>
    <col min="23" max="23" width="20" customWidth="1"/>
    <col min="24" max="24" width="14" customWidth="1"/>
    <col min="25" max="25" width="10.28515625" customWidth="1"/>
    <col min="26" max="26" width="10" customWidth="1"/>
    <col min="27" max="27" width="10.140625" bestFit="1" customWidth="1"/>
    <col min="28" max="28" width="13.5703125" hidden="1" customWidth="1"/>
    <col min="29" max="29" width="12.85546875" hidden="1" customWidth="1"/>
    <col min="30" max="30" width="18.5703125" customWidth="1"/>
    <col min="31" max="31" width="20" hidden="1" customWidth="1"/>
    <col min="32" max="32" width="30.42578125" customWidth="1"/>
    <col min="33" max="33" width="15" customWidth="1"/>
    <col min="34" max="36" width="6.42578125" customWidth="1"/>
    <col min="37" max="37" width="7.140625" customWidth="1"/>
    <col min="38" max="38" width="33.85546875" customWidth="1"/>
    <col min="39" max="39" width="14.140625" customWidth="1"/>
  </cols>
  <sheetData>
    <row r="1" spans="1:43" x14ac:dyDescent="0.25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6"/>
      <c r="R1" s="3"/>
      <c r="S1" s="3"/>
      <c r="T1" s="23"/>
      <c r="U1" s="1"/>
      <c r="V1" s="1"/>
      <c r="W1" s="1"/>
    </row>
    <row r="2" spans="1:43" x14ac:dyDescent="0.25">
      <c r="A2" s="156" t="s">
        <v>10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</row>
    <row r="3" spans="1:43" x14ac:dyDescent="0.25">
      <c r="A3" s="157" t="s">
        <v>51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57"/>
      <c r="AH3" s="157"/>
      <c r="AI3" s="157"/>
      <c r="AJ3" s="157"/>
      <c r="AK3" s="157"/>
      <c r="AL3" s="157"/>
      <c r="AM3" s="157"/>
    </row>
    <row r="4" spans="1:43" x14ac:dyDescent="0.25">
      <c r="A4" s="156" t="s">
        <v>48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</row>
    <row r="5" spans="1:43" x14ac:dyDescent="0.25">
      <c r="A5" s="23"/>
      <c r="B5" s="23"/>
      <c r="C5" s="24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17"/>
      <c r="R5" s="23"/>
      <c r="S5" s="23"/>
      <c r="T5" s="23"/>
      <c r="U5" s="23"/>
      <c r="V5" s="23"/>
      <c r="W5" s="23"/>
      <c r="X5" s="23"/>
      <c r="Y5" s="23"/>
      <c r="Z5" s="23"/>
      <c r="AA5" s="23"/>
      <c r="AB5" s="25"/>
      <c r="AC5" s="25"/>
      <c r="AD5" s="22"/>
      <c r="AE5" s="22"/>
      <c r="AF5" s="22"/>
      <c r="AG5" s="22"/>
      <c r="AH5" s="22"/>
      <c r="AI5" s="22"/>
      <c r="AJ5" s="22"/>
      <c r="AK5" s="22"/>
      <c r="AL5" s="22"/>
    </row>
    <row r="6" spans="1:43" s="18" customFormat="1" ht="38.25" x14ac:dyDescent="0.25">
      <c r="A6" s="15" t="s">
        <v>7</v>
      </c>
      <c r="B6" s="4" t="s">
        <v>8</v>
      </c>
      <c r="C6" s="4" t="s">
        <v>50</v>
      </c>
      <c r="D6" s="15" t="s">
        <v>6</v>
      </c>
      <c r="E6" s="15" t="s">
        <v>3</v>
      </c>
      <c r="F6" s="15" t="s">
        <v>0</v>
      </c>
      <c r="G6" s="15" t="s">
        <v>1</v>
      </c>
      <c r="H6" s="4" t="s">
        <v>20</v>
      </c>
      <c r="I6" s="4" t="s">
        <v>18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21</v>
      </c>
      <c r="R6" s="15" t="s">
        <v>2</v>
      </c>
      <c r="S6" s="4" t="s">
        <v>41</v>
      </c>
      <c r="T6" s="27" t="s">
        <v>24</v>
      </c>
      <c r="U6" s="27" t="s">
        <v>9</v>
      </c>
      <c r="V6" s="27" t="s">
        <v>19</v>
      </c>
      <c r="W6" s="27" t="s">
        <v>27</v>
      </c>
      <c r="X6" s="15" t="s">
        <v>22</v>
      </c>
      <c r="Y6" s="4" t="s">
        <v>40</v>
      </c>
      <c r="Z6" s="4" t="s">
        <v>42</v>
      </c>
      <c r="AA6" s="4" t="s">
        <v>47</v>
      </c>
      <c r="AB6" s="4"/>
      <c r="AC6" s="4"/>
      <c r="AD6" s="4" t="s">
        <v>53</v>
      </c>
      <c r="AE6" s="4" t="s">
        <v>23</v>
      </c>
      <c r="AF6" s="4" t="s">
        <v>28</v>
      </c>
      <c r="AG6" s="4" t="s">
        <v>29</v>
      </c>
      <c r="AH6" s="4" t="s">
        <v>45</v>
      </c>
      <c r="AI6" s="4" t="s">
        <v>43</v>
      </c>
      <c r="AJ6" s="4" t="s">
        <v>44</v>
      </c>
      <c r="AK6" s="4" t="s">
        <v>2</v>
      </c>
      <c r="AL6" s="4" t="s">
        <v>46</v>
      </c>
      <c r="AM6" s="4" t="s">
        <v>56</v>
      </c>
      <c r="AQ6" s="4" t="s">
        <v>47</v>
      </c>
    </row>
    <row r="7" spans="1:43" x14ac:dyDescent="0.25">
      <c r="A7" s="10"/>
      <c r="B7" s="4"/>
      <c r="C7" s="4"/>
      <c r="D7" s="15"/>
      <c r="E7" s="15"/>
      <c r="F7" s="15"/>
      <c r="G7" s="15"/>
      <c r="H7" s="4"/>
      <c r="I7" s="4"/>
      <c r="J7" s="4"/>
      <c r="K7" s="4"/>
      <c r="L7" s="4"/>
      <c r="M7" s="4"/>
      <c r="N7" s="4"/>
      <c r="O7" s="4"/>
      <c r="P7" s="4"/>
      <c r="Q7" s="4"/>
      <c r="R7" s="15"/>
      <c r="S7" s="28"/>
      <c r="T7" s="27"/>
      <c r="U7" s="27"/>
      <c r="V7" s="27"/>
      <c r="W7" s="27"/>
      <c r="X7" s="15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76"/>
      <c r="AQ7" s="4"/>
    </row>
    <row r="8" spans="1:43" s="47" customFormat="1" ht="20.100000000000001" customHeight="1" x14ac:dyDescent="0.25">
      <c r="A8" s="30">
        <v>1</v>
      </c>
      <c r="B8" s="31"/>
      <c r="C8" s="32"/>
      <c r="D8" s="33" t="s">
        <v>5</v>
      </c>
      <c r="E8" s="34" t="s">
        <v>49</v>
      </c>
      <c r="F8" s="33" t="s">
        <v>26</v>
      </c>
      <c r="G8" s="33" t="s">
        <v>52</v>
      </c>
      <c r="H8" s="35">
        <v>133</v>
      </c>
      <c r="I8" s="36">
        <v>1</v>
      </c>
      <c r="J8" s="36">
        <v>2</v>
      </c>
      <c r="K8" s="36">
        <v>1</v>
      </c>
      <c r="L8" s="36">
        <v>1</v>
      </c>
      <c r="M8" s="36">
        <v>0.3</v>
      </c>
      <c r="N8" s="36">
        <v>1.25</v>
      </c>
      <c r="O8" s="36">
        <v>1.2</v>
      </c>
      <c r="P8" s="36">
        <v>1</v>
      </c>
      <c r="Q8" s="37">
        <f>J8*K8*L8*M8*N8*O8*P8</f>
        <v>0.89999999999999991</v>
      </c>
      <c r="R8" s="38">
        <v>14.5</v>
      </c>
      <c r="S8" s="29">
        <f t="shared" ref="S8:S13" si="0">H8*I8*Q8*R8</f>
        <v>1735.6499999999999</v>
      </c>
      <c r="T8" s="39">
        <v>5184</v>
      </c>
      <c r="U8" s="40">
        <f t="shared" ref="U8:U13" si="1">S8*T8</f>
        <v>8997609.5999999996</v>
      </c>
      <c r="V8" s="36">
        <v>0.1</v>
      </c>
      <c r="W8" s="40">
        <f t="shared" ref="W8:W13" si="2">U8*V8</f>
        <v>899760.96</v>
      </c>
      <c r="X8" s="41">
        <f t="shared" ref="X8:X13" si="3">T8*11</f>
        <v>57024</v>
      </c>
      <c r="Y8" s="42">
        <v>112</v>
      </c>
      <c r="Z8" s="36">
        <f t="shared" ref="Z8:Z13" si="4">IFERROR(S8/Y8-1,0)</f>
        <v>14.496874999999999</v>
      </c>
      <c r="AA8" s="43" t="e">
        <f>'AGUSTUS 2019'!#REF!</f>
        <v>#REF!</v>
      </c>
      <c r="AB8" s="44" t="e">
        <f>ROUNDUP(AD8,-1)</f>
        <v>#REF!</v>
      </c>
      <c r="AC8" s="44" t="e">
        <f>CEILING(AB8,50)</f>
        <v>#REF!</v>
      </c>
      <c r="AD8" s="40" t="e">
        <f>S8*AA8*V8</f>
        <v>#REF!</v>
      </c>
      <c r="AE8" s="45" t="e">
        <f>AD8-#REF!</f>
        <v>#REF!</v>
      </c>
      <c r="AF8" s="46" t="s">
        <v>31</v>
      </c>
      <c r="AG8" s="37" t="s">
        <v>30</v>
      </c>
      <c r="AH8" s="36">
        <v>0.3</v>
      </c>
      <c r="AI8" s="36">
        <v>1.25</v>
      </c>
      <c r="AJ8" s="36">
        <v>1.2</v>
      </c>
      <c r="AK8" s="38">
        <v>1</v>
      </c>
      <c r="AL8" s="37" t="str">
        <f t="shared" ref="AL8:AL11" si="5">CONCATENATE("VA ",AH8," KA ",AI8," KDS ",AJ8," FKPA ",AK8)</f>
        <v>VA 0,3 KA 1,25 KDS 1,2 FKPA 1</v>
      </c>
      <c r="AM8" s="77" t="e">
        <f>AC8</f>
        <v>#REF!</v>
      </c>
      <c r="AQ8" s="43">
        <v>5184</v>
      </c>
    </row>
    <row r="9" spans="1:43" s="75" customFormat="1" ht="20.100000000000001" customHeight="1" x14ac:dyDescent="0.25">
      <c r="A9" s="30">
        <v>2</v>
      </c>
      <c r="B9" s="31"/>
      <c r="C9" s="32"/>
      <c r="D9" s="31" t="s">
        <v>5</v>
      </c>
      <c r="E9" s="62" t="s">
        <v>54</v>
      </c>
      <c r="F9" s="31" t="s">
        <v>26</v>
      </c>
      <c r="G9" s="31" t="s">
        <v>52</v>
      </c>
      <c r="H9" s="63">
        <v>133</v>
      </c>
      <c r="I9" s="64">
        <v>1</v>
      </c>
      <c r="J9" s="64">
        <v>2</v>
      </c>
      <c r="K9" s="64">
        <v>1</v>
      </c>
      <c r="L9" s="64">
        <v>1</v>
      </c>
      <c r="M9" s="64">
        <v>0.3</v>
      </c>
      <c r="N9" s="64">
        <v>1.25</v>
      </c>
      <c r="O9" s="64">
        <v>1.2</v>
      </c>
      <c r="P9" s="64">
        <v>0.5</v>
      </c>
      <c r="Q9" s="65">
        <f>J9*K9*L9*M9*N9*O9*P9</f>
        <v>0.44999999999999996</v>
      </c>
      <c r="R9" s="66">
        <v>110</v>
      </c>
      <c r="S9" s="19">
        <f>H9*I9*Q9*R9</f>
        <v>6583.4999999999991</v>
      </c>
      <c r="T9" s="67">
        <v>2592</v>
      </c>
      <c r="U9" s="68">
        <f t="shared" si="1"/>
        <v>17064431.999999996</v>
      </c>
      <c r="V9" s="64">
        <v>0.1</v>
      </c>
      <c r="W9" s="68">
        <f t="shared" si="2"/>
        <v>1706443.1999999997</v>
      </c>
      <c r="X9" s="69">
        <f t="shared" si="3"/>
        <v>28512</v>
      </c>
      <c r="Y9" s="70">
        <v>113</v>
      </c>
      <c r="Z9" s="64">
        <f t="shared" si="4"/>
        <v>57.26106194690265</v>
      </c>
      <c r="AA9" s="43" t="e">
        <f>'AGUSTUS 2019'!#REF!</f>
        <v>#REF!</v>
      </c>
      <c r="AB9" s="72" t="e">
        <f t="shared" ref="AB9" si="6">ROUNDUP(AD9,-1)</f>
        <v>#REF!</v>
      </c>
      <c r="AC9" s="72" t="e">
        <f t="shared" ref="AC9" si="7">CEILING(AB9,50)</f>
        <v>#REF!</v>
      </c>
      <c r="AD9" s="68" t="e">
        <f t="shared" ref="AD9:AD13" si="8">S9*AA9*V9</f>
        <v>#REF!</v>
      </c>
      <c r="AE9" s="73" t="e">
        <f>AD9-#REF!</f>
        <v>#REF!</v>
      </c>
      <c r="AF9" s="74" t="s">
        <v>32</v>
      </c>
      <c r="AG9" s="65" t="s">
        <v>30</v>
      </c>
      <c r="AH9" s="64">
        <v>0.3</v>
      </c>
      <c r="AI9" s="64">
        <v>1.25</v>
      </c>
      <c r="AJ9" s="64">
        <v>1.2</v>
      </c>
      <c r="AK9" s="66">
        <v>2</v>
      </c>
      <c r="AL9" s="65" t="str">
        <f t="shared" si="5"/>
        <v>VA 0,3 KA 1,25 KDS 1,2 FKPA 2</v>
      </c>
      <c r="AM9" s="77" t="e">
        <f t="shared" ref="AM9:AM17" si="9">AC9</f>
        <v>#REF!</v>
      </c>
      <c r="AQ9" s="71">
        <v>2592</v>
      </c>
    </row>
    <row r="10" spans="1:43" s="47" customFormat="1" ht="20.100000000000001" customHeight="1" x14ac:dyDescent="0.25">
      <c r="A10" s="30">
        <v>3</v>
      </c>
      <c r="B10" s="31"/>
      <c r="C10" s="32"/>
      <c r="D10" s="48" t="s">
        <v>5</v>
      </c>
      <c r="E10" s="49" t="s">
        <v>54</v>
      </c>
      <c r="F10" s="48" t="s">
        <v>26</v>
      </c>
      <c r="G10" s="48" t="s">
        <v>52</v>
      </c>
      <c r="H10" s="50">
        <v>133</v>
      </c>
      <c r="I10" s="51">
        <v>1</v>
      </c>
      <c r="J10" s="51">
        <v>2</v>
      </c>
      <c r="K10" s="51">
        <v>1</v>
      </c>
      <c r="L10" s="51">
        <v>1</v>
      </c>
      <c r="M10" s="51">
        <v>0.3</v>
      </c>
      <c r="N10" s="51">
        <v>1.25</v>
      </c>
      <c r="O10" s="51">
        <v>1.2</v>
      </c>
      <c r="P10" s="51">
        <v>0.5</v>
      </c>
      <c r="Q10" s="52">
        <f>J10*K10*L10*M10*N10*O10*P10</f>
        <v>0.44999999999999996</v>
      </c>
      <c r="R10" s="53">
        <v>6.3</v>
      </c>
      <c r="S10" s="26">
        <f t="shared" si="0"/>
        <v>377.05499999999995</v>
      </c>
      <c r="T10" s="54">
        <v>2592</v>
      </c>
      <c r="U10" s="55">
        <f t="shared" si="1"/>
        <v>977326.55999999982</v>
      </c>
      <c r="V10" s="51">
        <v>0.1</v>
      </c>
      <c r="W10" s="55">
        <f t="shared" si="2"/>
        <v>97732.655999999988</v>
      </c>
      <c r="X10" s="56">
        <f t="shared" si="3"/>
        <v>28512</v>
      </c>
      <c r="Y10" s="57">
        <v>113</v>
      </c>
      <c r="Z10" s="51">
        <f t="shared" si="4"/>
        <v>2.3367699115044243</v>
      </c>
      <c r="AA10" s="43" t="e">
        <f>'AGUSTUS 2019'!#REF!</f>
        <v>#REF!</v>
      </c>
      <c r="AB10" s="59" t="e">
        <f>ROUNDUP(AD10,-1)</f>
        <v>#REF!</v>
      </c>
      <c r="AC10" s="59" t="e">
        <f>CEILING(AB10,50)</f>
        <v>#REF!</v>
      </c>
      <c r="AD10" s="55" t="e">
        <f t="shared" si="8"/>
        <v>#REF!</v>
      </c>
      <c r="AE10" s="60" t="e">
        <f>AD10-#REF!</f>
        <v>#REF!</v>
      </c>
      <c r="AF10" s="61" t="s">
        <v>33</v>
      </c>
      <c r="AG10" s="52" t="s">
        <v>30</v>
      </c>
      <c r="AH10" s="51">
        <v>0.3</v>
      </c>
      <c r="AI10" s="51">
        <v>1.25</v>
      </c>
      <c r="AJ10" s="51">
        <v>1.2</v>
      </c>
      <c r="AK10" s="53">
        <v>2</v>
      </c>
      <c r="AL10" s="52" t="str">
        <f t="shared" si="5"/>
        <v>VA 0,3 KA 1,25 KDS 1,2 FKPA 2</v>
      </c>
      <c r="AM10" s="77" t="e">
        <f t="shared" si="9"/>
        <v>#REF!</v>
      </c>
      <c r="AQ10" s="58">
        <v>2592</v>
      </c>
    </row>
    <row r="11" spans="1:43" s="75" customFormat="1" ht="20.100000000000001" customHeight="1" x14ac:dyDescent="0.25">
      <c r="A11" s="30">
        <v>4</v>
      </c>
      <c r="B11" s="31"/>
      <c r="C11" s="32"/>
      <c r="D11" s="31" t="s">
        <v>5</v>
      </c>
      <c r="E11" s="62" t="s">
        <v>54</v>
      </c>
      <c r="F11" s="31" t="s">
        <v>26</v>
      </c>
      <c r="G11" s="31" t="s">
        <v>52</v>
      </c>
      <c r="H11" s="63">
        <v>133</v>
      </c>
      <c r="I11" s="64">
        <v>1</v>
      </c>
      <c r="J11" s="64">
        <v>2</v>
      </c>
      <c r="K11" s="64">
        <v>1</v>
      </c>
      <c r="L11" s="64">
        <v>1</v>
      </c>
      <c r="M11" s="64">
        <v>0.3</v>
      </c>
      <c r="N11" s="64">
        <v>1.25</v>
      </c>
      <c r="O11" s="64">
        <v>1.2</v>
      </c>
      <c r="P11" s="64">
        <v>0.5</v>
      </c>
      <c r="Q11" s="65">
        <f>J11*K11*L11*M11*N11*O11*P11</f>
        <v>0.44999999999999996</v>
      </c>
      <c r="R11" s="66">
        <v>15.5</v>
      </c>
      <c r="S11" s="19">
        <f t="shared" si="0"/>
        <v>927.67499999999995</v>
      </c>
      <c r="T11" s="67">
        <v>2592</v>
      </c>
      <c r="U11" s="68">
        <f>S11*T11</f>
        <v>2404533.6</v>
      </c>
      <c r="V11" s="64">
        <v>0.1</v>
      </c>
      <c r="W11" s="68">
        <f t="shared" si="2"/>
        <v>240453.36000000002</v>
      </c>
      <c r="X11" s="69">
        <f t="shared" si="3"/>
        <v>28512</v>
      </c>
      <c r="Y11" s="70">
        <v>113</v>
      </c>
      <c r="Z11" s="64">
        <f t="shared" si="4"/>
        <v>7.2095132743362829</v>
      </c>
      <c r="AA11" s="43" t="e">
        <f>'AGUSTUS 2019'!#REF!</f>
        <v>#REF!</v>
      </c>
      <c r="AB11" s="72" t="e">
        <f t="shared" ref="AB11:AB17" si="10">ROUNDUP(AD11,-1)</f>
        <v>#REF!</v>
      </c>
      <c r="AC11" s="72" t="e">
        <f t="shared" ref="AC11:AC17" si="11">CEILING(AB11,50)</f>
        <v>#REF!</v>
      </c>
      <c r="AD11" s="68" t="e">
        <f t="shared" si="8"/>
        <v>#REF!</v>
      </c>
      <c r="AE11" s="73" t="e">
        <f>AD11-#REF!</f>
        <v>#REF!</v>
      </c>
      <c r="AF11" s="74" t="s">
        <v>34</v>
      </c>
      <c r="AG11" s="65" t="s">
        <v>30</v>
      </c>
      <c r="AH11" s="64">
        <v>0.3</v>
      </c>
      <c r="AI11" s="64">
        <v>1.25</v>
      </c>
      <c r="AJ11" s="64">
        <v>1.2</v>
      </c>
      <c r="AK11" s="66">
        <v>2</v>
      </c>
      <c r="AL11" s="65" t="str">
        <f t="shared" si="5"/>
        <v>VA 0,3 KA 1,25 KDS 1,2 FKPA 2</v>
      </c>
      <c r="AM11" s="77" t="e">
        <f t="shared" si="9"/>
        <v>#REF!</v>
      </c>
      <c r="AQ11" s="71">
        <v>2592</v>
      </c>
    </row>
    <row r="12" spans="1:43" s="47" customFormat="1" ht="20.100000000000001" customHeight="1" x14ac:dyDescent="0.25">
      <c r="A12" s="30">
        <v>5</v>
      </c>
      <c r="B12" s="31"/>
      <c r="C12" s="32"/>
      <c r="D12" s="48" t="s">
        <v>5</v>
      </c>
      <c r="E12" s="49" t="s">
        <v>54</v>
      </c>
      <c r="F12" s="48" t="s">
        <v>26</v>
      </c>
      <c r="G12" s="48" t="s">
        <v>52</v>
      </c>
      <c r="H12" s="50">
        <v>133</v>
      </c>
      <c r="I12" s="51">
        <v>1</v>
      </c>
      <c r="J12" s="51">
        <v>2</v>
      </c>
      <c r="K12" s="51">
        <v>1</v>
      </c>
      <c r="L12" s="51">
        <v>1</v>
      </c>
      <c r="M12" s="51">
        <v>0.3</v>
      </c>
      <c r="N12" s="51">
        <v>1.25</v>
      </c>
      <c r="O12" s="51">
        <v>1.2</v>
      </c>
      <c r="P12" s="51">
        <v>0.5</v>
      </c>
      <c r="Q12" s="52">
        <f>J12*K12*L12*M12*N12*O12*P12</f>
        <v>0.44999999999999996</v>
      </c>
      <c r="R12" s="53">
        <v>31</v>
      </c>
      <c r="S12" s="26">
        <f t="shared" ref="S12" si="12">H12*I12*Q12*R12</f>
        <v>1855.35</v>
      </c>
      <c r="T12" s="54">
        <v>2592</v>
      </c>
      <c r="U12" s="55">
        <f>S12*T12</f>
        <v>4809067.2</v>
      </c>
      <c r="V12" s="51">
        <v>0.1</v>
      </c>
      <c r="W12" s="55">
        <f t="shared" ref="W12" si="13">U12*V12</f>
        <v>480906.72000000003</v>
      </c>
      <c r="X12" s="56">
        <f t="shared" ref="X12" si="14">T12*11</f>
        <v>28512</v>
      </c>
      <c r="Y12" s="57">
        <v>113</v>
      </c>
      <c r="Z12" s="51">
        <f t="shared" ref="Z12" si="15">IFERROR(S12/Y12-1,0)</f>
        <v>15.419026548672566</v>
      </c>
      <c r="AA12" s="43" t="e">
        <f>'AGUSTUS 2019'!#REF!</f>
        <v>#REF!</v>
      </c>
      <c r="AB12" s="59" t="e">
        <f t="shared" ref="AB12" si="16">ROUNDUP(AD12,-1)</f>
        <v>#REF!</v>
      </c>
      <c r="AC12" s="59" t="e">
        <f t="shared" ref="AC12" si="17">CEILING(AB12,50)</f>
        <v>#REF!</v>
      </c>
      <c r="AD12" s="55" t="e">
        <f t="shared" ref="AD12" si="18">S12*AA12*V12</f>
        <v>#REF!</v>
      </c>
      <c r="AE12" s="60" t="e">
        <f>AD12-#REF!</f>
        <v>#REF!</v>
      </c>
      <c r="AF12" s="61" t="s">
        <v>34</v>
      </c>
      <c r="AG12" s="52" t="s">
        <v>30</v>
      </c>
      <c r="AH12" s="51">
        <v>0.3</v>
      </c>
      <c r="AI12" s="51">
        <v>1.25</v>
      </c>
      <c r="AJ12" s="51">
        <v>1.2</v>
      </c>
      <c r="AK12" s="53">
        <v>2</v>
      </c>
      <c r="AL12" s="52" t="str">
        <f t="shared" ref="AL12" si="19">CONCATENATE("VA ",AH12," KA ",AI12," KDS ",AJ12," FKPA ",AK12)</f>
        <v>VA 0,3 KA 1,25 KDS 1,2 FKPA 2</v>
      </c>
      <c r="AM12" s="79" t="e">
        <f t="shared" ref="AM12" si="20">AC12</f>
        <v>#REF!</v>
      </c>
      <c r="AQ12" s="58">
        <v>2592</v>
      </c>
    </row>
    <row r="13" spans="1:43" s="47" customFormat="1" ht="20.100000000000001" customHeight="1" x14ac:dyDescent="0.25">
      <c r="A13" s="30">
        <v>6</v>
      </c>
      <c r="B13" s="31"/>
      <c r="C13" s="32"/>
      <c r="D13" s="31"/>
      <c r="E13" s="62"/>
      <c r="F13" s="31"/>
      <c r="G13" s="31"/>
      <c r="H13" s="63"/>
      <c r="I13" s="64"/>
      <c r="J13" s="64"/>
      <c r="K13" s="64"/>
      <c r="L13" s="64"/>
      <c r="M13" s="64"/>
      <c r="N13" s="64"/>
      <c r="O13" s="64"/>
      <c r="P13" s="64"/>
      <c r="Q13" s="65"/>
      <c r="R13" s="66"/>
      <c r="S13" s="19">
        <f t="shared" si="0"/>
        <v>0</v>
      </c>
      <c r="T13" s="67"/>
      <c r="U13" s="68">
        <f t="shared" si="1"/>
        <v>0</v>
      </c>
      <c r="V13" s="64">
        <v>0.1</v>
      </c>
      <c r="W13" s="68">
        <f t="shared" si="2"/>
        <v>0</v>
      </c>
      <c r="X13" s="69">
        <f t="shared" si="3"/>
        <v>0</v>
      </c>
      <c r="Y13" s="70">
        <v>112</v>
      </c>
      <c r="Z13" s="64">
        <f t="shared" si="4"/>
        <v>-1</v>
      </c>
      <c r="AA13" s="43" t="e">
        <f>'AGUSTUS 2019'!#REF!</f>
        <v>#REF!</v>
      </c>
      <c r="AB13" s="72" t="e">
        <f t="shared" si="10"/>
        <v>#REF!</v>
      </c>
      <c r="AC13" s="72" t="e">
        <f t="shared" si="11"/>
        <v>#REF!</v>
      </c>
      <c r="AD13" s="68" t="e">
        <f t="shared" si="8"/>
        <v>#REF!</v>
      </c>
      <c r="AE13" s="73" t="e">
        <f>AD13-#REF!</f>
        <v>#REF!</v>
      </c>
      <c r="AF13" s="74" t="s">
        <v>35</v>
      </c>
      <c r="AG13" s="65" t="s">
        <v>30</v>
      </c>
      <c r="AH13" s="64"/>
      <c r="AI13" s="64"/>
      <c r="AJ13" s="64"/>
      <c r="AK13" s="66"/>
      <c r="AL13" s="65" t="str">
        <f>CONCATENATE("VA ",AH13," KA ",AI13," KDS ",AJ13," FKPA ",AK13)</f>
        <v xml:space="preserve">VA  KA  KDS  FKPA </v>
      </c>
      <c r="AM13" s="77" t="e">
        <f t="shared" si="9"/>
        <v>#REF!</v>
      </c>
      <c r="AQ13" s="71">
        <v>8470</v>
      </c>
    </row>
    <row r="14" spans="1:43" s="47" customFormat="1" ht="20.100000000000001" customHeight="1" x14ac:dyDescent="0.25">
      <c r="A14" s="30">
        <v>7</v>
      </c>
      <c r="B14" s="31"/>
      <c r="C14" s="32"/>
      <c r="D14" s="31"/>
      <c r="E14" s="62"/>
      <c r="F14" s="31"/>
      <c r="G14" s="31"/>
      <c r="H14" s="63"/>
      <c r="I14" s="64"/>
      <c r="J14" s="64"/>
      <c r="K14" s="64"/>
      <c r="L14" s="64"/>
      <c r="M14" s="64"/>
      <c r="N14" s="64"/>
      <c r="O14" s="64"/>
      <c r="P14" s="64"/>
      <c r="Q14" s="65"/>
      <c r="R14" s="66"/>
      <c r="S14" s="19">
        <f t="shared" ref="S14:S17" si="21">H14*I14*Q14*R14</f>
        <v>0</v>
      </c>
      <c r="T14" s="67"/>
      <c r="U14" s="68">
        <f t="shared" ref="U14:U17" si="22">S14*T14</f>
        <v>0</v>
      </c>
      <c r="V14" s="64">
        <v>0.1</v>
      </c>
      <c r="W14" s="68">
        <f t="shared" ref="W14:W17" si="23">U14*V14</f>
        <v>0</v>
      </c>
      <c r="X14" s="69">
        <f t="shared" ref="X14:X17" si="24">T14*11</f>
        <v>0</v>
      </c>
      <c r="Y14" s="70">
        <v>112</v>
      </c>
      <c r="Z14" s="64">
        <f t="shared" ref="Z14:Z17" si="25">IFERROR(S14/Y14-1,0)</f>
        <v>-1</v>
      </c>
      <c r="AA14" s="43" t="e">
        <f>'AGUSTUS 2019'!#REF!</f>
        <v>#REF!</v>
      </c>
      <c r="AB14" s="72" t="e">
        <f t="shared" si="10"/>
        <v>#REF!</v>
      </c>
      <c r="AC14" s="72" t="e">
        <f t="shared" si="11"/>
        <v>#REF!</v>
      </c>
      <c r="AD14" s="68" t="e">
        <f t="shared" ref="AD14:AD17" si="26">S14*AA14*V14</f>
        <v>#REF!</v>
      </c>
      <c r="AE14" s="73" t="e">
        <f>AD14-#REF!</f>
        <v>#REF!</v>
      </c>
      <c r="AF14" s="74" t="s">
        <v>36</v>
      </c>
      <c r="AG14" s="65" t="s">
        <v>30</v>
      </c>
      <c r="AH14" s="64"/>
      <c r="AI14" s="64"/>
      <c r="AJ14" s="64"/>
      <c r="AK14" s="66"/>
      <c r="AL14" s="65" t="str">
        <f t="shared" ref="AL14:AL17" si="27">CONCATENATE("VA ",AH14," KA ",AI14," KDS ",AJ14," FKPA ",AK14)</f>
        <v xml:space="preserve">VA  KA  KDS  FKPA </v>
      </c>
      <c r="AM14" s="77" t="e">
        <f t="shared" si="9"/>
        <v>#REF!</v>
      </c>
      <c r="AQ14" s="71">
        <v>6655</v>
      </c>
    </row>
    <row r="15" spans="1:43" s="47" customFormat="1" ht="20.100000000000001" customHeight="1" x14ac:dyDescent="0.25">
      <c r="A15" s="30">
        <v>8</v>
      </c>
      <c r="B15" s="31"/>
      <c r="C15" s="32"/>
      <c r="D15" s="31"/>
      <c r="E15" s="62"/>
      <c r="F15" s="31"/>
      <c r="G15" s="31"/>
      <c r="H15" s="63"/>
      <c r="I15" s="64"/>
      <c r="J15" s="64"/>
      <c r="K15" s="64"/>
      <c r="L15" s="64"/>
      <c r="M15" s="64"/>
      <c r="N15" s="64"/>
      <c r="O15" s="64"/>
      <c r="P15" s="64"/>
      <c r="Q15" s="65"/>
      <c r="R15" s="66"/>
      <c r="S15" s="19">
        <f t="shared" si="21"/>
        <v>0</v>
      </c>
      <c r="T15" s="67"/>
      <c r="U15" s="68">
        <f t="shared" si="22"/>
        <v>0</v>
      </c>
      <c r="V15" s="64">
        <v>0.1</v>
      </c>
      <c r="W15" s="68">
        <f t="shared" si="23"/>
        <v>0</v>
      </c>
      <c r="X15" s="69">
        <f t="shared" si="24"/>
        <v>0</v>
      </c>
      <c r="Y15" s="70">
        <v>112</v>
      </c>
      <c r="Z15" s="64">
        <f t="shared" si="25"/>
        <v>-1</v>
      </c>
      <c r="AA15" s="43" t="e">
        <f>'AGUSTUS 2019'!#REF!</f>
        <v>#REF!</v>
      </c>
      <c r="AB15" s="72" t="e">
        <f t="shared" si="10"/>
        <v>#REF!</v>
      </c>
      <c r="AC15" s="72" t="e">
        <f t="shared" si="11"/>
        <v>#REF!</v>
      </c>
      <c r="AD15" s="68" t="e">
        <f t="shared" si="26"/>
        <v>#REF!</v>
      </c>
      <c r="AE15" s="73" t="e">
        <f>AD15-#REF!</f>
        <v>#REF!</v>
      </c>
      <c r="AF15" s="74" t="s">
        <v>37</v>
      </c>
      <c r="AG15" s="65" t="s">
        <v>30</v>
      </c>
      <c r="AH15" s="64"/>
      <c r="AI15" s="64"/>
      <c r="AJ15" s="64"/>
      <c r="AK15" s="66"/>
      <c r="AL15" s="65" t="str">
        <f t="shared" si="27"/>
        <v xml:space="preserve">VA  KA  KDS  FKPA </v>
      </c>
      <c r="AM15" s="77" t="e">
        <f t="shared" si="9"/>
        <v>#REF!</v>
      </c>
      <c r="AQ15" s="71">
        <v>3862</v>
      </c>
    </row>
    <row r="16" spans="1:43" s="47" customFormat="1" ht="20.100000000000001" customHeight="1" x14ac:dyDescent="0.25">
      <c r="A16" s="30">
        <v>9</v>
      </c>
      <c r="B16" s="31"/>
      <c r="C16" s="32"/>
      <c r="D16" s="31"/>
      <c r="E16" s="62"/>
      <c r="F16" s="31"/>
      <c r="G16" s="31"/>
      <c r="H16" s="63"/>
      <c r="I16" s="64"/>
      <c r="J16" s="64"/>
      <c r="K16" s="64"/>
      <c r="L16" s="64"/>
      <c r="M16" s="64"/>
      <c r="N16" s="64"/>
      <c r="O16" s="64"/>
      <c r="P16" s="64"/>
      <c r="Q16" s="65"/>
      <c r="R16" s="66"/>
      <c r="S16" s="19">
        <f t="shared" si="21"/>
        <v>0</v>
      </c>
      <c r="T16" s="67"/>
      <c r="U16" s="68">
        <f t="shared" si="22"/>
        <v>0</v>
      </c>
      <c r="V16" s="64">
        <v>0.1</v>
      </c>
      <c r="W16" s="68">
        <f t="shared" si="23"/>
        <v>0</v>
      </c>
      <c r="X16" s="69">
        <f t="shared" si="24"/>
        <v>0</v>
      </c>
      <c r="Y16" s="70">
        <v>112</v>
      </c>
      <c r="Z16" s="64">
        <f t="shared" si="25"/>
        <v>-1</v>
      </c>
      <c r="AA16" s="43" t="e">
        <f>'AGUSTUS 2019'!#REF!</f>
        <v>#REF!</v>
      </c>
      <c r="AB16" s="72" t="e">
        <f t="shared" si="10"/>
        <v>#REF!</v>
      </c>
      <c r="AC16" s="72" t="e">
        <f t="shared" si="11"/>
        <v>#REF!</v>
      </c>
      <c r="AD16" s="68" t="e">
        <f t="shared" si="26"/>
        <v>#REF!</v>
      </c>
      <c r="AE16" s="73" t="e">
        <f>AD16-#REF!</f>
        <v>#REF!</v>
      </c>
      <c r="AF16" s="74" t="s">
        <v>38</v>
      </c>
      <c r="AG16" s="65" t="s">
        <v>30</v>
      </c>
      <c r="AH16" s="64"/>
      <c r="AI16" s="64"/>
      <c r="AJ16" s="64"/>
      <c r="AK16" s="66"/>
      <c r="AL16" s="65" t="str">
        <f t="shared" si="27"/>
        <v xml:space="preserve">VA  KA  KDS  FKPA </v>
      </c>
      <c r="AM16" s="77" t="e">
        <f t="shared" si="9"/>
        <v>#REF!</v>
      </c>
      <c r="AQ16" s="71">
        <v>1931</v>
      </c>
    </row>
    <row r="17" spans="1:43" s="47" customFormat="1" ht="20.100000000000001" customHeight="1" x14ac:dyDescent="0.25">
      <c r="A17" s="30">
        <v>10</v>
      </c>
      <c r="B17" s="31"/>
      <c r="C17" s="32"/>
      <c r="D17" s="31"/>
      <c r="E17" s="62"/>
      <c r="F17" s="31"/>
      <c r="G17" s="31"/>
      <c r="H17" s="63"/>
      <c r="I17" s="64"/>
      <c r="J17" s="64"/>
      <c r="K17" s="64"/>
      <c r="L17" s="64"/>
      <c r="M17" s="64"/>
      <c r="N17" s="64"/>
      <c r="O17" s="64"/>
      <c r="P17" s="64"/>
      <c r="Q17" s="65"/>
      <c r="R17" s="66"/>
      <c r="S17" s="19">
        <f t="shared" si="21"/>
        <v>0</v>
      </c>
      <c r="T17" s="67"/>
      <c r="U17" s="68">
        <f t="shared" si="22"/>
        <v>0</v>
      </c>
      <c r="V17" s="64">
        <v>0.1</v>
      </c>
      <c r="W17" s="68">
        <f t="shared" si="23"/>
        <v>0</v>
      </c>
      <c r="X17" s="69">
        <f t="shared" si="24"/>
        <v>0</v>
      </c>
      <c r="Y17" s="70">
        <v>112</v>
      </c>
      <c r="Z17" s="64">
        <f t="shared" si="25"/>
        <v>-1</v>
      </c>
      <c r="AA17" s="43" t="e">
        <f>'AGUSTUS 2019'!#REF!</f>
        <v>#REF!</v>
      </c>
      <c r="AB17" s="72" t="e">
        <f t="shared" si="10"/>
        <v>#REF!</v>
      </c>
      <c r="AC17" s="72" t="e">
        <f t="shared" si="11"/>
        <v>#REF!</v>
      </c>
      <c r="AD17" s="68" t="e">
        <f t="shared" si="26"/>
        <v>#REF!</v>
      </c>
      <c r="AE17" s="73" t="e">
        <f>AD17-#REF!</f>
        <v>#REF!</v>
      </c>
      <c r="AF17" s="74" t="s">
        <v>39</v>
      </c>
      <c r="AG17" s="65" t="s">
        <v>30</v>
      </c>
      <c r="AH17" s="64"/>
      <c r="AI17" s="64"/>
      <c r="AJ17" s="64"/>
      <c r="AK17" s="66"/>
      <c r="AL17" s="65" t="str">
        <f t="shared" si="27"/>
        <v xml:space="preserve">VA  KA  KDS  FKPA </v>
      </c>
      <c r="AM17" s="77" t="e">
        <f t="shared" si="9"/>
        <v>#REF!</v>
      </c>
      <c r="AQ17" s="71">
        <v>3219</v>
      </c>
    </row>
    <row r="18" spans="1:43" ht="20.100000000000001" customHeight="1" x14ac:dyDescent="0.25">
      <c r="A18" s="5" t="s">
        <v>4</v>
      </c>
      <c r="B18" s="5"/>
      <c r="C18" s="5"/>
      <c r="D18" s="5"/>
      <c r="E18" s="5"/>
      <c r="F18" s="5" t="s">
        <v>25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6"/>
      <c r="S18" s="14"/>
      <c r="T18" s="7"/>
      <c r="U18" s="8"/>
      <c r="V18" s="9"/>
      <c r="W18" s="8" t="e">
        <f>SUM(#REF!)</f>
        <v>#REF!</v>
      </c>
      <c r="X18" s="11" t="e">
        <f>SUM(#REF!)</f>
        <v>#REF!</v>
      </c>
      <c r="Y18" s="11"/>
      <c r="Z18" s="11"/>
      <c r="AA18" s="11"/>
      <c r="AB18" s="11"/>
      <c r="AC18" s="11"/>
      <c r="AD18" s="8"/>
      <c r="AE18" s="12" t="e">
        <f>AD18-#REF!</f>
        <v>#REF!</v>
      </c>
      <c r="AF18" s="13"/>
      <c r="AG18" s="13"/>
      <c r="AH18" s="13"/>
      <c r="AI18" s="13"/>
      <c r="AJ18" s="13"/>
      <c r="AK18" s="13"/>
      <c r="AL18" s="13"/>
      <c r="AM18" s="78" t="e">
        <f>SUM(AM8:AM17)</f>
        <v>#REF!</v>
      </c>
      <c r="AQ18" s="11"/>
    </row>
    <row r="19" spans="1:43" ht="20.100000000000001" customHeight="1" x14ac:dyDescent="0.25"/>
    <row r="20" spans="1:43" ht="19.5" customHeight="1" x14ac:dyDescent="0.25">
      <c r="AD20" s="20"/>
    </row>
    <row r="21" spans="1:43" ht="20.100000000000001" customHeight="1" x14ac:dyDescent="0.25">
      <c r="AA21" s="21"/>
      <c r="AD21" s="21"/>
    </row>
    <row r="22" spans="1:43" s="18" customFormat="1" ht="20.100000000000001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R22"/>
      <c r="S22"/>
      <c r="T22"/>
      <c r="U22"/>
      <c r="V22"/>
      <c r="W22"/>
      <c r="X22"/>
      <c r="Y22"/>
      <c r="Z22"/>
      <c r="AA22" t="s">
        <v>55</v>
      </c>
      <c r="AB22"/>
      <c r="AC22"/>
      <c r="AD22"/>
      <c r="AE22"/>
      <c r="AF22"/>
      <c r="AG22"/>
      <c r="AH22"/>
      <c r="AI22"/>
      <c r="AJ22"/>
      <c r="AK22"/>
      <c r="AL22"/>
    </row>
    <row r="23" spans="1:43" ht="20.100000000000001" customHeight="1" x14ac:dyDescent="0.25"/>
    <row r="24" spans="1:43" ht="20.100000000000001" customHeight="1" x14ac:dyDescent="0.25"/>
    <row r="25" spans="1:43" ht="20.100000000000001" customHeight="1" x14ac:dyDescent="0.25"/>
    <row r="26" spans="1:43" ht="20.100000000000001" customHeight="1" x14ac:dyDescent="0.25"/>
    <row r="27" spans="1:43" ht="20.100000000000001" customHeight="1" x14ac:dyDescent="0.25"/>
    <row r="28" spans="1:43" ht="20.100000000000001" customHeight="1" x14ac:dyDescent="0.25"/>
    <row r="29" spans="1:43" ht="20.100000000000001" customHeight="1" x14ac:dyDescent="0.25"/>
    <row r="30" spans="1:43" ht="20.100000000000001" customHeight="1" x14ac:dyDescent="0.25"/>
    <row r="31" spans="1:43" ht="20.100000000000001" customHeight="1" x14ac:dyDescent="0.25"/>
    <row r="32" spans="1:43" ht="20.100000000000001" customHeight="1" x14ac:dyDescent="0.25"/>
    <row r="58" spans="1:38" s="18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</sheetData>
  <mergeCells count="3">
    <mergeCell ref="A2:AM2"/>
    <mergeCell ref="A3:AM3"/>
    <mergeCell ref="A4:AM4"/>
  </mergeCells>
  <conditionalFormatting sqref="Z8:Z11 AH13:AH17 Z13:Z17">
    <cfRule type="cellIs" dxfId="5" priority="24" operator="lessThan">
      <formula>0</formula>
    </cfRule>
  </conditionalFormatting>
  <conditionalFormatting sqref="AH8:AH9">
    <cfRule type="cellIs" dxfId="4" priority="5" operator="lessThan">
      <formula>0</formula>
    </cfRule>
  </conditionalFormatting>
  <conditionalFormatting sqref="AH10">
    <cfRule type="cellIs" dxfId="3" priority="4" operator="lessThan">
      <formula>0</formula>
    </cfRule>
  </conditionalFormatting>
  <conditionalFormatting sqref="AH11">
    <cfRule type="cellIs" dxfId="2" priority="3" operator="lessThan">
      <formula>0</formula>
    </cfRule>
  </conditionalFormatting>
  <conditionalFormatting sqref="Z12">
    <cfRule type="cellIs" dxfId="1" priority="2" operator="lessThan">
      <formula>0</formula>
    </cfRule>
  </conditionalFormatting>
  <conditionalFormatting sqref="AH12">
    <cfRule type="cellIs" dxfId="0" priority="1" operator="lessThan">
      <formula>0</formula>
    </cfRule>
  </conditionalFormatting>
  <pageMargins left="0.19685039370078741" right="0.19685039370078741" top="0.51181102362204722" bottom="0.51181102362204722" header="0.31496062992125984" footer="0.31496062992125984"/>
  <pageSetup paperSize="123" scale="21" fitToHeight="0"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view="pageBreakPreview" zoomScale="55" zoomScaleNormal="55" zoomScaleSheetLayoutView="55" workbookViewId="0">
      <selection activeCell="G9" sqref="G9"/>
    </sheetView>
  </sheetViews>
  <sheetFormatPr defaultRowHeight="15" x14ac:dyDescent="0.25"/>
  <cols>
    <col min="1" max="1" width="6.140625" customWidth="1"/>
    <col min="2" max="2" width="20.7109375" customWidth="1"/>
    <col min="3" max="3" width="46.7109375" bestFit="1" customWidth="1"/>
    <col min="4" max="4" width="71.28515625" bestFit="1" customWidth="1"/>
    <col min="5" max="5" width="51" customWidth="1"/>
    <col min="6" max="6" width="19.42578125" customWidth="1"/>
    <col min="7" max="7" width="26.42578125" customWidth="1"/>
    <col min="8" max="8" width="15.140625" customWidth="1"/>
    <col min="14" max="14" width="9.140625" style="89"/>
  </cols>
  <sheetData>
    <row r="1" spans="1:15" x14ac:dyDescent="0.25">
      <c r="A1" s="97"/>
      <c r="B1" s="97"/>
      <c r="C1" s="158"/>
      <c r="D1" s="158"/>
      <c r="E1" s="158"/>
      <c r="F1" s="158"/>
      <c r="G1" s="158"/>
    </row>
    <row r="2" spans="1:15" ht="36" x14ac:dyDescent="0.55000000000000004">
      <c r="A2" s="97"/>
      <c r="B2" s="97"/>
      <c r="C2" s="159" t="s">
        <v>257</v>
      </c>
      <c r="D2" s="159"/>
      <c r="E2" s="159"/>
      <c r="F2" s="159"/>
      <c r="G2" s="159"/>
    </row>
    <row r="3" spans="1:15" ht="26.25" x14ac:dyDescent="0.25">
      <c r="A3" s="97"/>
      <c r="B3" s="97"/>
      <c r="C3" s="160"/>
      <c r="D3" s="160"/>
      <c r="E3" s="160"/>
      <c r="F3" s="160"/>
      <c r="G3" s="160"/>
    </row>
    <row r="4" spans="1:15" ht="28.5" x14ac:dyDescent="0.45">
      <c r="A4" s="97"/>
      <c r="B4" s="97"/>
      <c r="C4" s="169"/>
      <c r="D4" s="169"/>
      <c r="E4" s="169"/>
      <c r="F4" s="169"/>
      <c r="G4" s="169"/>
    </row>
    <row r="5" spans="1:15" ht="28.5" x14ac:dyDescent="0.45">
      <c r="A5" s="97"/>
      <c r="B5" s="97"/>
      <c r="C5" s="169"/>
      <c r="D5" s="169"/>
      <c r="E5" s="169"/>
      <c r="F5" s="169"/>
      <c r="G5" s="169"/>
    </row>
    <row r="6" spans="1:15" x14ac:dyDescent="0.25">
      <c r="A6" s="98"/>
      <c r="B6" s="98"/>
      <c r="C6" s="158"/>
      <c r="D6" s="158"/>
      <c r="E6" s="158"/>
      <c r="F6" s="158"/>
      <c r="G6" s="158"/>
    </row>
    <row r="7" spans="1:15" s="91" customFormat="1" ht="18.75" x14ac:dyDescent="0.3">
      <c r="A7" s="161" t="s">
        <v>7</v>
      </c>
      <c r="B7" s="161" t="s">
        <v>59</v>
      </c>
      <c r="C7" s="165" t="s">
        <v>3</v>
      </c>
      <c r="D7" s="165" t="s">
        <v>0</v>
      </c>
      <c r="E7" s="165" t="s">
        <v>1</v>
      </c>
      <c r="F7" s="167" t="s">
        <v>57</v>
      </c>
      <c r="G7" s="167" t="s">
        <v>60</v>
      </c>
      <c r="M7" s="92"/>
      <c r="N7" s="93"/>
      <c r="O7" s="92"/>
    </row>
    <row r="8" spans="1:15" s="91" customFormat="1" ht="18.75" x14ac:dyDescent="0.3">
      <c r="A8" s="162"/>
      <c r="B8" s="162"/>
      <c r="C8" s="166"/>
      <c r="D8" s="166"/>
      <c r="E8" s="166"/>
      <c r="F8" s="168"/>
      <c r="G8" s="168"/>
      <c r="M8" s="92"/>
      <c r="N8" s="93"/>
      <c r="O8" s="92"/>
    </row>
    <row r="9" spans="1:15" s="91" customFormat="1" ht="18.75" x14ac:dyDescent="0.3">
      <c r="A9" s="123">
        <v>1</v>
      </c>
      <c r="B9" s="124" t="s">
        <v>135</v>
      </c>
      <c r="C9" s="125" t="s">
        <v>80</v>
      </c>
      <c r="D9" s="125" t="s">
        <v>81</v>
      </c>
      <c r="E9" s="125" t="s">
        <v>82</v>
      </c>
      <c r="F9" s="129"/>
      <c r="G9" s="126">
        <f>SOURCE!AM9</f>
        <v>0</v>
      </c>
      <c r="M9" s="92"/>
      <c r="N9" s="93"/>
      <c r="O9" s="92"/>
    </row>
    <row r="10" spans="1:15" s="91" customFormat="1" ht="18.75" x14ac:dyDescent="0.3">
      <c r="A10" s="123">
        <v>2</v>
      </c>
      <c r="B10" s="124" t="s">
        <v>136</v>
      </c>
      <c r="C10" s="125" t="s">
        <v>83</v>
      </c>
      <c r="D10" s="125" t="s">
        <v>84</v>
      </c>
      <c r="E10" s="125" t="s">
        <v>85</v>
      </c>
      <c r="F10" s="129"/>
      <c r="G10" s="126">
        <f>SOURCE!AM10</f>
        <v>0</v>
      </c>
      <c r="M10" s="92"/>
      <c r="N10" s="93"/>
      <c r="O10" s="92"/>
    </row>
    <row r="11" spans="1:15" s="91" customFormat="1" ht="18.75" x14ac:dyDescent="0.3">
      <c r="A11" s="123">
        <v>3</v>
      </c>
      <c r="B11" s="124" t="s">
        <v>137</v>
      </c>
      <c r="C11" s="125" t="s">
        <v>86</v>
      </c>
      <c r="D11" s="125" t="s">
        <v>87</v>
      </c>
      <c r="E11" s="125" t="s">
        <v>88</v>
      </c>
      <c r="F11" s="129"/>
      <c r="G11" s="126">
        <f>SOURCE!AM11</f>
        <v>0</v>
      </c>
      <c r="M11" s="92"/>
      <c r="N11" s="93"/>
      <c r="O11" s="92"/>
    </row>
    <row r="12" spans="1:15" s="91" customFormat="1" ht="18.75" x14ac:dyDescent="0.3">
      <c r="A12" s="123">
        <v>4</v>
      </c>
      <c r="B12" s="124" t="s">
        <v>138</v>
      </c>
      <c r="C12" s="125" t="s">
        <v>89</v>
      </c>
      <c r="D12" s="125" t="s">
        <v>90</v>
      </c>
      <c r="E12" s="125" t="s">
        <v>88</v>
      </c>
      <c r="F12" s="129"/>
      <c r="G12" s="126">
        <f>SOURCE!AM12</f>
        <v>0</v>
      </c>
      <c r="M12" s="92"/>
      <c r="N12" s="93"/>
      <c r="O12" s="92"/>
    </row>
    <row r="13" spans="1:15" s="91" customFormat="1" ht="18.75" x14ac:dyDescent="0.3">
      <c r="A13" s="123">
        <v>5</v>
      </c>
      <c r="B13" s="124" t="s">
        <v>139</v>
      </c>
      <c r="C13" s="125" t="s">
        <v>91</v>
      </c>
      <c r="D13" s="125" t="s">
        <v>92</v>
      </c>
      <c r="E13" s="125" t="s">
        <v>88</v>
      </c>
      <c r="F13" s="129"/>
      <c r="G13" s="126">
        <f>SOURCE!AM13</f>
        <v>0</v>
      </c>
      <c r="M13" s="92"/>
      <c r="N13" s="93"/>
      <c r="O13" s="92"/>
    </row>
    <row r="14" spans="1:15" s="91" customFormat="1" ht="18.75" x14ac:dyDescent="0.3">
      <c r="A14" s="123">
        <v>6</v>
      </c>
      <c r="B14" s="124" t="s">
        <v>140</v>
      </c>
      <c r="C14" s="125" t="s">
        <v>93</v>
      </c>
      <c r="D14" s="125" t="s">
        <v>94</v>
      </c>
      <c r="E14" s="125" t="s">
        <v>88</v>
      </c>
      <c r="F14" s="129"/>
      <c r="G14" s="126">
        <f>SOURCE!AM14</f>
        <v>0</v>
      </c>
      <c r="M14" s="92"/>
      <c r="N14" s="93"/>
      <c r="O14" s="92"/>
    </row>
    <row r="15" spans="1:15" s="91" customFormat="1" ht="18.75" x14ac:dyDescent="0.3">
      <c r="A15" s="123">
        <v>7</v>
      </c>
      <c r="B15" s="124" t="s">
        <v>141</v>
      </c>
      <c r="C15" s="125" t="s">
        <v>95</v>
      </c>
      <c r="D15" s="125" t="s">
        <v>96</v>
      </c>
      <c r="E15" s="125" t="s">
        <v>97</v>
      </c>
      <c r="F15" s="129"/>
      <c r="G15" s="126">
        <f>SOURCE!AM15</f>
        <v>0</v>
      </c>
      <c r="M15" s="92"/>
      <c r="N15" s="93"/>
      <c r="O15" s="92"/>
    </row>
    <row r="16" spans="1:15" s="91" customFormat="1" ht="18.75" x14ac:dyDescent="0.3">
      <c r="A16" s="123">
        <v>8</v>
      </c>
      <c r="B16" s="124" t="s">
        <v>142</v>
      </c>
      <c r="C16" s="125" t="s">
        <v>98</v>
      </c>
      <c r="D16" s="125" t="s">
        <v>99</v>
      </c>
      <c r="E16" s="125" t="s">
        <v>88</v>
      </c>
      <c r="F16" s="129"/>
      <c r="G16" s="126">
        <f>SOURCE!AM16</f>
        <v>0</v>
      </c>
      <c r="M16" s="92"/>
      <c r="N16" s="93"/>
      <c r="O16" s="92"/>
    </row>
    <row r="17" spans="1:15" s="91" customFormat="1" ht="18.75" x14ac:dyDescent="0.3">
      <c r="A17" s="123">
        <v>9</v>
      </c>
      <c r="B17" s="124" t="s">
        <v>143</v>
      </c>
      <c r="C17" s="125" t="s">
        <v>100</v>
      </c>
      <c r="D17" s="125" t="s">
        <v>101</v>
      </c>
      <c r="E17" s="125" t="s">
        <v>102</v>
      </c>
      <c r="F17" s="129"/>
      <c r="G17" s="126">
        <f>SOURCE!AM17</f>
        <v>0</v>
      </c>
      <c r="M17" s="92"/>
      <c r="N17" s="93"/>
      <c r="O17" s="92"/>
    </row>
    <row r="18" spans="1:15" s="91" customFormat="1" ht="18.75" x14ac:dyDescent="0.3">
      <c r="A18" s="123">
        <v>10</v>
      </c>
      <c r="B18" s="124" t="s">
        <v>144</v>
      </c>
      <c r="C18" s="125" t="s">
        <v>103</v>
      </c>
      <c r="D18" s="125" t="s">
        <v>104</v>
      </c>
      <c r="E18" s="125" t="s">
        <v>88</v>
      </c>
      <c r="F18" s="129"/>
      <c r="G18" s="126">
        <f>SOURCE!AM18</f>
        <v>0</v>
      </c>
      <c r="M18" s="92"/>
      <c r="N18" s="93"/>
      <c r="O18" s="92"/>
    </row>
    <row r="19" spans="1:15" s="91" customFormat="1" ht="18.75" x14ac:dyDescent="0.3">
      <c r="A19" s="123">
        <v>11</v>
      </c>
      <c r="B19" s="124" t="s">
        <v>145</v>
      </c>
      <c r="C19" s="125" t="s">
        <v>105</v>
      </c>
      <c r="D19" s="125" t="s">
        <v>106</v>
      </c>
      <c r="E19" s="125" t="s">
        <v>88</v>
      </c>
      <c r="F19" s="129"/>
      <c r="G19" s="126">
        <f>SOURCE!AM19</f>
        <v>0</v>
      </c>
      <c r="M19" s="92"/>
      <c r="N19" s="93"/>
      <c r="O19" s="92"/>
    </row>
    <row r="20" spans="1:15" s="91" customFormat="1" ht="18.75" x14ac:dyDescent="0.3">
      <c r="A20" s="123">
        <v>12</v>
      </c>
      <c r="B20" s="124" t="s">
        <v>146</v>
      </c>
      <c r="C20" s="125" t="s">
        <v>107</v>
      </c>
      <c r="D20" s="125" t="s">
        <v>108</v>
      </c>
      <c r="E20" s="125" t="s">
        <v>85</v>
      </c>
      <c r="F20" s="129"/>
      <c r="G20" s="126">
        <f>SOURCE!AM20</f>
        <v>0</v>
      </c>
      <c r="M20" s="92"/>
      <c r="N20" s="93"/>
      <c r="O20" s="92"/>
    </row>
    <row r="21" spans="1:15" s="91" customFormat="1" ht="18.75" x14ac:dyDescent="0.3">
      <c r="A21" s="123">
        <v>13</v>
      </c>
      <c r="B21" s="124" t="s">
        <v>147</v>
      </c>
      <c r="C21" s="125" t="s">
        <v>109</v>
      </c>
      <c r="D21" s="125" t="s">
        <v>110</v>
      </c>
      <c r="E21" s="125" t="s">
        <v>111</v>
      </c>
      <c r="F21" s="129"/>
      <c r="G21" s="126">
        <f>SOURCE!AM21</f>
        <v>0</v>
      </c>
      <c r="M21" s="92"/>
      <c r="N21" s="93"/>
      <c r="O21" s="92"/>
    </row>
    <row r="22" spans="1:15" s="91" customFormat="1" ht="18.75" x14ac:dyDescent="0.3">
      <c r="A22" s="123">
        <v>14</v>
      </c>
      <c r="B22" s="124" t="s">
        <v>148</v>
      </c>
      <c r="C22" s="125" t="s">
        <v>112</v>
      </c>
      <c r="D22" s="125" t="s">
        <v>113</v>
      </c>
      <c r="E22" s="125" t="s">
        <v>111</v>
      </c>
      <c r="F22" s="129"/>
      <c r="G22" s="126">
        <f>SOURCE!AM22</f>
        <v>0</v>
      </c>
      <c r="M22" s="92"/>
      <c r="N22" s="93"/>
      <c r="O22" s="92"/>
    </row>
    <row r="23" spans="1:15" s="91" customFormat="1" ht="18.75" x14ac:dyDescent="0.3">
      <c r="A23" s="123">
        <v>15</v>
      </c>
      <c r="B23" s="124" t="s">
        <v>149</v>
      </c>
      <c r="C23" s="125" t="s">
        <v>114</v>
      </c>
      <c r="D23" s="125" t="s">
        <v>115</v>
      </c>
      <c r="E23" s="125" t="s">
        <v>116</v>
      </c>
      <c r="F23" s="129"/>
      <c r="G23" s="126">
        <f>SOURCE!AM23</f>
        <v>0</v>
      </c>
      <c r="M23" s="92"/>
      <c r="N23" s="93"/>
      <c r="O23" s="92"/>
    </row>
    <row r="24" spans="1:15" s="91" customFormat="1" ht="18.75" x14ac:dyDescent="0.3">
      <c r="A24" s="123">
        <v>16</v>
      </c>
      <c r="B24" s="124" t="s">
        <v>150</v>
      </c>
      <c r="C24" s="125" t="s">
        <v>117</v>
      </c>
      <c r="D24" s="125" t="s">
        <v>118</v>
      </c>
      <c r="E24" s="125" t="s">
        <v>85</v>
      </c>
      <c r="F24" s="129"/>
      <c r="G24" s="126">
        <f>SOURCE!AM24</f>
        <v>0</v>
      </c>
      <c r="M24" s="92"/>
      <c r="N24" s="93"/>
      <c r="O24" s="92"/>
    </row>
    <row r="25" spans="1:15" s="91" customFormat="1" ht="18.75" x14ac:dyDescent="0.3">
      <c r="A25" s="123">
        <v>17</v>
      </c>
      <c r="B25" s="124" t="s">
        <v>151</v>
      </c>
      <c r="C25" s="125" t="s">
        <v>119</v>
      </c>
      <c r="D25" s="125" t="s">
        <v>120</v>
      </c>
      <c r="E25" s="125" t="s">
        <v>88</v>
      </c>
      <c r="F25" s="129"/>
      <c r="G25" s="126">
        <f>SOURCE!AM25</f>
        <v>0</v>
      </c>
      <c r="M25" s="92"/>
      <c r="N25" s="93"/>
      <c r="O25" s="92"/>
    </row>
    <row r="26" spans="1:15" s="91" customFormat="1" ht="18.75" x14ac:dyDescent="0.3">
      <c r="A26" s="123">
        <v>18</v>
      </c>
      <c r="B26" s="124" t="s">
        <v>152</v>
      </c>
      <c r="C26" s="125" t="s">
        <v>119</v>
      </c>
      <c r="D26" s="125" t="s">
        <v>120</v>
      </c>
      <c r="E26" s="125" t="s">
        <v>88</v>
      </c>
      <c r="F26" s="129"/>
      <c r="G26" s="126">
        <f>SOURCE!AM26</f>
        <v>0</v>
      </c>
      <c r="M26" s="92"/>
      <c r="N26" s="93"/>
      <c r="O26" s="92"/>
    </row>
    <row r="27" spans="1:15" s="91" customFormat="1" ht="18.75" x14ac:dyDescent="0.3">
      <c r="A27" s="123">
        <v>19</v>
      </c>
      <c r="B27" s="124" t="s">
        <v>153</v>
      </c>
      <c r="C27" s="125" t="s">
        <v>121</v>
      </c>
      <c r="D27" s="125" t="s">
        <v>122</v>
      </c>
      <c r="E27" s="125" t="s">
        <v>88</v>
      </c>
      <c r="F27" s="129"/>
      <c r="G27" s="126">
        <f>SOURCE!AM27</f>
        <v>0</v>
      </c>
      <c r="M27" s="92"/>
      <c r="N27" s="93"/>
      <c r="O27" s="92"/>
    </row>
    <row r="28" spans="1:15" s="91" customFormat="1" ht="18.75" x14ac:dyDescent="0.3">
      <c r="A28" s="123">
        <v>20</v>
      </c>
      <c r="B28" s="124" t="s">
        <v>154</v>
      </c>
      <c r="C28" s="125" t="s">
        <v>123</v>
      </c>
      <c r="D28" s="125" t="s">
        <v>124</v>
      </c>
      <c r="E28" s="125" t="s">
        <v>85</v>
      </c>
      <c r="F28" s="129"/>
      <c r="G28" s="126">
        <f>SOURCE!AM28</f>
        <v>0</v>
      </c>
      <c r="M28" s="92"/>
      <c r="N28" s="93"/>
      <c r="O28" s="92"/>
    </row>
    <row r="29" spans="1:15" s="91" customFormat="1" ht="18.75" x14ac:dyDescent="0.3">
      <c r="A29" s="123">
        <v>21</v>
      </c>
      <c r="B29" s="124" t="s">
        <v>155</v>
      </c>
      <c r="C29" s="125" t="s">
        <v>125</v>
      </c>
      <c r="D29" s="125" t="s">
        <v>126</v>
      </c>
      <c r="E29" s="125" t="s">
        <v>102</v>
      </c>
      <c r="F29" s="129"/>
      <c r="G29" s="126">
        <f>SOURCE!AM29</f>
        <v>0</v>
      </c>
      <c r="M29" s="92"/>
      <c r="N29" s="93"/>
      <c r="O29" s="92"/>
    </row>
    <row r="30" spans="1:15" s="91" customFormat="1" ht="18.75" x14ac:dyDescent="0.3">
      <c r="A30" s="123">
        <v>22</v>
      </c>
      <c r="B30" s="124" t="s">
        <v>156</v>
      </c>
      <c r="C30" s="125" t="s">
        <v>127</v>
      </c>
      <c r="D30" s="125" t="s">
        <v>128</v>
      </c>
      <c r="E30" s="125" t="s">
        <v>85</v>
      </c>
      <c r="F30" s="129"/>
      <c r="G30" s="126">
        <f>SOURCE!AM30</f>
        <v>0</v>
      </c>
      <c r="M30" s="92"/>
      <c r="N30" s="93"/>
      <c r="O30" s="92"/>
    </row>
    <row r="31" spans="1:15" s="91" customFormat="1" ht="18.75" x14ac:dyDescent="0.3">
      <c r="A31" s="123">
        <v>23</v>
      </c>
      <c r="B31" s="124" t="s">
        <v>157</v>
      </c>
      <c r="C31" s="125" t="s">
        <v>129</v>
      </c>
      <c r="D31" s="125" t="s">
        <v>130</v>
      </c>
      <c r="E31" s="125" t="s">
        <v>111</v>
      </c>
      <c r="F31" s="129"/>
      <c r="G31" s="126">
        <f>SOURCE!AM31</f>
        <v>0</v>
      </c>
      <c r="M31" s="92"/>
      <c r="N31" s="93"/>
      <c r="O31" s="92"/>
    </row>
    <row r="32" spans="1:15" s="91" customFormat="1" ht="18.75" x14ac:dyDescent="0.3">
      <c r="A32" s="123">
        <v>24</v>
      </c>
      <c r="B32" s="124" t="s">
        <v>158</v>
      </c>
      <c r="C32" s="125" t="s">
        <v>131</v>
      </c>
      <c r="D32" s="125" t="s">
        <v>132</v>
      </c>
      <c r="E32" s="125" t="s">
        <v>102</v>
      </c>
      <c r="F32" s="129"/>
      <c r="G32" s="126">
        <f>SOURCE!AM32</f>
        <v>0</v>
      </c>
      <c r="M32" s="92"/>
      <c r="N32" s="93"/>
      <c r="O32" s="92"/>
    </row>
    <row r="33" spans="1:15" s="91" customFormat="1" ht="18.75" x14ac:dyDescent="0.3">
      <c r="A33" s="123">
        <v>25</v>
      </c>
      <c r="B33" s="124" t="s">
        <v>159</v>
      </c>
      <c r="C33" s="125" t="s">
        <v>133</v>
      </c>
      <c r="D33" s="125" t="s">
        <v>134</v>
      </c>
      <c r="E33" s="125" t="s">
        <v>102</v>
      </c>
      <c r="F33" s="129"/>
      <c r="G33" s="126">
        <f>SOURCE!AM33</f>
        <v>0</v>
      </c>
      <c r="M33" s="92"/>
      <c r="N33" s="93"/>
      <c r="O33" s="92"/>
    </row>
    <row r="34" spans="1:15" s="91" customFormat="1" ht="18.75" x14ac:dyDescent="0.3">
      <c r="A34" s="123">
        <v>26</v>
      </c>
      <c r="B34" s="124" t="s">
        <v>203</v>
      </c>
      <c r="C34" s="125" t="s">
        <v>191</v>
      </c>
      <c r="D34" s="125" t="s">
        <v>192</v>
      </c>
      <c r="E34" s="125" t="s">
        <v>116</v>
      </c>
      <c r="F34" s="129"/>
      <c r="G34" s="126">
        <f>SOURCE!AM34</f>
        <v>0</v>
      </c>
      <c r="M34" s="92"/>
      <c r="N34" s="93"/>
      <c r="O34" s="92"/>
    </row>
    <row r="35" spans="1:15" s="91" customFormat="1" ht="18.75" x14ac:dyDescent="0.3">
      <c r="A35" s="123">
        <v>27</v>
      </c>
      <c r="B35" s="124" t="s">
        <v>204</v>
      </c>
      <c r="C35" s="125" t="s">
        <v>191</v>
      </c>
      <c r="D35" s="125" t="s">
        <v>192</v>
      </c>
      <c r="E35" s="125" t="s">
        <v>116</v>
      </c>
      <c r="F35" s="129"/>
      <c r="G35" s="126">
        <f>SOURCE!AM35</f>
        <v>0</v>
      </c>
      <c r="M35" s="92"/>
      <c r="N35" s="93"/>
      <c r="O35" s="92"/>
    </row>
    <row r="36" spans="1:15" s="91" customFormat="1" ht="18.75" x14ac:dyDescent="0.3">
      <c r="A36" s="123">
        <v>28</v>
      </c>
      <c r="B36" s="124" t="s">
        <v>205</v>
      </c>
      <c r="C36" s="125" t="s">
        <v>191</v>
      </c>
      <c r="D36" s="125" t="s">
        <v>192</v>
      </c>
      <c r="E36" s="125" t="s">
        <v>116</v>
      </c>
      <c r="F36" s="129"/>
      <c r="G36" s="126">
        <f>SOURCE!AM36</f>
        <v>0</v>
      </c>
      <c r="M36" s="92"/>
      <c r="N36" s="93"/>
      <c r="O36" s="92"/>
    </row>
    <row r="37" spans="1:15" s="91" customFormat="1" ht="18.75" x14ac:dyDescent="0.3">
      <c r="A37" s="123">
        <v>29</v>
      </c>
      <c r="B37" s="124" t="s">
        <v>206</v>
      </c>
      <c r="C37" s="125" t="s">
        <v>191</v>
      </c>
      <c r="D37" s="125" t="s">
        <v>192</v>
      </c>
      <c r="E37" s="125" t="s">
        <v>116</v>
      </c>
      <c r="F37" s="129"/>
      <c r="G37" s="126">
        <f>SOURCE!AM37</f>
        <v>0</v>
      </c>
      <c r="M37" s="92"/>
      <c r="N37" s="93"/>
      <c r="O37" s="92"/>
    </row>
    <row r="38" spans="1:15" s="91" customFormat="1" ht="18.75" x14ac:dyDescent="0.3">
      <c r="A38" s="123">
        <v>30</v>
      </c>
      <c r="B38" s="124" t="s">
        <v>207</v>
      </c>
      <c r="C38" s="125" t="s">
        <v>191</v>
      </c>
      <c r="D38" s="125" t="s">
        <v>192</v>
      </c>
      <c r="E38" s="125" t="s">
        <v>116</v>
      </c>
      <c r="F38" s="129"/>
      <c r="G38" s="126">
        <f>SOURCE!AM38</f>
        <v>0</v>
      </c>
      <c r="M38" s="92"/>
      <c r="N38" s="93"/>
      <c r="O38" s="92"/>
    </row>
    <row r="39" spans="1:15" s="91" customFormat="1" ht="18.75" x14ac:dyDescent="0.3">
      <c r="A39" s="123">
        <v>31</v>
      </c>
      <c r="B39" s="124" t="s">
        <v>208</v>
      </c>
      <c r="C39" s="125" t="s">
        <v>191</v>
      </c>
      <c r="D39" s="125" t="s">
        <v>192</v>
      </c>
      <c r="E39" s="125" t="s">
        <v>116</v>
      </c>
      <c r="F39" s="129"/>
      <c r="G39" s="126">
        <f>SOURCE!AM39</f>
        <v>0</v>
      </c>
      <c r="M39" s="92"/>
      <c r="N39" s="93"/>
      <c r="O39" s="92"/>
    </row>
    <row r="40" spans="1:15" s="91" customFormat="1" ht="18.75" x14ac:dyDescent="0.3">
      <c r="A40" s="123">
        <v>32</v>
      </c>
      <c r="B40" s="124" t="s">
        <v>209</v>
      </c>
      <c r="C40" s="125" t="s">
        <v>191</v>
      </c>
      <c r="D40" s="125" t="s">
        <v>192</v>
      </c>
      <c r="E40" s="125" t="s">
        <v>116</v>
      </c>
      <c r="F40" s="129"/>
      <c r="G40" s="126">
        <f>SOURCE!AM40</f>
        <v>0</v>
      </c>
      <c r="M40" s="92"/>
      <c r="N40" s="93"/>
      <c r="O40" s="92"/>
    </row>
    <row r="41" spans="1:15" s="91" customFormat="1" ht="18.75" x14ac:dyDescent="0.3">
      <c r="A41" s="123">
        <v>33</v>
      </c>
      <c r="B41" s="124" t="s">
        <v>210</v>
      </c>
      <c r="C41" s="125" t="s">
        <v>191</v>
      </c>
      <c r="D41" s="125" t="s">
        <v>192</v>
      </c>
      <c r="E41" s="125" t="s">
        <v>116</v>
      </c>
      <c r="F41" s="129"/>
      <c r="G41" s="126">
        <f>SOURCE!AM41</f>
        <v>0</v>
      </c>
      <c r="M41" s="92"/>
      <c r="N41" s="93"/>
      <c r="O41" s="92"/>
    </row>
    <row r="42" spans="1:15" s="91" customFormat="1" ht="18.75" x14ac:dyDescent="0.3">
      <c r="A42" s="123">
        <v>34</v>
      </c>
      <c r="B42" s="124" t="s">
        <v>211</v>
      </c>
      <c r="C42" s="125" t="s">
        <v>191</v>
      </c>
      <c r="D42" s="125" t="s">
        <v>192</v>
      </c>
      <c r="E42" s="125" t="s">
        <v>116</v>
      </c>
      <c r="F42" s="129"/>
      <c r="G42" s="126">
        <f>SOURCE!AM42</f>
        <v>0</v>
      </c>
      <c r="M42" s="92"/>
      <c r="N42" s="93"/>
      <c r="O42" s="92"/>
    </row>
    <row r="43" spans="1:15" s="91" customFormat="1" ht="18.75" x14ac:dyDescent="0.3">
      <c r="A43" s="123">
        <v>35</v>
      </c>
      <c r="B43" s="124" t="s">
        <v>212</v>
      </c>
      <c r="C43" s="125" t="s">
        <v>191</v>
      </c>
      <c r="D43" s="125" t="s">
        <v>192</v>
      </c>
      <c r="E43" s="125" t="s">
        <v>116</v>
      </c>
      <c r="F43" s="129"/>
      <c r="G43" s="126">
        <f>SOURCE!AM43</f>
        <v>0</v>
      </c>
      <c r="M43" s="92"/>
      <c r="N43" s="93"/>
      <c r="O43" s="92"/>
    </row>
    <row r="44" spans="1:15" s="91" customFormat="1" ht="18.75" x14ac:dyDescent="0.3">
      <c r="A44" s="123">
        <v>36</v>
      </c>
      <c r="B44" s="124" t="s">
        <v>213</v>
      </c>
      <c r="C44" s="125" t="s">
        <v>191</v>
      </c>
      <c r="D44" s="125" t="s">
        <v>192</v>
      </c>
      <c r="E44" s="125" t="s">
        <v>116</v>
      </c>
      <c r="F44" s="129"/>
      <c r="G44" s="126">
        <f>SOURCE!AM44</f>
        <v>0</v>
      </c>
      <c r="M44" s="92"/>
      <c r="N44" s="93"/>
      <c r="O44" s="92"/>
    </row>
    <row r="45" spans="1:15" s="91" customFormat="1" ht="18.75" x14ac:dyDescent="0.3">
      <c r="A45" s="123">
        <v>37</v>
      </c>
      <c r="B45" s="124" t="s">
        <v>214</v>
      </c>
      <c r="C45" s="125" t="s">
        <v>191</v>
      </c>
      <c r="D45" s="125" t="s">
        <v>192</v>
      </c>
      <c r="E45" s="125" t="s">
        <v>116</v>
      </c>
      <c r="F45" s="129"/>
      <c r="G45" s="126">
        <f>SOURCE!AM45</f>
        <v>0</v>
      </c>
      <c r="M45" s="92"/>
      <c r="N45" s="93"/>
      <c r="O45" s="92"/>
    </row>
    <row r="46" spans="1:15" s="91" customFormat="1" ht="18.75" x14ac:dyDescent="0.3">
      <c r="A46" s="123">
        <v>38</v>
      </c>
      <c r="B46" s="124" t="s">
        <v>215</v>
      </c>
      <c r="C46" s="125" t="s">
        <v>191</v>
      </c>
      <c r="D46" s="125" t="s">
        <v>192</v>
      </c>
      <c r="E46" s="125" t="s">
        <v>116</v>
      </c>
      <c r="F46" s="129"/>
      <c r="G46" s="126">
        <f>SOURCE!AM46</f>
        <v>0</v>
      </c>
      <c r="M46" s="92"/>
      <c r="N46" s="93"/>
      <c r="O46" s="92"/>
    </row>
    <row r="47" spans="1:15" s="91" customFormat="1" ht="18.75" x14ac:dyDescent="0.3">
      <c r="A47" s="123">
        <v>39</v>
      </c>
      <c r="B47" s="124" t="s">
        <v>216</v>
      </c>
      <c r="C47" s="125" t="s">
        <v>191</v>
      </c>
      <c r="D47" s="125" t="s">
        <v>192</v>
      </c>
      <c r="E47" s="125" t="s">
        <v>116</v>
      </c>
      <c r="F47" s="129"/>
      <c r="G47" s="126">
        <f>SOURCE!AM47</f>
        <v>0</v>
      </c>
      <c r="M47" s="92"/>
      <c r="N47" s="93"/>
      <c r="O47" s="92"/>
    </row>
    <row r="48" spans="1:15" s="91" customFormat="1" ht="18.75" x14ac:dyDescent="0.3">
      <c r="A48" s="123">
        <v>40</v>
      </c>
      <c r="B48" s="124" t="s">
        <v>217</v>
      </c>
      <c r="C48" s="125" t="s">
        <v>191</v>
      </c>
      <c r="D48" s="125" t="s">
        <v>192</v>
      </c>
      <c r="E48" s="125" t="s">
        <v>116</v>
      </c>
      <c r="F48" s="129"/>
      <c r="G48" s="126">
        <f>SOURCE!AM48</f>
        <v>0</v>
      </c>
      <c r="M48" s="92"/>
      <c r="N48" s="93"/>
      <c r="O48" s="92"/>
    </row>
    <row r="49" spans="1:15" s="91" customFormat="1" ht="18.75" x14ac:dyDescent="0.3">
      <c r="A49" s="123">
        <v>41</v>
      </c>
      <c r="B49" s="124" t="s">
        <v>218</v>
      </c>
      <c r="C49" s="125" t="s">
        <v>191</v>
      </c>
      <c r="D49" s="125" t="s">
        <v>192</v>
      </c>
      <c r="E49" s="125" t="s">
        <v>116</v>
      </c>
      <c r="F49" s="129"/>
      <c r="G49" s="126">
        <f>SOURCE!AM49</f>
        <v>0</v>
      </c>
      <c r="M49" s="92"/>
      <c r="N49" s="93"/>
      <c r="O49" s="92"/>
    </row>
    <row r="50" spans="1:15" s="91" customFormat="1" ht="18.75" x14ac:dyDescent="0.3">
      <c r="A50" s="123">
        <v>42</v>
      </c>
      <c r="B50" s="124" t="s">
        <v>219</v>
      </c>
      <c r="C50" s="125" t="s">
        <v>191</v>
      </c>
      <c r="D50" s="125" t="s">
        <v>192</v>
      </c>
      <c r="E50" s="125" t="s">
        <v>116</v>
      </c>
      <c r="F50" s="129"/>
      <c r="G50" s="126">
        <f>SOURCE!AM50</f>
        <v>0</v>
      </c>
      <c r="M50" s="92"/>
      <c r="N50" s="93"/>
      <c r="O50" s="92"/>
    </row>
    <row r="51" spans="1:15" s="91" customFormat="1" ht="18.75" x14ac:dyDescent="0.3">
      <c r="A51" s="123">
        <v>43</v>
      </c>
      <c r="B51" s="124" t="s">
        <v>220</v>
      </c>
      <c r="C51" s="125" t="s">
        <v>191</v>
      </c>
      <c r="D51" s="125" t="s">
        <v>192</v>
      </c>
      <c r="E51" s="125" t="s">
        <v>116</v>
      </c>
      <c r="F51" s="129"/>
      <c r="G51" s="126">
        <f>SOURCE!AM51</f>
        <v>0</v>
      </c>
      <c r="M51" s="92"/>
      <c r="N51" s="93"/>
      <c r="O51" s="92"/>
    </row>
    <row r="52" spans="1:15" s="91" customFormat="1" ht="18.75" x14ac:dyDescent="0.3">
      <c r="A52" s="123">
        <v>44</v>
      </c>
      <c r="B52" s="124" t="s">
        <v>221</v>
      </c>
      <c r="C52" s="125" t="s">
        <v>191</v>
      </c>
      <c r="D52" s="125" t="s">
        <v>192</v>
      </c>
      <c r="E52" s="125" t="s">
        <v>116</v>
      </c>
      <c r="F52" s="129"/>
      <c r="G52" s="126">
        <f>SOURCE!AM52</f>
        <v>0</v>
      </c>
      <c r="M52" s="92"/>
      <c r="N52" s="93"/>
      <c r="O52" s="92"/>
    </row>
    <row r="53" spans="1:15" s="91" customFormat="1" ht="18.75" x14ac:dyDescent="0.3">
      <c r="A53" s="123">
        <v>45</v>
      </c>
      <c r="B53" s="124" t="s">
        <v>222</v>
      </c>
      <c r="C53" s="125" t="s">
        <v>191</v>
      </c>
      <c r="D53" s="125" t="s">
        <v>192</v>
      </c>
      <c r="E53" s="125" t="s">
        <v>116</v>
      </c>
      <c r="F53" s="129"/>
      <c r="G53" s="126">
        <f>SOURCE!AM53</f>
        <v>0</v>
      </c>
      <c r="M53" s="92"/>
      <c r="N53" s="93"/>
      <c r="O53" s="92"/>
    </row>
    <row r="54" spans="1:15" s="91" customFormat="1" ht="18.75" x14ac:dyDescent="0.3">
      <c r="A54" s="123">
        <v>46</v>
      </c>
      <c r="B54" s="124" t="s">
        <v>223</v>
      </c>
      <c r="C54" s="125" t="s">
        <v>191</v>
      </c>
      <c r="D54" s="125" t="s">
        <v>192</v>
      </c>
      <c r="E54" s="125" t="s">
        <v>116</v>
      </c>
      <c r="F54" s="129"/>
      <c r="G54" s="126">
        <f>SOURCE!AM54</f>
        <v>0</v>
      </c>
      <c r="M54" s="92"/>
      <c r="N54" s="93"/>
      <c r="O54" s="92"/>
    </row>
    <row r="55" spans="1:15" s="91" customFormat="1" ht="18.75" x14ac:dyDescent="0.3">
      <c r="A55" s="123">
        <v>47</v>
      </c>
      <c r="B55" s="124" t="s">
        <v>224</v>
      </c>
      <c r="C55" s="125" t="s">
        <v>193</v>
      </c>
      <c r="D55" s="125" t="s">
        <v>194</v>
      </c>
      <c r="E55" s="125" t="s">
        <v>167</v>
      </c>
      <c r="F55" s="129"/>
      <c r="G55" s="126">
        <f>SOURCE!AM55</f>
        <v>0</v>
      </c>
      <c r="M55" s="92"/>
      <c r="N55" s="93"/>
      <c r="O55" s="92"/>
    </row>
    <row r="56" spans="1:15" s="91" customFormat="1" ht="18.75" x14ac:dyDescent="0.3">
      <c r="A56" s="123">
        <v>48</v>
      </c>
      <c r="B56" s="124" t="s">
        <v>160</v>
      </c>
      <c r="C56" s="125" t="s">
        <v>161</v>
      </c>
      <c r="D56" s="125" t="s">
        <v>162</v>
      </c>
      <c r="E56" s="125" t="s">
        <v>102</v>
      </c>
      <c r="F56" s="129"/>
      <c r="G56" s="126">
        <f>SOURCE!AM56</f>
        <v>0</v>
      </c>
      <c r="M56" s="92"/>
      <c r="N56" s="93"/>
      <c r="O56" s="92"/>
    </row>
    <row r="57" spans="1:15" s="91" customFormat="1" ht="18.75" x14ac:dyDescent="0.3">
      <c r="A57" s="123">
        <v>49</v>
      </c>
      <c r="B57" s="124" t="s">
        <v>163</v>
      </c>
      <c r="C57" s="125" t="s">
        <v>164</v>
      </c>
      <c r="D57" s="125" t="s">
        <v>165</v>
      </c>
      <c r="E57" s="125" t="s">
        <v>88</v>
      </c>
      <c r="F57" s="129"/>
      <c r="G57" s="126">
        <f>SOURCE!AM57</f>
        <v>0</v>
      </c>
      <c r="M57" s="92"/>
      <c r="N57" s="93"/>
      <c r="O57" s="92"/>
    </row>
    <row r="58" spans="1:15" s="91" customFormat="1" ht="18.75" x14ac:dyDescent="0.3">
      <c r="A58" s="123">
        <v>50</v>
      </c>
      <c r="B58" s="124" t="s">
        <v>166</v>
      </c>
      <c r="C58" s="125" t="s">
        <v>75</v>
      </c>
      <c r="D58" s="125" t="s">
        <v>192</v>
      </c>
      <c r="E58" s="125" t="s">
        <v>116</v>
      </c>
      <c r="F58" s="129"/>
      <c r="G58" s="126">
        <f>SOURCE!AM58</f>
        <v>0</v>
      </c>
      <c r="M58" s="92"/>
      <c r="N58" s="93"/>
      <c r="O58" s="92"/>
    </row>
    <row r="59" spans="1:15" s="91" customFormat="1" ht="18.75" x14ac:dyDescent="0.3">
      <c r="A59" s="123">
        <v>51</v>
      </c>
      <c r="B59" s="124" t="s">
        <v>168</v>
      </c>
      <c r="C59" s="125" t="s">
        <v>169</v>
      </c>
      <c r="D59" s="125" t="s">
        <v>170</v>
      </c>
      <c r="E59" s="125" t="s">
        <v>79</v>
      </c>
      <c r="F59" s="129"/>
      <c r="G59" s="126">
        <f>SOURCE!AM59</f>
        <v>0</v>
      </c>
      <c r="M59" s="92"/>
      <c r="N59" s="93"/>
      <c r="O59" s="92"/>
    </row>
    <row r="60" spans="1:15" s="91" customFormat="1" ht="18.75" x14ac:dyDescent="0.3">
      <c r="A60" s="123">
        <v>52</v>
      </c>
      <c r="B60" s="124" t="s">
        <v>171</v>
      </c>
      <c r="C60" s="125" t="s">
        <v>172</v>
      </c>
      <c r="D60" s="125" t="s">
        <v>173</v>
      </c>
      <c r="E60" s="125" t="s">
        <v>88</v>
      </c>
      <c r="F60" s="129"/>
      <c r="G60" s="126">
        <f>SOURCE!AM60</f>
        <v>0</v>
      </c>
      <c r="M60" s="92"/>
      <c r="N60" s="93"/>
      <c r="O60" s="92"/>
    </row>
    <row r="61" spans="1:15" s="91" customFormat="1" ht="18.75" x14ac:dyDescent="0.3">
      <c r="A61" s="123">
        <v>53</v>
      </c>
      <c r="B61" s="124" t="s">
        <v>225</v>
      </c>
      <c r="C61" s="125" t="s">
        <v>78</v>
      </c>
      <c r="D61" s="125" t="s">
        <v>255</v>
      </c>
      <c r="E61" s="125" t="s">
        <v>167</v>
      </c>
      <c r="F61" s="129"/>
      <c r="G61" s="126">
        <f>SOURCE!AM61</f>
        <v>0</v>
      </c>
      <c r="M61" s="92"/>
      <c r="N61" s="93"/>
      <c r="O61" s="92"/>
    </row>
    <row r="62" spans="1:15" s="91" customFormat="1" ht="18.75" x14ac:dyDescent="0.3">
      <c r="A62" s="123">
        <v>54</v>
      </c>
      <c r="B62" s="124" t="s">
        <v>226</v>
      </c>
      <c r="C62" s="125" t="s">
        <v>78</v>
      </c>
      <c r="D62" s="125" t="s">
        <v>255</v>
      </c>
      <c r="E62" s="125" t="s">
        <v>167</v>
      </c>
      <c r="F62" s="129"/>
      <c r="G62" s="126">
        <f>SOURCE!AM62</f>
        <v>0</v>
      </c>
      <c r="M62" s="92"/>
      <c r="N62" s="93"/>
      <c r="O62" s="92"/>
    </row>
    <row r="63" spans="1:15" s="91" customFormat="1" ht="18.75" x14ac:dyDescent="0.3">
      <c r="A63" s="123">
        <v>55</v>
      </c>
      <c r="B63" s="124" t="s">
        <v>227</v>
      </c>
      <c r="C63" s="125" t="s">
        <v>78</v>
      </c>
      <c r="D63" s="125" t="s">
        <v>255</v>
      </c>
      <c r="E63" s="125" t="s">
        <v>167</v>
      </c>
      <c r="F63" s="129"/>
      <c r="G63" s="126">
        <f>SOURCE!AM63</f>
        <v>0</v>
      </c>
      <c r="M63" s="92"/>
      <c r="N63" s="93"/>
      <c r="O63" s="92"/>
    </row>
    <row r="64" spans="1:15" s="91" customFormat="1" ht="18.75" x14ac:dyDescent="0.3">
      <c r="A64" s="123">
        <v>56</v>
      </c>
      <c r="B64" s="124" t="s">
        <v>228</v>
      </c>
      <c r="C64" s="125" t="s">
        <v>78</v>
      </c>
      <c r="D64" s="125" t="s">
        <v>255</v>
      </c>
      <c r="E64" s="125" t="s">
        <v>167</v>
      </c>
      <c r="F64" s="129"/>
      <c r="G64" s="126">
        <f>SOURCE!AM64</f>
        <v>0</v>
      </c>
      <c r="M64" s="92"/>
      <c r="N64" s="93"/>
      <c r="O64" s="92"/>
    </row>
    <row r="65" spans="1:15" s="91" customFormat="1" ht="18.75" x14ac:dyDescent="0.3">
      <c r="A65" s="123">
        <v>57</v>
      </c>
      <c r="B65" s="124" t="s">
        <v>229</v>
      </c>
      <c r="C65" s="125" t="s">
        <v>78</v>
      </c>
      <c r="D65" s="125" t="s">
        <v>255</v>
      </c>
      <c r="E65" s="125" t="s">
        <v>167</v>
      </c>
      <c r="F65" s="129"/>
      <c r="G65" s="126">
        <f>SOURCE!AM65</f>
        <v>0</v>
      </c>
      <c r="M65" s="92"/>
      <c r="N65" s="93"/>
      <c r="O65" s="92"/>
    </row>
    <row r="66" spans="1:15" s="91" customFormat="1" ht="18.75" x14ac:dyDescent="0.3">
      <c r="A66" s="123">
        <v>58</v>
      </c>
      <c r="B66" s="124" t="s">
        <v>230</v>
      </c>
      <c r="C66" s="125" t="s">
        <v>78</v>
      </c>
      <c r="D66" s="125" t="s">
        <v>255</v>
      </c>
      <c r="E66" s="125" t="s">
        <v>167</v>
      </c>
      <c r="F66" s="129"/>
      <c r="G66" s="126">
        <f>SOURCE!AM66</f>
        <v>0</v>
      </c>
      <c r="M66" s="92"/>
      <c r="N66" s="93"/>
      <c r="O66" s="92"/>
    </row>
    <row r="67" spans="1:15" s="91" customFormat="1" ht="18.75" x14ac:dyDescent="0.3">
      <c r="A67" s="123">
        <v>59</v>
      </c>
      <c r="B67" s="124" t="s">
        <v>231</v>
      </c>
      <c r="C67" s="125" t="s">
        <v>78</v>
      </c>
      <c r="D67" s="125" t="s">
        <v>255</v>
      </c>
      <c r="E67" s="125" t="s">
        <v>167</v>
      </c>
      <c r="F67" s="129"/>
      <c r="G67" s="126">
        <f>SOURCE!AM67</f>
        <v>0</v>
      </c>
      <c r="M67" s="92"/>
      <c r="N67" s="93"/>
      <c r="O67" s="92"/>
    </row>
    <row r="68" spans="1:15" s="91" customFormat="1" ht="18.75" x14ac:dyDescent="0.3">
      <c r="A68" s="123">
        <v>60</v>
      </c>
      <c r="B68" s="124" t="s">
        <v>232</v>
      </c>
      <c r="C68" s="125" t="s">
        <v>78</v>
      </c>
      <c r="D68" s="125" t="s">
        <v>255</v>
      </c>
      <c r="E68" s="125" t="s">
        <v>167</v>
      </c>
      <c r="F68" s="129"/>
      <c r="G68" s="126">
        <f>SOURCE!AM68</f>
        <v>0</v>
      </c>
      <c r="M68" s="92"/>
      <c r="N68" s="93"/>
      <c r="O68" s="92"/>
    </row>
    <row r="69" spans="1:15" s="91" customFormat="1" ht="18.75" x14ac:dyDescent="0.3">
      <c r="A69" s="123">
        <v>61</v>
      </c>
      <c r="B69" s="124" t="s">
        <v>233</v>
      </c>
      <c r="C69" s="125" t="s">
        <v>78</v>
      </c>
      <c r="D69" s="125" t="s">
        <v>255</v>
      </c>
      <c r="E69" s="125" t="s">
        <v>167</v>
      </c>
      <c r="F69" s="129"/>
      <c r="G69" s="126">
        <f>SOURCE!AM69</f>
        <v>0</v>
      </c>
      <c r="M69" s="92"/>
      <c r="N69" s="93"/>
      <c r="O69" s="92"/>
    </row>
    <row r="70" spans="1:15" s="91" customFormat="1" ht="18.75" x14ac:dyDescent="0.3">
      <c r="A70" s="123">
        <v>62</v>
      </c>
      <c r="B70" s="124" t="s">
        <v>234</v>
      </c>
      <c r="C70" s="125" t="s">
        <v>78</v>
      </c>
      <c r="D70" s="125" t="s">
        <v>255</v>
      </c>
      <c r="E70" s="125" t="s">
        <v>167</v>
      </c>
      <c r="F70" s="129"/>
      <c r="G70" s="126">
        <f>SOURCE!AM70</f>
        <v>0</v>
      </c>
      <c r="M70" s="92"/>
      <c r="N70" s="93"/>
      <c r="O70" s="92"/>
    </row>
    <row r="71" spans="1:15" s="91" customFormat="1" ht="18.75" x14ac:dyDescent="0.3">
      <c r="A71" s="123">
        <v>63</v>
      </c>
      <c r="B71" s="124" t="s">
        <v>235</v>
      </c>
      <c r="C71" s="125" t="s">
        <v>78</v>
      </c>
      <c r="D71" s="125" t="s">
        <v>255</v>
      </c>
      <c r="E71" s="125" t="s">
        <v>167</v>
      </c>
      <c r="F71" s="129"/>
      <c r="G71" s="126">
        <f>SOURCE!AM71</f>
        <v>0</v>
      </c>
      <c r="M71" s="92"/>
      <c r="N71" s="93"/>
      <c r="O71" s="92"/>
    </row>
    <row r="72" spans="1:15" s="91" customFormat="1" ht="18.75" x14ac:dyDescent="0.3">
      <c r="A72" s="123">
        <v>64</v>
      </c>
      <c r="B72" s="124" t="s">
        <v>236</v>
      </c>
      <c r="C72" s="125" t="s">
        <v>78</v>
      </c>
      <c r="D72" s="125" t="s">
        <v>255</v>
      </c>
      <c r="E72" s="125" t="s">
        <v>167</v>
      </c>
      <c r="F72" s="129"/>
      <c r="G72" s="126">
        <f>SOURCE!AM72</f>
        <v>0</v>
      </c>
      <c r="M72" s="92"/>
      <c r="N72" s="93"/>
      <c r="O72" s="92"/>
    </row>
    <row r="73" spans="1:15" s="91" customFormat="1" ht="18.75" x14ac:dyDescent="0.3">
      <c r="A73" s="123">
        <v>65</v>
      </c>
      <c r="B73" s="124" t="s">
        <v>237</v>
      </c>
      <c r="C73" s="125" t="s">
        <v>78</v>
      </c>
      <c r="D73" s="125" t="s">
        <v>255</v>
      </c>
      <c r="E73" s="125" t="s">
        <v>167</v>
      </c>
      <c r="F73" s="129"/>
      <c r="G73" s="126">
        <f>SOURCE!AM73</f>
        <v>0</v>
      </c>
      <c r="M73" s="92"/>
      <c r="N73" s="93"/>
      <c r="O73" s="92"/>
    </row>
    <row r="74" spans="1:15" s="91" customFormat="1" ht="18.75" x14ac:dyDescent="0.3">
      <c r="A74" s="123">
        <v>66</v>
      </c>
      <c r="B74" s="124" t="s">
        <v>238</v>
      </c>
      <c r="C74" s="125" t="s">
        <v>78</v>
      </c>
      <c r="D74" s="125" t="s">
        <v>255</v>
      </c>
      <c r="E74" s="125" t="s">
        <v>167</v>
      </c>
      <c r="F74" s="129"/>
      <c r="G74" s="126">
        <f>SOURCE!AM74</f>
        <v>0</v>
      </c>
      <c r="M74" s="92"/>
      <c r="N74" s="93"/>
      <c r="O74" s="92"/>
    </row>
    <row r="75" spans="1:15" s="91" customFormat="1" ht="18.75" x14ac:dyDescent="0.3">
      <c r="A75" s="123">
        <v>67</v>
      </c>
      <c r="B75" s="124" t="s">
        <v>239</v>
      </c>
      <c r="C75" s="125" t="s">
        <v>78</v>
      </c>
      <c r="D75" s="125" t="s">
        <v>255</v>
      </c>
      <c r="E75" s="125" t="s">
        <v>167</v>
      </c>
      <c r="F75" s="129"/>
      <c r="G75" s="126">
        <f>SOURCE!AM75</f>
        <v>0</v>
      </c>
      <c r="M75" s="92"/>
      <c r="N75" s="93"/>
      <c r="O75" s="92"/>
    </row>
    <row r="76" spans="1:15" s="91" customFormat="1" ht="18.75" x14ac:dyDescent="0.3">
      <c r="A76" s="123">
        <v>68</v>
      </c>
      <c r="B76" s="124" t="s">
        <v>240</v>
      </c>
      <c r="C76" s="125" t="s">
        <v>78</v>
      </c>
      <c r="D76" s="125" t="s">
        <v>255</v>
      </c>
      <c r="E76" s="125" t="s">
        <v>167</v>
      </c>
      <c r="F76" s="129"/>
      <c r="G76" s="126">
        <f>SOURCE!AM76</f>
        <v>0</v>
      </c>
      <c r="M76" s="92"/>
      <c r="N76" s="93"/>
      <c r="O76" s="92"/>
    </row>
    <row r="77" spans="1:15" s="91" customFormat="1" ht="18.75" x14ac:dyDescent="0.3">
      <c r="A77" s="123">
        <v>69</v>
      </c>
      <c r="B77" s="124" t="s">
        <v>241</v>
      </c>
      <c r="C77" s="125" t="s">
        <v>78</v>
      </c>
      <c r="D77" s="125" t="s">
        <v>255</v>
      </c>
      <c r="E77" s="125" t="s">
        <v>167</v>
      </c>
      <c r="F77" s="129"/>
      <c r="G77" s="126">
        <f>SOURCE!AM77</f>
        <v>0</v>
      </c>
      <c r="M77" s="92"/>
      <c r="N77" s="93"/>
      <c r="O77" s="92"/>
    </row>
    <row r="78" spans="1:15" s="91" customFormat="1" ht="18.75" x14ac:dyDescent="0.3">
      <c r="A78" s="123">
        <v>70</v>
      </c>
      <c r="B78" s="124" t="s">
        <v>242</v>
      </c>
      <c r="C78" s="125" t="s">
        <v>174</v>
      </c>
      <c r="D78" s="125" t="s">
        <v>175</v>
      </c>
      <c r="E78" s="125" t="s">
        <v>88</v>
      </c>
      <c r="F78" s="129"/>
      <c r="G78" s="126">
        <f>SOURCE!AM78</f>
        <v>0</v>
      </c>
      <c r="M78" s="92"/>
      <c r="N78" s="93"/>
      <c r="O78" s="92"/>
    </row>
    <row r="79" spans="1:15" s="99" customFormat="1" ht="20.100000000000001" customHeight="1" x14ac:dyDescent="0.3">
      <c r="A79" s="123">
        <v>71</v>
      </c>
      <c r="B79" s="124" t="s">
        <v>243</v>
      </c>
      <c r="C79" s="125" t="s">
        <v>176</v>
      </c>
      <c r="D79" s="125" t="s">
        <v>177</v>
      </c>
      <c r="E79" s="125" t="s">
        <v>79</v>
      </c>
      <c r="F79" s="129"/>
      <c r="G79" s="126">
        <f>SOURCE!AM79</f>
        <v>0</v>
      </c>
      <c r="M79" s="92"/>
      <c r="N79" s="93"/>
      <c r="O79" s="92"/>
    </row>
    <row r="80" spans="1:15" s="99" customFormat="1" ht="20.100000000000001" customHeight="1" x14ac:dyDescent="0.3">
      <c r="A80" s="123">
        <v>72</v>
      </c>
      <c r="B80" s="124" t="s">
        <v>244</v>
      </c>
      <c r="C80" s="125" t="s">
        <v>178</v>
      </c>
      <c r="D80" s="125" t="s">
        <v>179</v>
      </c>
      <c r="E80" s="125" t="s">
        <v>79</v>
      </c>
      <c r="F80" s="129"/>
      <c r="G80" s="126">
        <f>SOURCE!AM80</f>
        <v>0</v>
      </c>
      <c r="M80" s="92"/>
      <c r="N80" s="93"/>
      <c r="O80" s="92"/>
    </row>
    <row r="81" spans="1:15" s="99" customFormat="1" ht="20.100000000000001" customHeight="1" x14ac:dyDescent="0.3">
      <c r="A81" s="123">
        <v>73</v>
      </c>
      <c r="B81" s="124" t="s">
        <v>245</v>
      </c>
      <c r="C81" s="125" t="s">
        <v>180</v>
      </c>
      <c r="D81" s="125" t="s">
        <v>181</v>
      </c>
      <c r="E81" s="125" t="s">
        <v>88</v>
      </c>
      <c r="F81" s="129"/>
      <c r="G81" s="126">
        <f>SOURCE!AM81</f>
        <v>0</v>
      </c>
      <c r="M81" s="92"/>
      <c r="N81" s="93"/>
      <c r="O81" s="92"/>
    </row>
    <row r="82" spans="1:15" s="99" customFormat="1" ht="20.100000000000001" customHeight="1" x14ac:dyDescent="0.3">
      <c r="A82" s="123">
        <v>74</v>
      </c>
      <c r="B82" s="124" t="s">
        <v>246</v>
      </c>
      <c r="C82" s="125" t="s">
        <v>182</v>
      </c>
      <c r="D82" s="125" t="s">
        <v>183</v>
      </c>
      <c r="E82" s="125" t="s">
        <v>88</v>
      </c>
      <c r="F82" s="129"/>
      <c r="G82" s="126">
        <f>SOURCE!AM82</f>
        <v>0</v>
      </c>
      <c r="M82" s="92"/>
      <c r="N82" s="93"/>
      <c r="O82" s="92"/>
    </row>
    <row r="83" spans="1:15" s="99" customFormat="1" ht="20.100000000000001" customHeight="1" x14ac:dyDescent="0.3">
      <c r="A83" s="123">
        <v>75</v>
      </c>
      <c r="B83" s="124" t="s">
        <v>247</v>
      </c>
      <c r="C83" s="125" t="s">
        <v>184</v>
      </c>
      <c r="D83" s="125" t="s">
        <v>185</v>
      </c>
      <c r="E83" s="125" t="s">
        <v>82</v>
      </c>
      <c r="F83" s="129"/>
      <c r="G83" s="126">
        <f>SOURCE!AM83</f>
        <v>0</v>
      </c>
      <c r="M83" s="92"/>
      <c r="N83" s="93"/>
      <c r="O83" s="92"/>
    </row>
    <row r="84" spans="1:15" s="99" customFormat="1" ht="20.100000000000001" customHeight="1" x14ac:dyDescent="0.3">
      <c r="A84" s="123">
        <v>76</v>
      </c>
      <c r="B84" s="124" t="s">
        <v>248</v>
      </c>
      <c r="C84" s="125" t="s">
        <v>186</v>
      </c>
      <c r="D84" s="125" t="s">
        <v>187</v>
      </c>
      <c r="E84" s="125" t="s">
        <v>82</v>
      </c>
      <c r="F84" s="129"/>
      <c r="G84" s="126">
        <f>SOURCE!AM84</f>
        <v>0</v>
      </c>
      <c r="M84" s="92"/>
      <c r="N84" s="93"/>
      <c r="O84" s="92"/>
    </row>
    <row r="85" spans="1:15" s="99" customFormat="1" ht="20.100000000000001" customHeight="1" x14ac:dyDescent="0.3">
      <c r="A85" s="123">
        <v>77</v>
      </c>
      <c r="B85" s="124" t="s">
        <v>249</v>
      </c>
      <c r="C85" s="125" t="s">
        <v>188</v>
      </c>
      <c r="D85" s="125" t="s">
        <v>189</v>
      </c>
      <c r="E85" s="125" t="s">
        <v>167</v>
      </c>
      <c r="F85" s="129"/>
      <c r="G85" s="126">
        <f>SOURCE!AM85</f>
        <v>0</v>
      </c>
      <c r="M85" s="92"/>
      <c r="N85" s="93"/>
      <c r="O85" s="92"/>
    </row>
    <row r="86" spans="1:15" s="99" customFormat="1" ht="20.100000000000001" customHeight="1" x14ac:dyDescent="0.3">
      <c r="A86" s="123">
        <v>78</v>
      </c>
      <c r="B86" s="124" t="s">
        <v>250</v>
      </c>
      <c r="C86" s="125" t="s">
        <v>49</v>
      </c>
      <c r="D86" s="125" t="s">
        <v>195</v>
      </c>
      <c r="E86" s="125" t="s">
        <v>79</v>
      </c>
      <c r="F86" s="129"/>
      <c r="G86" s="126">
        <f>SOURCE!AM86</f>
        <v>0</v>
      </c>
      <c r="M86" s="92"/>
      <c r="N86" s="93"/>
      <c r="O86" s="92"/>
    </row>
    <row r="87" spans="1:15" s="99" customFormat="1" ht="20.100000000000001" customHeight="1" x14ac:dyDescent="0.3">
      <c r="A87" s="123">
        <v>79</v>
      </c>
      <c r="B87" s="124" t="s">
        <v>251</v>
      </c>
      <c r="C87" s="125" t="s">
        <v>196</v>
      </c>
      <c r="D87" s="125" t="s">
        <v>197</v>
      </c>
      <c r="E87" s="125" t="s">
        <v>116</v>
      </c>
      <c r="F87" s="129"/>
      <c r="G87" s="126">
        <f>SOURCE!AM87</f>
        <v>0</v>
      </c>
      <c r="M87" s="92"/>
      <c r="N87" s="93"/>
      <c r="O87" s="92"/>
    </row>
    <row r="88" spans="1:15" s="99" customFormat="1" ht="20.100000000000001" customHeight="1" x14ac:dyDescent="0.3">
      <c r="A88" s="123">
        <v>80</v>
      </c>
      <c r="B88" s="124" t="s">
        <v>252</v>
      </c>
      <c r="C88" s="125" t="s">
        <v>198</v>
      </c>
      <c r="D88" s="125" t="s">
        <v>199</v>
      </c>
      <c r="E88" s="125" t="s">
        <v>200</v>
      </c>
      <c r="F88" s="129"/>
      <c r="G88" s="126">
        <f>SOURCE!AM88</f>
        <v>0</v>
      </c>
      <c r="M88" s="92"/>
      <c r="N88" s="93"/>
      <c r="O88" s="92"/>
    </row>
    <row r="89" spans="1:15" s="99" customFormat="1" ht="20.100000000000001" customHeight="1" x14ac:dyDescent="0.3">
      <c r="A89" s="123">
        <v>81</v>
      </c>
      <c r="B89" s="124" t="s">
        <v>253</v>
      </c>
      <c r="C89" s="125" t="s">
        <v>201</v>
      </c>
      <c r="D89" s="125" t="s">
        <v>202</v>
      </c>
      <c r="E89" s="125" t="s">
        <v>88</v>
      </c>
      <c r="F89" s="129"/>
      <c r="G89" s="151">
        <f>SOURCE!AM89</f>
        <v>0</v>
      </c>
      <c r="M89" s="92"/>
      <c r="N89" s="93"/>
      <c r="O89" s="92"/>
    </row>
    <row r="90" spans="1:15" s="99" customFormat="1" ht="20.100000000000001" customHeight="1" x14ac:dyDescent="0.3">
      <c r="A90" s="123">
        <v>82</v>
      </c>
      <c r="B90" s="124" t="s">
        <v>254</v>
      </c>
      <c r="C90" s="125" t="s">
        <v>190</v>
      </c>
      <c r="D90" s="125" t="s">
        <v>134</v>
      </c>
      <c r="E90" s="125" t="s">
        <v>102</v>
      </c>
      <c r="F90" s="129"/>
      <c r="G90" s="151">
        <f>SOURCE!AM90</f>
        <v>0</v>
      </c>
      <c r="M90" s="92"/>
      <c r="N90" s="93"/>
      <c r="O90" s="92"/>
    </row>
    <row r="91" spans="1:15" s="99" customFormat="1" ht="20.100000000000001" customHeight="1" x14ac:dyDescent="0.3">
      <c r="A91" s="123">
        <v>83</v>
      </c>
      <c r="B91" s="124" t="s">
        <v>258</v>
      </c>
      <c r="C91" s="152" t="s">
        <v>259</v>
      </c>
      <c r="D91" s="152" t="s">
        <v>260</v>
      </c>
      <c r="E91" s="152" t="s">
        <v>261</v>
      </c>
      <c r="F91" s="129">
        <v>4536</v>
      </c>
      <c r="G91" s="151">
        <f>SOURCE!AM91</f>
        <v>245850</v>
      </c>
      <c r="M91" s="92"/>
      <c r="N91" s="93"/>
      <c r="O91" s="92"/>
    </row>
    <row r="92" spans="1:15" s="94" customFormat="1" ht="29.25" customHeight="1" x14ac:dyDescent="0.25">
      <c r="A92" s="127"/>
      <c r="B92" s="128"/>
      <c r="C92" s="163"/>
      <c r="D92" s="163"/>
      <c r="E92" s="164"/>
      <c r="F92" s="130">
        <f>SUM(F9:F90)</f>
        <v>0</v>
      </c>
      <c r="G92" s="153">
        <f>SUM(G9:G90)</f>
        <v>0</v>
      </c>
      <c r="M92" s="95"/>
      <c r="N92" s="96"/>
      <c r="O92" s="95"/>
    </row>
    <row r="93" spans="1:15" x14ac:dyDescent="0.25">
      <c r="M93" s="80"/>
      <c r="N93" s="90"/>
      <c r="O93" s="80"/>
    </row>
  </sheetData>
  <mergeCells count="14">
    <mergeCell ref="C1:G1"/>
    <mergeCell ref="C2:G2"/>
    <mergeCell ref="C3:G3"/>
    <mergeCell ref="A7:A8"/>
    <mergeCell ref="C92:E92"/>
    <mergeCell ref="C7:C8"/>
    <mergeCell ref="D7:D8"/>
    <mergeCell ref="E7:E8"/>
    <mergeCell ref="B7:B8"/>
    <mergeCell ref="F7:F8"/>
    <mergeCell ref="G7:G8"/>
    <mergeCell ref="C4:G4"/>
    <mergeCell ref="C5:G5"/>
    <mergeCell ref="C6:G6"/>
  </mergeCells>
  <pageMargins left="0.7" right="0.7" top="0.75" bottom="0.75" header="0.3" footer="0.3"/>
  <pageSetup paperSize="10000" scale="36" orientation="portrait" horizontalDpi="120" verticalDpi="144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SOURCE</vt:lpstr>
      <vt:lpstr>SURYA SEMBADA DB</vt:lpstr>
      <vt:lpstr>AGUSTUS 2019</vt:lpstr>
      <vt:lpstr>SOURCE!Criteria</vt:lpstr>
      <vt:lpstr>'SURYA SEMBADA DB'!Criteria</vt:lpstr>
      <vt:lpstr>'AGUSTUS 2019'!Print_Area</vt:lpstr>
      <vt:lpstr>SOURCE!Print_Area</vt:lpstr>
      <vt:lpstr>'SURYA SEMBADA DB'!Print_Area</vt:lpstr>
      <vt:lpstr>SOURCE!Print_Titles</vt:lpstr>
      <vt:lpstr>'SURYA SEMBADA DB'!Print_Titles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toshiba orp</cp:lastModifiedBy>
  <cp:lastPrinted>2019-10-17T02:25:11Z</cp:lastPrinted>
  <dcterms:created xsi:type="dcterms:W3CDTF">2017-11-06T05:53:24Z</dcterms:created>
  <dcterms:modified xsi:type="dcterms:W3CDTF">2020-02-17T03:39:50Z</dcterms:modified>
</cp:coreProperties>
</file>