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608894/Desktop/"/>
    </mc:Choice>
  </mc:AlternateContent>
  <xr:revisionPtr revIDLastSave="0" documentId="13_ncr:1_{797E6632-887F-8D43-B373-69D5E6BFF36C}" xr6:coauthVersionLast="46" xr6:coauthVersionMax="46" xr10:uidLastSave="{00000000-0000-0000-0000-000000000000}"/>
  <bookViews>
    <workbookView xWindow="0" yWindow="460" windowWidth="35840" windowHeight="20940" xr2:uid="{674A7322-B21F-D44F-8964-9BEB90B54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5" i="1" l="1"/>
  <c r="N15" i="1"/>
  <c r="T3" i="1"/>
  <c r="S3" i="1"/>
  <c r="D14" i="1"/>
  <c r="B14" i="1"/>
  <c r="G13" i="1"/>
  <c r="B3" i="1"/>
  <c r="B4" i="1"/>
  <c r="B5" i="1"/>
  <c r="B6" i="1"/>
  <c r="B10" i="1"/>
  <c r="D10" i="1"/>
  <c r="B13" i="1"/>
  <c r="D13" i="1"/>
  <c r="P15" i="1" l="1"/>
  <c r="Q15" i="1" s="1"/>
  <c r="N16" i="1" l="1"/>
  <c r="O16" i="1"/>
</calcChain>
</file>

<file path=xl/sharedStrings.xml><?xml version="1.0" encoding="utf-8"?>
<sst xmlns="http://schemas.openxmlformats.org/spreadsheetml/2006/main" count="44" uniqueCount="36">
  <si>
    <t>Base Pay</t>
  </si>
  <si>
    <t>OASDI</t>
  </si>
  <si>
    <t>Federal</t>
  </si>
  <si>
    <t>State</t>
  </si>
  <si>
    <t>Medicare</t>
  </si>
  <si>
    <t>Dental</t>
  </si>
  <si>
    <t>Medical</t>
  </si>
  <si>
    <t>Vision</t>
  </si>
  <si>
    <t>401k</t>
  </si>
  <si>
    <t>Life</t>
  </si>
  <si>
    <t>Total Disposable Income</t>
  </si>
  <si>
    <t>Total Disposable Income Per Paycheck</t>
  </si>
  <si>
    <t>Share</t>
  </si>
  <si>
    <t>Decided Share</t>
  </si>
  <si>
    <t>Bail</t>
  </si>
  <si>
    <t>Ky</t>
  </si>
  <si>
    <t>Phone</t>
  </si>
  <si>
    <t>Internet</t>
  </si>
  <si>
    <t>Electric</t>
  </si>
  <si>
    <t>Propane?</t>
  </si>
  <si>
    <t>Housing</t>
  </si>
  <si>
    <t>Spotify</t>
  </si>
  <si>
    <t>Car</t>
  </si>
  <si>
    <t>Bills / month</t>
  </si>
  <si>
    <t>Housing Insurance</t>
  </si>
  <si>
    <t>HOA</t>
  </si>
  <si>
    <t>Groceries</t>
  </si>
  <si>
    <t>Kits</t>
  </si>
  <si>
    <t>Food</t>
  </si>
  <si>
    <t>Expenses / Month</t>
  </si>
  <si>
    <t>Car Insurance</t>
  </si>
  <si>
    <t>Leftover</t>
  </si>
  <si>
    <t>Total Expenses</t>
  </si>
  <si>
    <t>Both</t>
  </si>
  <si>
    <t>Percent of income</t>
  </si>
  <si>
    <t>Actual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</si>
</sst>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25D7-33F3-4C4F-B445-E7E0B26C8B6F}">
  <dimension ref="A1:T16"/>
  <sheetViews>
    <sheetView tabSelected="1" workbookViewId="0">
      <selection activeCell="H7" sqref="H7"/>
    </sheetView>
  </sheetViews>
  <sheetFormatPr baseColWidth="10" defaultRowHeight="16" x14ac:dyDescent="0.2"/>
  <cols>
    <col min="1" max="1" width="32.83203125" bestFit="1" customWidth="1"/>
    <col min="6" max="6" width="21.5" bestFit="1" customWidth="1"/>
    <col min="7" max="7" width="10.1640625" bestFit="1" customWidth="1"/>
    <col min="9" max="9" width="16" bestFit="1" customWidth="1"/>
    <col min="13" max="13" width="13.33203125" bestFit="1" customWidth="1"/>
    <col min="17" max="17" width="16" bestFit="1" customWidth="1"/>
  </cols>
  <sheetData>
    <row r="1" spans="1:20" x14ac:dyDescent="0.2">
      <c r="B1" t="s">
        <v>14</v>
      </c>
      <c r="D1" t="s">
        <v>15</v>
      </c>
      <c r="I1" t="s">
        <v>23</v>
      </c>
      <c r="N1" t="s">
        <v>29</v>
      </c>
      <c r="R1" t="s">
        <v>31</v>
      </c>
    </row>
    <row r="2" spans="1:20" x14ac:dyDescent="0.2">
      <c r="A2" t="s">
        <v>0</v>
      </c>
      <c r="B2">
        <v>3125</v>
      </c>
      <c r="D2">
        <v>3545.39</v>
      </c>
      <c r="J2" t="s">
        <v>15</v>
      </c>
      <c r="K2" t="s">
        <v>14</v>
      </c>
      <c r="O2" t="s">
        <v>15</v>
      </c>
      <c r="P2" t="s">
        <v>14</v>
      </c>
      <c r="S2" t="s">
        <v>15</v>
      </c>
      <c r="T2" t="s">
        <v>14</v>
      </c>
    </row>
    <row r="3" spans="1:20" x14ac:dyDescent="0.2">
      <c r="A3" t="s">
        <v>1</v>
      </c>
      <c r="B3">
        <f>B2*0.06</f>
        <v>187.5</v>
      </c>
      <c r="D3">
        <v>215.81</v>
      </c>
      <c r="I3" t="s">
        <v>16</v>
      </c>
      <c r="J3">
        <v>30</v>
      </c>
      <c r="K3">
        <v>20</v>
      </c>
      <c r="N3" t="s">
        <v>26</v>
      </c>
      <c r="O3">
        <v>0</v>
      </c>
      <c r="P3">
        <v>800</v>
      </c>
      <c r="S3">
        <f>(D13 * 2) - SUM(J3:J12) - SUM(O3:O5)</f>
        <v>2272.9776000000011</v>
      </c>
      <c r="T3">
        <f>(B13 * 2) - SUM(K3:K12) - SUM(P3:P5)</f>
        <v>2100.9700000000003</v>
      </c>
    </row>
    <row r="4" spans="1:20" x14ac:dyDescent="0.2">
      <c r="A4" t="s">
        <v>2</v>
      </c>
      <c r="B4">
        <f>B2*0.22</f>
        <v>687.5</v>
      </c>
      <c r="D4">
        <v>568.99</v>
      </c>
      <c r="I4" t="s">
        <v>17</v>
      </c>
      <c r="J4">
        <v>55</v>
      </c>
      <c r="K4">
        <v>0</v>
      </c>
      <c r="N4" t="s">
        <v>27</v>
      </c>
      <c r="O4">
        <v>0</v>
      </c>
      <c r="P4">
        <v>100</v>
      </c>
    </row>
    <row r="5" spans="1:20" x14ac:dyDescent="0.2">
      <c r="A5" t="s">
        <v>3</v>
      </c>
      <c r="B5">
        <f>B2*0.0525</f>
        <v>164.0625</v>
      </c>
      <c r="D5">
        <v>164</v>
      </c>
      <c r="I5" t="s">
        <v>18</v>
      </c>
      <c r="J5">
        <v>0</v>
      </c>
      <c r="K5">
        <v>100</v>
      </c>
      <c r="N5" t="s">
        <v>28</v>
      </c>
      <c r="O5">
        <v>0</v>
      </c>
      <c r="P5">
        <v>400</v>
      </c>
    </row>
    <row r="6" spans="1:20" x14ac:dyDescent="0.2">
      <c r="A6" t="s">
        <v>4</v>
      </c>
      <c r="B6">
        <f>B2*0.0145</f>
        <v>45.3125</v>
      </c>
      <c r="D6">
        <v>50.47</v>
      </c>
      <c r="I6" t="s">
        <v>19</v>
      </c>
      <c r="J6">
        <v>0</v>
      </c>
      <c r="K6">
        <v>8</v>
      </c>
    </row>
    <row r="7" spans="1:20" x14ac:dyDescent="0.2">
      <c r="A7" t="s">
        <v>5</v>
      </c>
      <c r="B7">
        <v>1.36</v>
      </c>
      <c r="D7">
        <v>9</v>
      </c>
      <c r="I7" t="s">
        <v>20</v>
      </c>
      <c r="J7">
        <v>1950</v>
      </c>
      <c r="K7">
        <v>0</v>
      </c>
    </row>
    <row r="8" spans="1:20" x14ac:dyDescent="0.2">
      <c r="A8" t="s">
        <v>6</v>
      </c>
      <c r="B8">
        <v>43.49</v>
      </c>
      <c r="D8">
        <v>54</v>
      </c>
      <c r="I8" t="s">
        <v>21</v>
      </c>
      <c r="J8">
        <v>0</v>
      </c>
      <c r="K8">
        <v>10</v>
      </c>
    </row>
    <row r="9" spans="1:20" x14ac:dyDescent="0.2">
      <c r="A9" t="s">
        <v>7</v>
      </c>
      <c r="B9">
        <v>3.79</v>
      </c>
      <c r="D9">
        <v>1</v>
      </c>
      <c r="I9" t="s">
        <v>22</v>
      </c>
      <c r="J9">
        <v>0</v>
      </c>
      <c r="K9">
        <v>0</v>
      </c>
    </row>
    <row r="10" spans="1:20" x14ac:dyDescent="0.2">
      <c r="A10" t="s">
        <v>8</v>
      </c>
      <c r="B10">
        <f>B2*0.06</f>
        <v>187.5</v>
      </c>
      <c r="D10">
        <f>D2*0.08</f>
        <v>283.63119999999998</v>
      </c>
      <c r="I10" t="s">
        <v>24</v>
      </c>
      <c r="J10">
        <v>0</v>
      </c>
      <c r="K10">
        <v>70</v>
      </c>
    </row>
    <row r="11" spans="1:20" x14ac:dyDescent="0.2">
      <c r="A11" t="s">
        <v>9</v>
      </c>
      <c r="B11">
        <v>0</v>
      </c>
      <c r="D11">
        <v>12</v>
      </c>
      <c r="I11" t="s">
        <v>25</v>
      </c>
      <c r="J11">
        <v>0</v>
      </c>
      <c r="K11">
        <v>0</v>
      </c>
    </row>
    <row r="12" spans="1:20" x14ac:dyDescent="0.2">
      <c r="I12" t="s">
        <v>30</v>
      </c>
      <c r="J12">
        <v>65</v>
      </c>
      <c r="K12">
        <v>0</v>
      </c>
    </row>
    <row r="13" spans="1:20" x14ac:dyDescent="0.2">
      <c r="A13" t="s">
        <v>11</v>
      </c>
      <c r="B13">
        <f>B2-B3-B4-B5-B6-B7-B8-B9-B10-B11-B12</f>
        <v>1804.4850000000001</v>
      </c>
      <c r="D13">
        <f>D2-D3-D4-D5-D6-D7-D8-D9-D10-D11-D12</f>
        <v>2186.4888000000005</v>
      </c>
      <c r="F13" t="s">
        <v>10</v>
      </c>
      <c r="G13">
        <f>(B13+D13) * 2</f>
        <v>7981.9476000000013</v>
      </c>
    </row>
    <row r="14" spans="1:20" x14ac:dyDescent="0.2">
      <c r="A14" t="s">
        <v>12</v>
      </c>
      <c r="B14">
        <f>(B13 / (B13+D13) )</f>
        <v>0.4521415299694525</v>
      </c>
      <c r="D14">
        <f>(D13 / (D13 + B13))</f>
        <v>0.54785847003054744</v>
      </c>
      <c r="M14" t="s">
        <v>32</v>
      </c>
      <c r="N14" t="s">
        <v>15</v>
      </c>
      <c r="O14" t="s">
        <v>14</v>
      </c>
      <c r="P14" t="s">
        <v>33</v>
      </c>
      <c r="Q14" t="s">
        <v>34</v>
      </c>
    </row>
    <row r="15" spans="1:20" x14ac:dyDescent="0.2">
      <c r="A15" t="s">
        <v>13</v>
      </c>
      <c r="B15">
        <v>0.4</v>
      </c>
      <c r="D15">
        <v>0.6</v>
      </c>
      <c r="N15">
        <f>SUM(J3:J12) + SUM(O3:O5)</f>
        <v>2100</v>
      </c>
      <c r="O15">
        <f>SUM(K3:K12) + SUM(P3:P5)</f>
        <v>1508</v>
      </c>
      <c r="P15">
        <f>N15+O15</f>
        <v>3608</v>
      </c>
      <c r="Q15">
        <f>(P15/G13) * 100</f>
        <v>45.202000574396145</v>
      </c>
    </row>
    <row r="16" spans="1:20" x14ac:dyDescent="0.2">
      <c r="M16" t="s">
        <v>35</v>
      </c>
      <c r="N16">
        <f>N15/P15</f>
        <v>0.58203991130820398</v>
      </c>
      <c r="O16">
        <f>O15/P15</f>
        <v>0.41796008869179602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2021-02-18T23:11:46Z</dcterms:created>
  <dcterms:modified xsi:type="dcterms:W3CDTF">2021-03-06T00:31:52Z</dcterms:modified>
</cp:coreProperties>
</file>